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37" documentId="13_ncr:1_{062DD2A8-2439-4D7B-AC9A-08D947BBB282}" xr6:coauthVersionLast="47" xr6:coauthVersionMax="47" xr10:uidLastSave="{97186E51-3909-4FFD-A5AA-4D29827AAF9D}"/>
  <workbookProtection workbookAlgorithmName="SHA-512" workbookHashValue="SwKfMW8Ph7bUsVFASoFk5CviBjgdth3NjanSfGeUIJwXcX8Zn1GmGJwidm/58sy0Yy/Z1Tea7GCwjxGcd1bynA==" workbookSaltValue="/cCI3FjuOed83lJGK4F66A==" workbookSpinCount="100000" lockStructure="1"/>
  <bookViews>
    <workbookView xWindow="-23148" yWindow="1176" windowWidth="23256" windowHeight="12576" xr2:uid="{00000000-000D-0000-FFFF-FFFF00000000}"/>
  </bookViews>
  <sheets>
    <sheet name="aanvraag" sheetId="1" r:id="rId1"/>
  </sheets>
  <definedNames>
    <definedName name="AardAanvraag_fldAantalBijkomendePlaatsen">aanvraag!$B$246</definedName>
    <definedName name="AardAanvraag_fldAantalLeerlingenNieuweInfra">aanvraag!$B$250</definedName>
    <definedName name="AardAanvraag_fldAanvraagMotiveerGeplandeWerken">aanvraag!$B$208</definedName>
    <definedName name="AardAanvraag_fldAanvraagOmschrijfGeplandeWerken">aanvraag!$B$192</definedName>
    <definedName name="AardAanvraag_fldDatumUitvoeringWerkenJaar">aanvraag!$M$187:$P$187</definedName>
    <definedName name="AardAanvraag_fldDatumUitvoeringWerkenMaand">aanvraag!$G$187:$H$187</definedName>
    <definedName name="AardAanvraag_fldSubsidiesAndereOverhedenAndereWaarde">aanvraag!$J$236</definedName>
    <definedName name="AdministratieveGegevens_fldAankoopGebouwAard">aanvraag!$Q$76</definedName>
    <definedName name="AdministratieveGegevens_fldAankoopGebouwGemeente">aanvraag!$V$80</definedName>
    <definedName name="AdministratieveGegevens_fldAankoopGebouwNr">aanvraag!$AM$78</definedName>
    <definedName name="AdministratieveGegevens_fldAankoopGebouwPostcode">aanvraag!$Q$80</definedName>
    <definedName name="AdministratieveGegevens_fldAankoopGebouwStraat">aanvraag!$Q$78</definedName>
    <definedName name="AdministratieveGegevens_fldBIC">aanvraag!$I$129:$P$129</definedName>
    <definedName name="AdministratieveGegevens_fldCoördinerendeIMemail">aanvraag!$Q$122</definedName>
    <definedName name="AdministratieveGegevens_fldCoördinerendeIMGemeente">aanvraag!$V$116</definedName>
    <definedName name="AdministratieveGegevens_fldCoördinerendeIMGSM">aanvraag!$Q$120</definedName>
    <definedName name="AdministratieveGegevens_fldCoördinerendeIMNaam">aanvraag!$Q$112</definedName>
    <definedName name="AdministratieveGegevens_fldCoördinerendeIMNr">aanvraag!$AM$114</definedName>
    <definedName name="AdministratieveGegevens_fldCoördinerendeIMPostcode">aanvraag!$Q$116</definedName>
    <definedName name="AdministratieveGegevens_fldCoördinerendeIMStraat">aanvraag!$Q$114</definedName>
    <definedName name="AdministratieveGegevens_fldCoördinerendeIMTelefoon">aanvraag!$Q$118</definedName>
    <definedName name="AdministratieveGegevens_fldIBAN">aanvraag!$I$127:$X$127</definedName>
    <definedName name="AdministratieveGegevens_fldIMKBO">aanvraag!$B$133:$E$133,aanvraag!$G$133:$I$133,aanvraag!$K$133:$M$133</definedName>
    <definedName name="AdministratieveGegevens_fldKadastraleGegevensWerkenDatumAkte">aanvraag!$S$96:$T$96,aanvraag!$Y$96:$Z$96,aanvraag!$AD$96:$AG$96</definedName>
    <definedName name="AdministratieveGegevens_fldOnderwijsinstellingGemeente">aanvraag!$V$62</definedName>
    <definedName name="AdministratieveGegevens_fldOnderwijsinstellingNaam">aanvraag!$Q$58</definedName>
    <definedName name="AdministratieveGegevens_fldOnderwijsinstellingNr">aanvraag!$AM$60</definedName>
    <definedName name="AdministratieveGegevens_fldOnderwijsinstellingPostcode">aanvraag!$Q$62</definedName>
    <definedName name="AdministratieveGegevens_fldOnderwijsinstellingStraat">aanvraag!$Q$60</definedName>
    <definedName name="AdministratieveGegevens_fldSamenMetAndereVestiging">aanvraag!$AD$137</definedName>
    <definedName name="AdministratieveGegevens_fldSchoolbestuurGemeente">aanvraag!$V$52</definedName>
    <definedName name="AdministratieveGegevens_fldSchoolbestuurKBO">aanvraag!$Q$54:$T$54,aanvraag!$V$54:$X$54,aanvraag!$Z$54:$AB$54</definedName>
    <definedName name="AdministratieveGegevens_fldSchoolbestuurNaam">aanvraag!$Q$48</definedName>
    <definedName name="AdministratieveGegevens_fldSchoolbestuurNr">aanvraag!$AM$50</definedName>
    <definedName name="AdministratieveGegevens_fldSchoolbestuurPostcode">aanvraag!$Q$52</definedName>
    <definedName name="AdministratieveGegevens_fldSchoolbestuurStraat">aanvraag!$Q$50</definedName>
    <definedName name="AdministratieveGegevens_fldVestigingGemeente">aanvraag!$V$70</definedName>
    <definedName name="AdministratieveGegevens_fldVestigingInstellingsnummer">aanvraag!$Q$72</definedName>
    <definedName name="AdministratieveGegevens_fldVestigingNaam">aanvraag!$Q$66</definedName>
    <definedName name="AdministratieveGegevens_fldVestigingNr">aanvraag!$AM$68</definedName>
    <definedName name="AdministratieveGegevens_fldVestigingPostcode">aanvraag!$Q$70</definedName>
    <definedName name="AdministratieveGegevens_fldVestigingStraat">aanvraag!$Q$68</definedName>
    <definedName name="AdministratieveGegevens_fldVestigingWerkenAfdeling">aanvraag!$Q$88</definedName>
    <definedName name="AdministratieveGegevens_fldVestigingWerkenNr">aanvraag!$Q$92</definedName>
    <definedName name="AdministratieveGegevens_fldVestigingWerkenOppervlakteARE">aanvraag!$Z$94</definedName>
    <definedName name="AdministratieveGegevens_fldVestigingWerkenOppervlakteCA">aanvraag!$AI$94</definedName>
    <definedName name="AdministratieveGegevens_fldVestigingWerkenOppervlakteHA">aanvraag!$Q$94</definedName>
    <definedName name="AdministratieveGegevens_fldVestigingWerkenSectie">aanvraag!$Q$90</definedName>
    <definedName name="BerekeningBestaandBrutoOppervlakte_fldGebouwAfgebrokenOfOntrokkenBouwjaarGebouw1">aanvraag!$P$446</definedName>
    <definedName name="BerekeningBestaandBrutoOppervlakte_fldGebouwAfgebrokenOfOntrokkenBouwjaarGebouw2">aanvraag!$P$448</definedName>
    <definedName name="BerekeningBestaandBrutoOppervlakte_fldGebouwAfgebrokenOfOntrokkenBrutoOppM2Gebouw1">aanvraag!$G$446</definedName>
    <definedName name="BerekeningBestaandBrutoOppervlakte_fldGebouwAfgebrokenOfOntrokkenBrutoOppM2Gebouw2">aanvraag!$G$448</definedName>
    <definedName name="BerekeningBestaandBrutoOppervlakte_fldGebouwcode1">aanvraag!$B$413</definedName>
    <definedName name="BerekeningBestaandBrutoOppervlakte_fldGebouwcode10">aanvraag!$B$431</definedName>
    <definedName name="BerekeningBestaandBrutoOppervlakte_fldGebouwcode11">aanvraag!$B$433</definedName>
    <definedName name="BerekeningBestaandBrutoOppervlakte_fldGebouwcode12">aanvraag!$B$435</definedName>
    <definedName name="BerekeningBestaandBrutoOppervlakte_fldGebouwcode2">aanvraag!$B$415</definedName>
    <definedName name="BerekeningBestaandBrutoOppervlakte_fldGebouwcode3">aanvraag!$B$417</definedName>
    <definedName name="BerekeningBestaandBrutoOppervlakte_fldGebouwcode4">aanvraag!$B$419</definedName>
    <definedName name="BerekeningBestaandBrutoOppervlakte_fldGebouwcode5">aanvraag!$B$421</definedName>
    <definedName name="BerekeningBestaandBrutoOppervlakte_fldGebouwcode6">aanvraag!$B$423</definedName>
    <definedName name="BerekeningBestaandBrutoOppervlakte_fldGebouwcode7">aanvraag!$B$425</definedName>
    <definedName name="BerekeningBestaandBrutoOppervlakte_fldGebouwcode8">aanvraag!$B$427</definedName>
    <definedName name="BerekeningBestaandBrutoOppervlakte_fldGebouwcode9">aanvraag!$B$429</definedName>
    <definedName name="BerekeningBestaandBrutoOppervlakte_fldGebouwcodeAfbraak1">aanvraag!$B$446</definedName>
    <definedName name="BerekeningBestaandBrutoOppervlakte_fldGebouwcodeAfbraak2">aanvraag!$B$448</definedName>
    <definedName name="BerekeningBestaandBrutoOppervlakte_fldGenormeerdeOmgevingBehoudenBrutoOppM2Fietsenberging">aanvraag!$Q$499</definedName>
    <definedName name="BerekeningBestaandBrutoOppervlakte_fldGenormeerdeOmgevingBehoudenBrutoOppM2OpenEnOverdekteSpeelplaats">aanvraag!$Q$501</definedName>
    <definedName name="BerekeningBestaandBrutoOppervlakte_fldGenormeerdeOmgevingBehoudenBrutoOppM2OverdekteSpeelplaats">aanvraag!$Q$497</definedName>
    <definedName name="BerekeningBestaandBrutoOppervlakte_fldGenormeerdeOmgevingBehoudenBrutoOppM2ParkeerEnManoeuvreerruimte">aanvraag!$Q$503</definedName>
    <definedName name="BerekeningBestaandBrutoOppervlakte_fldLokaalLOAfgebrokenOfOntrokkenBouwjaarGebouw1">aanvraag!$P$470</definedName>
    <definedName name="BerekeningBestaandBrutoOppervlakte_fldLokaalLOAfgebrokenOfOntrokkenBouwjaarGebouw2">aanvraag!$P$472</definedName>
    <definedName name="BerekeningBestaandBrutoOppervlakte_fldLokaalLOAfgebrokenOfOntrokkenBrutoOppM2Gebouw1">aanvraag!$G$470</definedName>
    <definedName name="BerekeningBestaandBrutoOppervlakte_fldLokaalLOAfgebrokenOfOntrokkenBrutoOppM2Gebouw2">aanvraag!$G$472</definedName>
    <definedName name="BerekeningBestaandBrutoOppervlakte_fldLokaalLOAfgebrokenOfOntrokkenGebouwcodeGebouw1">aanvraag!$B$470</definedName>
    <definedName name="BerekeningBestaandBrutoOppervlakte_fldLokaalLOAfgebrokenOfOntrokkenGebouwcodeGebouw2">aanvraag!$B$472</definedName>
    <definedName name="BerekeningBestaandBrutoOppervlakte_fldLokaalLOBouwjaarGebouw1">aanvraag!$P$458</definedName>
    <definedName name="BerekeningBestaandBrutoOppervlakte_fldLokaalLOBouwjaarGebouw2">aanvraag!$P$460</definedName>
    <definedName name="BerekeningBestaandBrutoOppervlakte_fldLokaalLOBrutoOppM2Gebouw1">aanvraag!$G$458</definedName>
    <definedName name="BerekeningBestaandBrutoOppervlakte_fldLokaalLOBrutoOppM2Gebouw2">aanvraag!$G$460</definedName>
    <definedName name="BerekeningBestaandBrutoOppervlakte_fldSchoolgebouwenBouwjaarGebouw1">aanvraag!$S$413</definedName>
    <definedName name="BerekeningBestaandBrutoOppervlakte_fldSchoolgebouwenBouwjaarGebouw10">aanvraag!$S$431</definedName>
    <definedName name="BerekeningBestaandBrutoOppervlakte_fldSchoolgebouwenBouwjaarGebouw11">aanvraag!$S$433</definedName>
    <definedName name="BerekeningBestaandBrutoOppervlakte_fldSchoolgebouwenBouwjaarGebouw12">aanvraag!$S$435</definedName>
    <definedName name="BerekeningBestaandBrutoOppervlakte_fldSchoolgebouwenBouwjaarGebouw2">aanvraag!$S$415</definedName>
    <definedName name="BerekeningBestaandBrutoOppervlakte_fldSchoolgebouwenBouwjaarGebouw3">aanvraag!$S$417</definedName>
    <definedName name="BerekeningBestaandBrutoOppervlakte_fldSchoolgebouwenBouwjaarGebouw4">aanvraag!$S$419</definedName>
    <definedName name="BerekeningBestaandBrutoOppervlakte_fldSchoolgebouwenBouwjaarGebouw5">aanvraag!$S$421</definedName>
    <definedName name="BerekeningBestaandBrutoOppervlakte_fldSchoolgebouwenBouwjaarGebouw6">aanvraag!$S$423</definedName>
    <definedName name="BerekeningBestaandBrutoOppervlakte_fldSchoolgebouwenBouwjaarGebouw7">aanvraag!$S$425</definedName>
    <definedName name="BerekeningBestaandBrutoOppervlakte_fldSchoolgebouwenBouwjaarGebouw8">aanvraag!$S$427</definedName>
    <definedName name="BerekeningBestaandBrutoOppervlakte_fldSchoolgebouwenBouwjaarGebouw9">aanvraag!$S$429</definedName>
    <definedName name="BerekeningBestaandBrutoOppervlakte_fldSchoolgebouwenBrutoOppM2Gebouw1">aanvraag!$I$413</definedName>
    <definedName name="BerekeningBestaandBrutoOppervlakte_fldSchoolgebouwenBrutoOppM2Gebouw10">aanvraag!$I$431</definedName>
    <definedName name="BerekeningBestaandBrutoOppervlakte_fldSchoolgebouwenBrutoOppM2Gebouw11">aanvraag!$I$433</definedName>
    <definedName name="BerekeningBestaandBrutoOppervlakte_fldSchoolgebouwenBrutoOppM2Gebouw12">aanvraag!$I$435</definedName>
    <definedName name="BerekeningBestaandBrutoOppervlakte_fldSchoolgebouwenBrutoOppM2Gebouw2">aanvraag!$I$415</definedName>
    <definedName name="BerekeningBestaandBrutoOppervlakte_fldSchoolgebouwenBrutoOppM2Gebouw3">aanvraag!$I$417</definedName>
    <definedName name="BerekeningBestaandBrutoOppervlakte_fldSchoolgebouwenBrutoOppM2Gebouw4">aanvraag!$I$419</definedName>
    <definedName name="BerekeningBestaandBrutoOppervlakte_fldSchoolgebouwenBrutoOppM2Gebouw5">aanvraag!$I$421</definedName>
    <definedName name="BerekeningBestaandBrutoOppervlakte_fldSchoolgebouwenBrutoOppM2Gebouw6">aanvraag!$I$423</definedName>
    <definedName name="BerekeningBestaandBrutoOppervlakte_fldSchoolgebouwenBrutoOppM2Gebouw7">aanvraag!$I$425</definedName>
    <definedName name="BerekeningBestaandBrutoOppervlakte_fldSchoolgebouwenBrutoOppM2Gebouw8">aanvraag!$I$427</definedName>
    <definedName name="BerekeningBestaandBrutoOppervlakte_fldSchoolgebouwenBrutoOppM2Gebouw9">aanvraag!$I$429</definedName>
    <definedName name="BerekeningBestaandBrutoOppervlakte_fldTechnischeLokalenBrutoOppM2AndereLokalen">aanvraag!$Q$493</definedName>
    <definedName name="BerekeningBestaandBrutoOppervlakte_fldTechnischeLokalenBrutoOppM2Hoogspanningscabine">aanvraag!$Q$487</definedName>
    <definedName name="BerekeningBestaandBrutoOppervlakte_fldTechnischeLokalenBrutoOppM2Machinekamer">aanvraag!$Q$489</definedName>
    <definedName name="BerekeningBestaandBrutoOppervlakte_fldTechnischeLokalenBrutoOppM2OpslagplaatsBrandstof">aanvraag!$Q$491</definedName>
    <definedName name="BerekeningBestaandBrutoOppervlakte_fldTechnischeLokalenBrutoOppM2Stookplaats1">aanvraag!$Q$479</definedName>
    <definedName name="BerekeningBestaandBrutoOppervlakte_fldTechnischeLokalenBrutoOppM2Stookplaats2">aanvraag!$Q$481</definedName>
    <definedName name="BerekeningBestaandBrutoOppervlakte_fldTechnischeLokalenBrutoOppM2Stookplaats3">aanvraag!$Q$483</definedName>
    <definedName name="BerekeningBestaandBrutoOppervlakte_fldTechnischeLokalenBrutoOppM2Stookplaats4">aanvraag!$Q$485</definedName>
    <definedName name="BerekeningFysischeNorm_fldAantalFiets">aanvraag!$B$272</definedName>
    <definedName name="BerekeningFysischeNorm_fldAantalLeerlingenOpleidingsvorm1">aanvraag!$Q$260</definedName>
    <definedName name="BerekeningFysischeNorm_fldAantalLeerlingenOpleidingsvorm2">aanvraag!$Q$262</definedName>
    <definedName name="BerekeningFysischeNorm_fldAantalLeerlingenOpleidingsvorm3">aanvraag!$Q$264</definedName>
    <definedName name="BerekeningFysischeNorm_fldAantalLeerlingenOpleidingsvorm4">aanvraag!$Q$266</definedName>
    <definedName name="BerekeningFysischeNorm_fldAantalPersoneelsledenHalveOpdracht">aanvraag!$B$276</definedName>
    <definedName name="BerekeningFysischeNorm_fldAantalWekelijkseLestijdenLO">aanvraag!$B$280</definedName>
    <definedName name="BerekeningMaximaleBrutoOppervlakte_fldAantalLeerlingenMetselaarDerdeFase">aanvraag!$Q$351</definedName>
    <definedName name="BerekeningMaximaleBrutoOppervlakte_fldAantalLeerlingenMetselaarEersteEnTweedeFase">aanvraag!$Q$349</definedName>
    <definedName name="BerekeningMaximaleBrutoOppervlakte_fldAantalLeerlingenWerkplaatsSchrijnwerkerDerdeFase">aanvraag!$Q$362</definedName>
    <definedName name="BerekeningMaximaleBrutoOppervlakte_fldAantalLeerlingenWerkplaatsSchrijnwerkerEersteEnTweedeFase">aanvraag!$Q$360</definedName>
    <definedName name="BerekeningMaximaleBrutoOppervlakte_fldLestijdenOpleidingsvorm3Aluminiumschrijnwerker">aanvraag!$Q$307</definedName>
    <definedName name="BerekeningMaximaleBrutoOppervlakte_fldLestijdenOpleidingsvorm3Autohulpmecanicien">aanvraag!$Q$287</definedName>
    <definedName name="BerekeningMaximaleBrutoOppervlakte_fldLestijdenOpleidingsvorm3Bakkersgast">aanvraag!$Q$337</definedName>
    <definedName name="BerekeningMaximaleBrutoOppervlakte_fldLestijdenOpleidingsvorm3Boekbinder">aanvraag!$Q$295</definedName>
    <definedName name="BerekeningMaximaleBrutoOppervlakte_fldLestijdenOpleidingsvorm3Confectiestikker">aanvraag!$Q$311</definedName>
    <definedName name="BerekeningMaximaleBrutoOppervlakte_fldLestijdenOpleidingsvorm3Grootkeukenmedewerker">aanvraag!$Q$339</definedName>
    <definedName name="BerekeningMaximaleBrutoOppervlakte_fldLestijdenOpleidingsvorm3Hoeklasser">aanvraag!$Q$319</definedName>
    <definedName name="BerekeningMaximaleBrutoOppervlakte_fldLestijdenOpleidingsvorm3Hulpdrukker">aanvraag!$Q$291</definedName>
    <definedName name="BerekeningMaximaleBrutoOppervlakte_fldLestijdenOpleidingsvorm3Hulpwever">aanvraag!$Q$331</definedName>
    <definedName name="BerekeningMaximaleBrutoOppervlakte_fldLestijdenOpleidingsvorm3Interieurbouwer">aanvraag!$Q$305</definedName>
    <definedName name="BerekeningMaximaleBrutoOppervlakte_fldLestijdenOpleidingsvorm3Kappersmedewerker">aanvraag!$Q$317</definedName>
    <definedName name="BerekeningMaximaleBrutoOppervlakte_fldLestijdenOpleidingsvorm3LogistiekAssistent">aanvraag!$Q$326</definedName>
    <definedName name="BerekeningMaximaleBrutoOppervlakte_fldLestijdenOpleidingsvorm3Loodgieter">aanvraag!$Q$289</definedName>
    <definedName name="BerekeningMaximaleBrutoOppervlakte_fldLestijdenOpleidingsvorm3Magazijnmedewerker">aanvraag!$Q$301</definedName>
    <definedName name="BerekeningMaximaleBrutoOppervlakte_fldLestijdenOpleidingsvorm3Meubelstoffeerder">aanvraag!$Q$309</definedName>
    <definedName name="BerekeningMaximaleBrutoOppervlakte_fldLestijdenOpleidingsvorm3Onderhoudsassistent">aanvraag!$Q$341</definedName>
    <definedName name="BerekeningMaximaleBrutoOppervlakte_fldLestijdenOpleidingsvorm3Onderhoudshulp">aanvraag!$Q$329</definedName>
    <definedName name="BerekeningMaximaleBrutoOppervlakte_fldLestijdenOpleidingsvorm3Plaatbewerker">aanvraag!$Q$321</definedName>
    <definedName name="BerekeningMaximaleBrutoOppervlakte_fldLestijdenOpleidingsvorm3Plaatslager">aanvraag!$Q$285</definedName>
    <definedName name="BerekeningMaximaleBrutoOppervlakte_fldLestijdenOpleidingsvorm3Receptiemedewerker">aanvraag!$Q$299</definedName>
    <definedName name="BerekeningMaximaleBrutoOppervlakte_fldLestijdenOpleidingsvorm3Schoenhersteller">aanvraag!$Q$315</definedName>
    <definedName name="BerekeningMaximaleBrutoOppervlakte_fldLestijdenOpleidingsvorm3Slagersgast">aanvraag!$Q$335</definedName>
    <definedName name="BerekeningMaximaleBrutoOppervlakte_fldLestijdenOpleidingsvorm3Tuinbouwarbeider">aanvraag!$Q$313</definedName>
    <definedName name="BerekeningMaximaleBrutoOppervlakte_fldLestijdenOpleidingsvorm3Verzorgende">aanvraag!$Q$323</definedName>
    <definedName name="BerekeningMaximaleBrutoOppervlakte_fldLestijdenOpleidingsvorm3Wasserijoperator">aanvraag!$Q$333</definedName>
    <definedName name="BerekeningMaximaleBrutoOppervlakte_fldLestijdenOpleidingsvorm3Werkplaatsschrijnwerker">aanvraag!$Q$303</definedName>
    <definedName name="BerekeningMaximaleBrutoOppervlakte_fldLestijdenOpleidingsvorm3Winkelhulp">aanvraag!$Q$297</definedName>
    <definedName name="BerekeningMaximaleBrutoOppervlakte_fldLestijdenOpleidingsvorm3Zeefdrukker">aanvraag!$Q$293</definedName>
    <definedName name="BerekeningTotaleKostprijs_fldTotaleKostprijsAfbraakwerken">aanvraag!$Q$619</definedName>
    <definedName name="BerekeningTotaleKostprijs_fldTotaleKostprijsEersteUitrustingLokalenLO">aanvraag!$Q$637</definedName>
    <definedName name="BerekeningTotaleKostprijs_fldTotaleKostprijsEersteUitrustingOpenSpeelplaats">aanvraag!$Q$641</definedName>
    <definedName name="BerekeningTotaleKostprijs_fldTotaleKostprijsEersteUitrustingOverdekteSpeelplaats">aanvraag!$Q$639</definedName>
    <definedName name="BerekeningTotaleKostprijs_fldTotaleKostprijsEersteUitrustingSchoolgebouwen">aanvraag!$Q$635</definedName>
    <definedName name="GegevensSubsidiewaarden_fldInstellingAdministratieveZetelGemeente">aanvraag!$V$167</definedName>
    <definedName name="GegevensSubsidiewaarden_fldInstellingAdministratieveZetelHuisnummer">aanvraag!$AM$165</definedName>
    <definedName name="GegevensSubsidiewaarden_fldInstellingAdministratieveZetelPostnummer">aanvraag!$Q$167</definedName>
    <definedName name="GegevensSubsidiewaarden_fldInstellingAdministratieveZetelStraat">aanvraag!$Q$165</definedName>
    <definedName name="GegevensSubsidiewaarden_fldInstellingBeschikbaarGebouwGemeente">aanvraag!$V$173</definedName>
    <definedName name="GegevensSubsidiewaarden_fldInstellingBeschikbaarGebouwHuisnummer">aanvraag!$AM$171</definedName>
    <definedName name="GegevensSubsidiewaarden_fldInstellingBeschikbaarGebouwPostnummer">aanvraag!$Q$173</definedName>
    <definedName name="GegevensSubsidiewaarden_fldInstellingBeschikbaarGebouwStraat">aanvraag!$Q$171</definedName>
    <definedName name="GegevensSubsidiewaarden_fldInstellingInrichtendeMachtOfSchoolbestuur">aanvraag!$Q$160</definedName>
    <definedName name="Ondertekening_fdlOndertekeningVoorEnAchternaam">aanvraag!$O$719</definedName>
    <definedName name="Ondertekening_fldOndertekeningFunctie">aanvraag!$O$721</definedName>
    <definedName name="Ondertekening_fldOndertekeningHandtekening">aanvraag!$O$713</definedName>
    <definedName name="Ondertekening_fldOndertekeningsDatum">aanvraag!$Q$711:$R$711,aanvraag!$W$711:$X$711,aanvraag!$AB$711:$AE$711</definedName>
    <definedName name="Ontvangstdatum_fldOntvangstdatum">aanvraag!$AI$10</definedName>
    <definedName name="OppervlakteNieuwbouwEnKostprijs_fldBouwjaarLokalenLOGebouw1Aankoop">aanvraag!$R$514</definedName>
    <definedName name="OppervlakteNieuwbouwEnKostprijs_fldBouwjaarLokalenLOGebouw1Afbraak">aanvraag!$R$526</definedName>
    <definedName name="OppervlakteNieuwbouwEnKostprijs_fldBouwjaarSchoollokalenGebouw1Aankoop">aanvraag!$R$512</definedName>
    <definedName name="OppervlakteNieuwbouwEnKostprijs_fldBouwjaarSchoollokalenGebouw1Afbraak">aanvraag!$R$524</definedName>
    <definedName name="OppervlakteNieuwbouwEnKostprijs_fldBouwjaarTechnischeLokalenGebouw1Aankoop">aanvraag!$R$516</definedName>
    <definedName name="OppervlakteNieuwbouwEnKostprijs_fldBouwjaarTechnischeLokalenGebouw1Afbraak">aanvraag!$R$528</definedName>
    <definedName name="OppervlakteNieuwbouwEnKostprijs_fldBrutoOppFietsenbergplaatsAfbraak">aanvraag!$Q$559</definedName>
    <definedName name="OppervlakteNieuwbouwEnKostprijs_fldBrutoOppLokalenLOGebouw1Aankoop">aanvraag!$I$514</definedName>
    <definedName name="OppervlakteNieuwbouwEnKostprijs_fldBrutoOppLokalenLOGebouw1Afbraak">aanvraag!$I$526</definedName>
    <definedName name="OppervlakteNieuwbouwEnKostprijs_fldBrutoOppOpenSpeelplaatsAfbraak">aanvraag!$Q$557</definedName>
    <definedName name="OppervlakteNieuwbouwEnKostprijs_fldBrutoOppOverdekteSpeelplaatsAfbraak">aanvraag!$Q$555</definedName>
    <definedName name="OppervlakteNieuwbouwEnKostprijs_fldBrutoOppParkeerEnManoeuvreerruimteAfbraak">aanvraag!$Q$561</definedName>
    <definedName name="OppervlakteNieuwbouwEnKostprijs_fldBrutoOppSchoollokalenGebouw1Aankoop">aanvraag!$I$512</definedName>
    <definedName name="OppervlakteNieuwbouwEnKostprijs_fldBrutoOppSchoollokalenGebouw1Afbraak">aanvraag!$I$524</definedName>
    <definedName name="OppervlakteNieuwbouwEnKostprijs_fldBrutoOppTechnischeLokalenGebouw1Aankoop">aanvraag!$I$516</definedName>
    <definedName name="OppervlakteNieuwbouwEnKostprijs_fldBrutoOppTechnischeLokalenGebouw1Afbraak">aanvraag!$I$528</definedName>
    <definedName name="OppervlakteNieuwbouwEnKostprijs_fldKostprijsLokalenLOGebouw1Aankoop">aanvraag!$AG$514</definedName>
    <definedName name="OppervlakteNieuwbouwEnKostprijs_fldKostprijsSchoollokalenGebouw1Aankoop">aanvraag!$AG$512</definedName>
    <definedName name="OppervlakteNieuwbouwEnKostprijs_fldKostprijsTechnischeLokalenGebouw1Aankoop">aanvraag!$AG$516</definedName>
    <definedName name="OppervlakteNieuwbouwEnKostprijs_fldNieuwbouwGenormeerdeOmgevingBrutoOppM2Fietsenberging">aanvraag!$Q$546</definedName>
    <definedName name="OppervlakteNieuwbouwEnKostprijs_fldNieuwbouwGenormeerdeOmgevingBrutoOppM2OpenSpeelplaats">aanvraag!$Q$544</definedName>
    <definedName name="OppervlakteNieuwbouwEnKostprijs_fldNieuwbouwGenormeerdeOmgevingBrutoOppM2OverdekteSpeelplaats">aanvraag!$Q$542</definedName>
    <definedName name="OppervlakteNieuwbouwEnKostprijs_fldNieuwbouwGenormeerdeOmgevingBrutoOppM2ParkeerEnManoeuvreerruimte">aanvraag!$Q$548</definedName>
    <definedName name="OppervlakteNieuwbouwEnKostprijs_fldNieuwbouwGenormeerdeOmgevingKostprijsFietsenberging">aanvraag!$Z$546</definedName>
    <definedName name="OppervlakteNieuwbouwEnKostprijs_fldNieuwbouwGenormeerdeOmgevingKostprijsOpenSpeelplaats">aanvraag!$Z$544</definedName>
    <definedName name="OppervlakteNieuwbouwEnKostprijs_fldNieuwbouwGenormeerdeOmgevingKostprijsOverdekteSpeelplaats">aanvraag!$Z$542</definedName>
    <definedName name="OppervlakteNieuwbouwEnKostprijs_fldNieuwbouwGenormeerdeOmgevingKostprijsParkeerEnManoeuvreerruimte">aanvraag!$Z$548</definedName>
    <definedName name="OppervlakteVerbouwingswerkenEnKostprijs_fldKostprijsNietGenormeerdeOmgevingswerken">aanvraag!$B$607</definedName>
    <definedName name="OppervlakteVerbouwingswerkenEnKostprijs_fldVerbouwingswerkenBrutoOppM2LokalenLO">aanvraag!$Q$584</definedName>
    <definedName name="OppervlakteVerbouwingswerkenEnKostprijs_fldVerbouwingswerkenBrutoOppM2Schoolgebouwen">aanvraag!$Q$582</definedName>
    <definedName name="OppervlakteVerbouwingswerkenEnKostprijs_fldVerbouwingswerkenBrutoOppM2TechnischeLokalen">aanvraag!$Q$586</definedName>
    <definedName name="OppervlakteVerbouwingswerkenEnKostprijs_fldVerbouwingswerkenGenormeerdeOmgevingswerkenBrutoOppM2Fietsenberging">aanvraag!$Q$596</definedName>
    <definedName name="OppervlakteVerbouwingswerkenEnKostprijs_fldVerbouwingswerkenGenormeerdeOmgevingswerkenBrutoOppM2OpenSpeelplaats">aanvraag!$Q$594</definedName>
    <definedName name="OppervlakteVerbouwingswerkenEnKostprijs_fldVerbouwingswerkenGenormeerdeOmgevingswerkenBrutoOppM2OverdekteSpeelplaats">aanvraag!$Q$592</definedName>
    <definedName name="OppervlakteVerbouwingswerkenEnKostprijs_fldVerbouwingswerkenGenormeerdeOmgevingswerkenBrutoOppM2ParkeerEnManoeuvreerruimte">aanvraag!$Q$598</definedName>
    <definedName name="OppervlakteVerbouwingswerkenEnKostprijs_fldVerbouwingswerkenGenormeerdeOmgevingswerkenKostprijsFietsenberging">aanvraag!$Z$596</definedName>
    <definedName name="OppervlakteVerbouwingswerkenEnKostprijs_fldVerbouwingswerkenGenormeerdeOmgevingswerkenKostprijsOpenSpeelplaats">aanvraag!$Z$594</definedName>
    <definedName name="OppervlakteVerbouwingswerkenEnKostprijs_fldVerbouwingswerkenGenormeerdeOmgevingswerkenKostprijsOverdekteSpeelplaats">aanvraag!$Z$592</definedName>
    <definedName name="OppervlakteVerbouwingswerkenEnKostprijs_fldVerbouwingswerkenGenormeerdeOmgevingswerkenKostprijsParkeerEnManoeuvreerruimte">aanvraag!$Z$598</definedName>
    <definedName name="OppervlakteVerbouwingswerkenEnKostprijs_fldVerbouwingswerkenKostprijsLokalenLO">aanvraag!$Z$584</definedName>
    <definedName name="OppervlakteVerbouwingswerkenEnKostprijs_fldVerbouwingswerkenKostprijsSchoolgebouwen">aanvraag!$Z$582</definedName>
    <definedName name="OppervlakteVerbouwingswerkenEnKostprijs_fldVerbouwingswerkenKostprijsTechnischeLokalen">aanvraag!$Z$586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353" i="1" l="1"/>
  <c r="AQ348" i="1"/>
  <c r="Q643" i="1" l="1"/>
  <c r="AQ351" i="1" l="1"/>
  <c r="AQ345" i="1"/>
  <c r="X351" i="1" l="1"/>
  <c r="X349" i="1"/>
  <c r="Q574" i="1" l="1"/>
  <c r="Q572" i="1"/>
  <c r="Q570" i="1"/>
  <c r="Q568" i="1"/>
  <c r="P670" i="1" l="1"/>
  <c r="P668" i="1"/>
  <c r="P666" i="1"/>
  <c r="P664" i="1"/>
  <c r="P662" i="1"/>
  <c r="Q633" i="1"/>
  <c r="Q630" i="1"/>
  <c r="Q625" i="1"/>
  <c r="Q623" i="1"/>
  <c r="Q621" i="1"/>
  <c r="Z586" i="1"/>
  <c r="W670" i="1"/>
  <c r="W668" i="1"/>
  <c r="Z528" i="1"/>
  <c r="Z526" i="1"/>
  <c r="Z524" i="1"/>
  <c r="AG516" i="1"/>
  <c r="Y516" i="1"/>
  <c r="Y514" i="1"/>
  <c r="Y512" i="1"/>
  <c r="X472" i="1"/>
  <c r="X470" i="1"/>
  <c r="X460" i="1"/>
  <c r="X458" i="1"/>
  <c r="X448" i="1"/>
  <c r="X446" i="1"/>
  <c r="AF435" i="1"/>
  <c r="AF433" i="1"/>
  <c r="AF431" i="1"/>
  <c r="AF429" i="1"/>
  <c r="AF427" i="1"/>
  <c r="AF425" i="1"/>
  <c r="AF423" i="1"/>
  <c r="AF421" i="1"/>
  <c r="AF419" i="1"/>
  <c r="AF417" i="1"/>
  <c r="AF415" i="1"/>
  <c r="AF413" i="1"/>
  <c r="Q398" i="1"/>
  <c r="AK670" i="1" s="1"/>
  <c r="Q396" i="1"/>
  <c r="AK668" i="1" s="1"/>
  <c r="AQ388" i="1"/>
  <c r="AQ386" i="1"/>
  <c r="B388" i="1" s="1"/>
  <c r="AK660" i="1" s="1"/>
  <c r="AQ374" i="1"/>
  <c r="X362" i="1"/>
  <c r="X360" i="1"/>
  <c r="X341" i="1"/>
  <c r="X339" i="1"/>
  <c r="X337" i="1"/>
  <c r="X335" i="1"/>
  <c r="X333" i="1"/>
  <c r="X331" i="1"/>
  <c r="X329" i="1"/>
  <c r="X326" i="1"/>
  <c r="X323" i="1"/>
  <c r="X321" i="1"/>
  <c r="X319" i="1"/>
  <c r="X317" i="1"/>
  <c r="X315" i="1"/>
  <c r="X313" i="1"/>
  <c r="X311" i="1"/>
  <c r="X309" i="1"/>
  <c r="X307" i="1"/>
  <c r="X305" i="1"/>
  <c r="X303" i="1"/>
  <c r="X301" i="1"/>
  <c r="X299" i="1"/>
  <c r="X297" i="1"/>
  <c r="X295" i="1"/>
  <c r="X293" i="1"/>
  <c r="X291" i="1"/>
  <c r="X289" i="1"/>
  <c r="X287" i="1"/>
  <c r="X285" i="1"/>
  <c r="Q268" i="1"/>
  <c r="Q394" i="1" s="1"/>
  <c r="AK664" i="1" s="1"/>
  <c r="AQ260" i="1"/>
  <c r="AQ372" i="1" s="1"/>
  <c r="Q372" i="1" s="1"/>
  <c r="AK475" i="1" l="1"/>
  <c r="X364" i="1"/>
  <c r="Q382" i="1" s="1"/>
  <c r="J532" i="1"/>
  <c r="W658" i="1" s="1"/>
  <c r="X343" i="1"/>
  <c r="Q374" i="1" s="1"/>
  <c r="AK450" i="1"/>
  <c r="P658" i="1" s="1"/>
  <c r="J534" i="1"/>
  <c r="W660" i="1" s="1"/>
  <c r="AA627" i="1"/>
  <c r="J536" i="1"/>
  <c r="W662" i="1" s="1"/>
  <c r="AD662" i="1" s="1"/>
  <c r="X353" i="1"/>
  <c r="Q378" i="1" s="1"/>
  <c r="Q392" i="1"/>
  <c r="AK666" i="1" s="1"/>
  <c r="AD670" i="1"/>
  <c r="W666" i="1"/>
  <c r="AD666" i="1" s="1"/>
  <c r="P660" i="1"/>
  <c r="AD668" i="1"/>
  <c r="W664" i="1"/>
  <c r="AD664" i="1" s="1"/>
  <c r="AD660" i="1" l="1"/>
  <c r="Q384" i="1"/>
  <c r="AK658" i="1" s="1"/>
  <c r="AD658" i="1"/>
</calcChain>
</file>

<file path=xl/sharedStrings.xml><?xml version="1.0" encoding="utf-8"?>
<sst xmlns="http://schemas.openxmlformats.org/spreadsheetml/2006/main" count="575" uniqueCount="274">
  <si>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</si>
  <si>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</si>
  <si>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</si>
  <si>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</si>
  <si>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</si>
  <si>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</si>
  <si>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</si>
  <si>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</si>
  <si>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</si>
  <si>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</si>
  <si>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</si>
  <si>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</si>
  <si>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</si>
  <si>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</si>
  <si>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</si>
  <si>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</si>
  <si>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</si>
  <si>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</si>
  <si>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</si>
  <si>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</si>
  <si>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</si>
  <si>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</si>
  <si>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</si>
  <si>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</si>
  <si>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</si>
  <si>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</si>
  <si>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</si>
  <si>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</si>
  <si>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</si>
  <si>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</si>
  <si>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</si>
  <si>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</si>
  <si>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</si>
  <si>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afdeling</t>
  </si>
  <si>
    <t>sectie</t>
  </si>
  <si>
    <t>nummer(s)</t>
  </si>
  <si>
    <t>oppervlakte van de percelen</t>
  </si>
  <si>
    <t>ha</t>
  </si>
  <si>
    <t>a</t>
  </si>
  <si>
    <t>ca</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</si>
  <si>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</si>
  <si>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</si>
  <si>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</si>
  <si>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</si>
  <si>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</si>
  <si>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</si>
  <si>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</si>
  <si>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</si>
  <si>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</si>
  <si>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</si>
  <si>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</si>
  <si>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</si>
  <si>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Gegevens over de subsidievoorwaarden</t>
  </si>
  <si>
    <t>Vul de gegevens van die instelling in.</t>
  </si>
  <si>
    <t>inrichtende macht of schoolbestuur</t>
  </si>
  <si>
    <t>administratieve zetel</t>
  </si>
  <si>
    <t>beschikbaar gebouw</t>
  </si>
  <si>
    <t>Aard van de aanvraag</t>
  </si>
  <si>
    <t>euro</t>
  </si>
  <si>
    <t>agentschap Onroerend Erfgoed</t>
  </si>
  <si>
    <t>VIPA</t>
  </si>
  <si>
    <t>VGC</t>
  </si>
  <si>
    <t>andere instantie:</t>
  </si>
  <si>
    <t>Vul het aantal bijkomende plaatsen in dat wordt gecreëerd via dit infrastructuurproject.</t>
  </si>
  <si>
    <t>Berekening van de fysische norm</t>
  </si>
  <si>
    <t>totaal aantal leerlingen</t>
  </si>
  <si>
    <t>Vul het aantal leerlingen en personeelsleden in die met de fiets of bromfiets naar school komen.</t>
  </si>
  <si>
    <t>Vul het aantal personeelsleden in die minstens een halve opdracht vervullen.</t>
  </si>
  <si>
    <t>Vul het totale aantal wekelijkse lestijden lichamelijke opvoeding in.</t>
  </si>
  <si>
    <t>uur</t>
  </si>
  <si>
    <t>m²</t>
  </si>
  <si>
    <t>totaal</t>
  </si>
  <si>
    <t>lln.</t>
  </si>
  <si>
    <t>totale bruto-oppervlakte</t>
  </si>
  <si>
    <t>Toegelaten oppervlakte voor schoolgebouwen</t>
  </si>
  <si>
    <t>algemene en technische vakken</t>
  </si>
  <si>
    <t>Toegelaten oppervlakte voor genormeerde omgevingswerken</t>
  </si>
  <si>
    <t>som open en overdekte speelplaats</t>
  </si>
  <si>
    <t>overdekte speelplaats</t>
  </si>
  <si>
    <t>fietsenbergplaats</t>
  </si>
  <si>
    <t>parkeer- en manoeuvreerruimte</t>
  </si>
  <si>
    <t>Berekening van de bestaande bruto-oppervlakte</t>
  </si>
  <si>
    <t>bruto-oppervlakte</t>
  </si>
  <si>
    <t>bouwjaar</t>
  </si>
  <si>
    <t>in aanmerking te nemen bruto-oppervlakte</t>
  </si>
  <si>
    <t>gebouw 1</t>
  </si>
  <si>
    <t>gebouw 2</t>
  </si>
  <si>
    <t>gesubsidieerd door AGION</t>
  </si>
  <si>
    <t>Hier vindt u de bruto-oppervlakte van de schoolgebouwen die in aanmerking wordt genomen.</t>
  </si>
  <si>
    <t>Hier vindt u de bruto-oppervlakte van de lokalen lo die in aanmerking wordt genomen.</t>
  </si>
  <si>
    <t>Vul de bruto-oppervlakte in van de  bestaande technische lokalen die behouden worden.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</si>
  <si>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</si>
  <si>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</si>
  <si>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</si>
  <si>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</si>
  <si>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</si>
  <si>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</si>
  <si>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</si>
  <si>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</si>
  <si>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</si>
  <si>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kostprijs</t>
  </si>
  <si>
    <t>schoolgebouwen</t>
  </si>
  <si>
    <t>lokalen lo</t>
  </si>
  <si>
    <t>technische lokalen</t>
  </si>
  <si>
    <t>Vul de bruto-oppervlakte en de kostprijs, exclusief btw, in van de genormeerde omgevingswerken.</t>
  </si>
  <si>
    <t>open speelplaats</t>
  </si>
  <si>
    <t>Oppervlakte en kostprijs van de niet-genormeerde omgevingswerken</t>
  </si>
  <si>
    <t>Vul de kostprijs, exclusief btw, in van de niet-genormeerde omgevingswerken.</t>
  </si>
  <si>
    <t>Niet-genormeerde omgevingswerken zijn afsluitingen, toegangswegen, groenaanleg en andere omgevingswerken.</t>
  </si>
  <si>
    <t>Berekening van de totale kostprijs</t>
  </si>
  <si>
    <t>Vul de kostprijs van de afbraakwerken en de eerste uitrusting in.</t>
  </si>
  <si>
    <t>afbraakwerken</t>
  </si>
  <si>
    <t>verbouwing schoolgebouwen</t>
  </si>
  <si>
    <t>verbouwing lokalen lo</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</si>
  <si>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</si>
  <si>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</si>
  <si>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</si>
  <si>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</si>
  <si>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</si>
  <si>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</si>
  <si>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</si>
  <si>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</si>
  <si>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som van kolom 1 en 2</t>
  </si>
  <si>
    <t>maximaal toegelaten oppervlakte volgens de normen</t>
  </si>
  <si>
    <t>Bij te voegen bewijsstukken</t>
  </si>
  <si>
    <t>Kruis alle bewijsstukken aan die u bij dit formulier voegt.</t>
  </si>
  <si>
    <t>een gedetailleerde berekeningswijze van de bruto-oppervlakte</t>
  </si>
  <si>
    <t>Ondertekening</t>
  </si>
  <si>
    <t>datum</t>
  </si>
  <si>
    <t>handtekening</t>
  </si>
  <si>
    <t>functie</t>
  </si>
  <si>
    <t>Aan wie bezorgt u dit formulier?</t>
  </si>
  <si>
    <t>Bezorg zowel de Excelversie als een ingescande ondertekende versie.</t>
  </si>
  <si>
    <t>Vul het aantal wekelijkse lestijden in voor de verschillende opleidingen van het buitengewoon secundair onderwijs van opleidingsvorm 3.</t>
  </si>
  <si>
    <t>plaatslager</t>
  </si>
  <si>
    <t>autohulpmecanicien</t>
  </si>
  <si>
    <t>loodgieter</t>
  </si>
  <si>
    <t>hulpdrukker</t>
  </si>
  <si>
    <t>zeefdrukker</t>
  </si>
  <si>
    <t>boekbinder</t>
  </si>
  <si>
    <t>winkelhulp</t>
  </si>
  <si>
    <t>receptiemedewerker</t>
  </si>
  <si>
    <t>magazijnmedewerker</t>
  </si>
  <si>
    <t>werkplaatsschrijnwerker</t>
  </si>
  <si>
    <t>interieurbouwer</t>
  </si>
  <si>
    <t>aluminium- en kunststofschrijnwerker</t>
  </si>
  <si>
    <t>meubelstoffeerder</t>
  </si>
  <si>
    <t>confectiestikker</t>
  </si>
  <si>
    <t>tuinbouwarbeider</t>
  </si>
  <si>
    <t>schoenhersteller</t>
  </si>
  <si>
    <t>kappersmedewerker</t>
  </si>
  <si>
    <t>hoeklasser (constructielasser)</t>
  </si>
  <si>
    <t>plaatbewerker</t>
  </si>
  <si>
    <t>verzorgende</t>
  </si>
  <si>
    <t>logistiek assistent in ziekenhuizen en zorginstellingen</t>
  </si>
  <si>
    <t>onderhoudshulp in instellingen en professionele schoonmaak</t>
  </si>
  <si>
    <t>hulpwever</t>
  </si>
  <si>
    <t>wasserijoperator</t>
  </si>
  <si>
    <t>slagersgast</t>
  </si>
  <si>
    <t>bakkersgast</t>
  </si>
  <si>
    <t>grootkeukenmedewerker</t>
  </si>
  <si>
    <t>onderhoudsassistent</t>
  </si>
  <si>
    <t>Vul het aantal leerlingen in die de opleidingen metselaar, vloerder-tegelzetter en schilder-decorateur volgen.</t>
  </si>
  <si>
    <t>aantal leerlingen in eerste en
tweede fase</t>
  </si>
  <si>
    <t>aantal leerlingen in derde fase</t>
  </si>
  <si>
    <t>Vul het aantal leerlingen in die de opleidingen werkplaatsschrijnwerker, interieurbouwer en aluminium- en kunststofschrijnwerker volgen.</t>
  </si>
  <si>
    <t>Oppervlakte en kostprijs van het aan te kopen gebouw</t>
  </si>
  <si>
    <t>Oppervlakte en kostprijs van de eventuele werken na aankoop</t>
  </si>
  <si>
    <t>Subsidieaanvraag voor de aankoop van een gebouw voor  het buitengewoon secundair 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</si>
  <si>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</si>
  <si>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de aankoop van een gebouw voor het buitengewoon secundair onderwijs. Als er na de aankoop werken uitgevoerd moeten worden, geeft u dat al aan in dit formulier. Om een subsidie aan te vragen voor die werken, dient u een apart formulier in. U volgt daarbij de standaardprocedure voor de aanvraag van een subsidie voor infrastructuurwerken.</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</si>
  <si>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</si>
  <si>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</si>
  <si>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</si>
  <si>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</si>
  <si>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</si>
  <si>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Vul de gegevens van de vestigingsplaats in die het aan te kopen gebouw zal gebruiken.</t>
  </si>
  <si>
    <t>instellings- 
en vestigingsplaatsnummer</t>
  </si>
  <si>
    <t>Vul de administratieve gegevens in van het aan te kopen gebouw.</t>
  </si>
  <si>
    <t>aard van het gebouw</t>
  </si>
  <si>
    <t>Vul de kadastrale gegevens in van het aan te kopen gebouw.</t>
  </si>
  <si>
    <t>Voeg de volgende documenten bij dit formulier: de verkoopovereenkomst, het kadastraal plan en de kadastrale legger, het bodemattest, een korte beschrijving van de bestaande gebouwen, het situeringsplan van het aan te kopen gebouw en de grondplannen van het aan te kopen gebouw.</t>
  </si>
  <si>
    <t>datum verkoopovereenkomst</t>
  </si>
  <si>
    <t>Dient u deze subsidieaanvraag samen met een andere inrichtende macht in?</t>
  </si>
  <si>
    <r>
      <t>ja.</t>
    </r>
    <r>
      <rPr>
        <i/>
        <sz val="10"/>
        <rFont val="Calibri"/>
        <family val="2"/>
        <scheme val="minor"/>
      </rPr>
      <t xml:space="preserve"> Ga naar vraag 10.</t>
    </r>
  </si>
  <si>
    <r>
      <t>nee.</t>
    </r>
    <r>
      <rPr>
        <i/>
        <sz val="10"/>
        <rFont val="Calibri"/>
        <family val="2"/>
        <scheme val="minor"/>
      </rPr>
      <t xml:space="preserve"> Ga naar vraag 11.</t>
    </r>
  </si>
  <si>
    <t>AGION beschouwt de coördinerende inrichtende macht als eerste aanspreekpunt voor dit dossier. Als u met een andere inrichtende macht een dossier indient, fungeert een van de twee inrichtende machten als coördinerende inrichtende macht.</t>
  </si>
  <si>
    <t>Vul het ondernemingsnummer van de coördinerende inrichtende macht in.</t>
  </si>
  <si>
    <t>Dient u deze subsidieaanvraag in samen met een andere onderwijsinstelling (die al dan niet onder de bevoegdheden van dezelfde inrichtende macht valt)?</t>
  </si>
  <si>
    <r>
      <t xml:space="preserve">ja. </t>
    </r>
    <r>
      <rPr>
        <b/>
        <sz val="10"/>
        <rFont val="Calibri"/>
        <family val="2"/>
        <scheme val="minor"/>
      </rPr>
      <t>Vul het instellings- en vestigingsplaatsnummer in van die instelling.</t>
    </r>
  </si>
  <si>
    <t>Voldoen uw instelling en de vestiging die het gebouw zal gebruiken, aan de criteria van rationalisatie en programmatie?</t>
  </si>
  <si>
    <r>
      <t xml:space="preserve">nee. </t>
    </r>
    <r>
      <rPr>
        <i/>
        <sz val="10"/>
        <rFont val="Calibri"/>
        <family val="2"/>
        <scheme val="minor"/>
      </rPr>
      <t>U komt niet in aanmerking voor een subsidie.</t>
    </r>
  </si>
  <si>
    <t>Is er binnen een straal van twee kilometer een beschikbaar schoolgebouw dat volledig onbezet is of dat binnen het schooljaar kan worden vrijgemaakt?</t>
  </si>
  <si>
    <r>
      <t>ja.</t>
    </r>
    <r>
      <rPr>
        <i/>
        <sz val="10"/>
        <rFont val="Calibri"/>
        <family val="2"/>
        <scheme val="minor"/>
      </rPr>
      <t xml:space="preserve"> Ga naar vraag 17.</t>
    </r>
  </si>
  <si>
    <r>
      <t xml:space="preserve">nee. </t>
    </r>
    <r>
      <rPr>
        <i/>
        <sz val="10"/>
        <rFont val="Calibri"/>
        <family val="2"/>
        <scheme val="minor"/>
      </rPr>
      <t>Ga naar vraag 18.</t>
    </r>
  </si>
  <si>
    <t>Heeft deze aanvraag betrekking op een aankoop via openbare verkoping?</t>
  </si>
  <si>
    <r>
      <t xml:space="preserve">ja. </t>
    </r>
    <r>
      <rPr>
        <i/>
        <sz val="10"/>
        <rFont val="Calibri"/>
        <family val="2"/>
        <scheme val="minor"/>
      </rPr>
      <t xml:space="preserve">Voeg bij dit formulier een kopie van de publicatie van de notariële aankondiging van de openbare verkoping. </t>
    </r>
  </si>
  <si>
    <t>Zijn er onmiddellijk na de aankoop verbouwingswerken gepland aan het aangekochte gebouw?</t>
  </si>
  <si>
    <r>
      <t xml:space="preserve">ja. </t>
    </r>
    <r>
      <rPr>
        <b/>
        <sz val="10"/>
        <rFont val="Calibri"/>
        <family val="2"/>
        <scheme val="minor"/>
      </rPr>
      <t>Wat is de voorziene startdatum voor de uitvoering van de werken?</t>
    </r>
  </si>
  <si>
    <t>In vraag 20 specificeert u de werken die na de aankoop uitgevoerd zullen worden.  Om een subsidie aan te vragen voor die werken, dient u een apart formulier in. U volgt daarbij de standaardprocedure voor de aanvraag van een subsidie voor infrastructuurwerken.</t>
  </si>
  <si>
    <t xml:space="preserve">nee </t>
  </si>
  <si>
    <t>Beschrijf het aan te kopen gebouw en de eventuele werken die uitgevoerd zullen worden na de aankoop ervan.</t>
  </si>
  <si>
    <t>Motiveer de noodzaak van de aankoop en de eventuele werken die uitgevoerd zullen worden na de aankoop.</t>
  </si>
  <si>
    <t>Geef daarbij aan dat ze passen in een langetermijnvisie.</t>
  </si>
  <si>
    <t>Maakt deze aanvraag deel uit van een project in samenwerking met overheden of publieke 
actoren?</t>
  </si>
  <si>
    <r>
      <t>ja.</t>
    </r>
    <r>
      <rPr>
        <i/>
        <sz val="10"/>
        <rFont val="Calibri"/>
        <family val="2"/>
        <scheme val="minor"/>
      </rPr>
      <t xml:space="preserve"> Voeg bij dit formulier een beschrijving van de samenwerkingsvoorwaarden. Ga naar vraag 23.</t>
    </r>
  </si>
  <si>
    <r>
      <t xml:space="preserve">nee. </t>
    </r>
    <r>
      <rPr>
        <i/>
        <sz val="10"/>
        <rFont val="Calibri"/>
        <family val="2"/>
        <scheme val="minor"/>
      </rPr>
      <t>Ga naar vraag 24.</t>
    </r>
  </si>
  <si>
    <t>Welke andere overheden kennen subsidies toe aan het project?</t>
  </si>
  <si>
    <t>OVAM</t>
  </si>
  <si>
    <t>Worden er voor deze vestigingsplaats bijkomend plaatsen gecreëerd via dit infrastructuurproject, ten opzichte van het aantal leerlingen dat momenteel op deze vestigingsplaats is ingeschreven?</t>
  </si>
  <si>
    <t>bijkomende plaatsen</t>
  </si>
  <si>
    <t>Hoeveel leerlingen zullen de nieuwe of vernieuwde infrastructuur gebruiken?</t>
  </si>
  <si>
    <t>leerlingen</t>
  </si>
  <si>
    <t>Vul het huidige aantal leerlingen in van de vestigingsplaats die zal gebruikmaken van het aan te kopen gebouw.</t>
  </si>
  <si>
    <t>Op www.agion.bevindt u welke tellingsdatum u moet gebruiken.</t>
  </si>
  <si>
    <t>aantal leerlingen opleidingsvorm 1</t>
  </si>
  <si>
    <t>aantal leerlingen opleidingsvorm 2</t>
  </si>
  <si>
    <t>aantal leerlingen opleidingsvorm 3</t>
  </si>
  <si>
    <t>aantal leerlingen opleidingsvorm 4</t>
  </si>
  <si>
    <t>personeelsleden</t>
  </si>
  <si>
    <t>lestijden</t>
  </si>
  <si>
    <t>Hieronder vindt u de berekening van de maximale bruto-oppervlakte waarop uw school recht heeft op basis van de gegevens die u hebt ingevuld bij vraag 27 tot en met 33.</t>
  </si>
  <si>
    <t>vakken opleidingsvorm 3</t>
  </si>
  <si>
    <t>vakken opleidingen metselaar, vloerder-tegelzetter en schilder-decorateur</t>
  </si>
  <si>
    <t>vakken opleidingen werkplaats-schrijnwerker, interieurbouwer en aluminium- en kunststofschrijnwerker</t>
  </si>
  <si>
    <t>Toegelaten oppervlakte voor lokalen voor lichamelijke opvoeding (lo)</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</si>
  <si>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</si>
  <si>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</si>
  <si>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</si>
  <si>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</si>
  <si>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het bouwjaar en de bruto-oppervlakte in die wordt afgebroken of die aan de bestemming wordt onttrokken.
</t>
    </r>
    <r>
      <rPr>
        <i/>
        <sz val="10"/>
        <rFont val="Calibri"/>
        <family val="2"/>
        <scheme val="minor"/>
      </rPr>
      <t xml:space="preserve">Kruis bij elk gebouw aan of AGION in het verleden subsidies heeft verleend voor de aankoop ervan of voor werken eraan. </t>
    </r>
  </si>
  <si>
    <t>gebouw-
code</t>
  </si>
  <si>
    <t>Vul de bruto-oppervlakte en het bouwjaar in van de specifieke lokalen voor lichamelijke opvoeding (lo).</t>
  </si>
  <si>
    <r>
      <rPr>
        <b/>
        <sz val="10"/>
        <rFont val="Calibri"/>
        <family val="2"/>
        <scheme val="minor"/>
      </rPr>
      <t xml:space="preserve">Vul voor elk lokaal lichamelijke opvoeding de gebouwcode, het bouwjaar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</si>
  <si>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</si>
  <si>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 xml:space="preserve">Vul de kostprijs en de bruto-oppervlakte in. </t>
  </si>
  <si>
    <t>schoollokalen</t>
  </si>
  <si>
    <t xml:space="preserve">Vul voor elk gebouw het bouwjaar en de bruto-oppervlakte in die wordt afgebroken of die aan de bestemming onttrokken wordt. </t>
  </si>
  <si>
    <t>Hier vindt u de bruto-oppervlakte van de gebouwen die in aanmerking wordt genomen.</t>
  </si>
  <si>
    <t>Hier vindt u de bruto-oppervlakte van de omgevingswerken die in aanmerking wordt genomen.</t>
  </si>
  <si>
    <r>
      <t xml:space="preserve">Vul de bruto-oppervlakte en de kostprijs, exclusief btw, in van de werken na de aankoop van het gebouw.                                                                                                                                                        </t>
    </r>
    <r>
      <rPr>
        <i/>
        <sz val="10"/>
        <rFont val="Calibri"/>
        <family val="2"/>
        <scheme val="minor"/>
      </rPr>
      <t>De totale kostprijs moet verdeeld  worden over schoolgebouwen en lokalen lo. De kostprijs van de technische lokalen wordt pro rata berekend aan de hand van de opgegeven oppervlaktes.</t>
    </r>
  </si>
  <si>
    <t>Voeg bij dit formulier een gedetailleerd becijferd bestek van de werken na de aankoop van het gebouw.</t>
  </si>
  <si>
    <t>Alleen als u bij vraag 45 of 48 een bruto-oppervlakte hebt ingevuld voor een schoolgebouw of een lokaal lo dat volledig of gedeeltelijk afgebroken zal worden, vult u de kostprijs van de afbraakwerken in.
Op basis van de gegevens die u hebt ingevuld bij vraag 44 tot en met 52 en de kostprijs van de afbraakwerken en de eerste uitrusting die u invult, zal de totale kostprijs van uw  project automatisch berekend worden.</t>
  </si>
  <si>
    <t>kostprijs aan te kopen gebouw</t>
  </si>
  <si>
    <t>waarvan technische lokalen</t>
  </si>
  <si>
    <t xml:space="preserve"> niet-genormeerde omgevingswerken</t>
  </si>
  <si>
    <t>bruto- oppervlakte aan te kopen gebouw</t>
  </si>
  <si>
    <t>Verzamel de bewijsstukken die u voor de beantwoording van vraag 8, 18, 22, 35 en 53 bij dit formulier moet voegen.</t>
  </si>
  <si>
    <t>de verkoopovereenkomst</t>
  </si>
  <si>
    <t>het kadastraal plan en de kadastrale legger</t>
  </si>
  <si>
    <t>het bodemattest, afgeleverd door de bevoegde instantie</t>
  </si>
  <si>
    <t>een korte beschrijving van de bestaande gebouwen</t>
  </si>
  <si>
    <t>het situeringsplan van het aan te kopen gebouw</t>
  </si>
  <si>
    <t>de grondplannen van het aan te kopen gebouw</t>
  </si>
  <si>
    <t>een kopie van de publicatie van de notariële aankondiging van de openbare verkoping</t>
  </si>
  <si>
    <t>een beschrijving van de voorwaarden voor samenwerking met andere overheden en publieke actoren</t>
  </si>
  <si>
    <t>een gedetailleerd becijferd bestek van de werken na de aankoop van het gebouw</t>
  </si>
  <si>
    <t>een verklaring over de aanwending van delen van de infrastructuur voor niet-schoolse doeleinden</t>
  </si>
  <si>
    <t xml:space="preserve">een overzicht van de uitgevoerde werken in de te verlaten school waarvoor AGION of een van zijn wettelijke voorgangers subsidies heeft verleend
</t>
  </si>
  <si>
    <t>een kopie van de huidige huur- of erfpachtovereenkomst voor de bestaande gebouwen</t>
  </si>
  <si>
    <t xml:space="preserve">een brief van de eigenaar of verkoper waarin hij aangeeft dat de huur- of erfpachtovereenkomst afloopt en dat de inrichtende macht de kans krijgt om het goed te kopen
</t>
  </si>
  <si>
    <t xml:space="preserve">Vul de onderstaande verklaring in. 
Ik bevestig dat alle gegevens in dit formulier naar waarheid ingevuld zijn. </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</si>
  <si>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</si>
  <si>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</si>
  <si>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naam: Aanvraag_Aankoop_NaamSchool. 
Hou de naam van de school zo kort mogelijk. </t>
  </si>
  <si>
    <r>
      <t xml:space="preserve">nee. </t>
    </r>
    <r>
      <rPr>
        <i/>
        <sz val="10"/>
        <rFont val="Calibri"/>
        <family val="2"/>
        <scheme val="minor"/>
      </rPr>
      <t>Ga naar vraag 26.</t>
    </r>
  </si>
  <si>
    <r>
      <t>ja.</t>
    </r>
    <r>
      <rPr>
        <i/>
        <sz val="10"/>
        <rFont val="Calibri"/>
        <family val="2"/>
        <scheme val="minor"/>
      </rPr>
      <t xml:space="preserve"> Ga naar vraag 25.</t>
    </r>
  </si>
  <si>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</si>
  <si>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De totale kostprijs van het aan te kopen gebouw,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</si>
  <si>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r>
      <t xml:space="preserve">Vul de bruto-oppervlakte en de kostprijs in van de omgeving bij het aan te kopen gebouw.
</t>
    </r>
    <r>
      <rPr>
        <i/>
        <sz val="10"/>
        <rFont val="Calibri"/>
        <family val="2"/>
        <scheme val="minor"/>
      </rPr>
      <t xml:space="preserve">U hoeft deze vraag alleen in te vullen als het de aankoop betreft van een bestaand schoolgebouw. </t>
    </r>
  </si>
  <si>
    <r>
      <t xml:space="preserve">Als u de omgevingswerken, of een deel ervan, afbreekt, vul dan voor elk onderdeel de bruto-oppervlakte in die wordt afgebroken of die aan de bestemming onttrokken wordt. 
</t>
    </r>
    <r>
      <rPr>
        <i/>
        <sz val="10"/>
        <rFont val="Calibri"/>
        <family val="2"/>
        <scheme val="minor"/>
      </rPr>
      <t xml:space="preserve">U hoeft deze vraag alleen in te vullen als het de aankoop betreft van een bestaand schoolgebouw. </t>
    </r>
  </si>
  <si>
    <r>
      <t>ja.</t>
    </r>
    <r>
      <rPr>
        <i/>
        <sz val="10"/>
        <rFont val="Calibri"/>
        <family val="2"/>
        <scheme val="minor"/>
      </rPr>
      <t xml:space="preserve"> </t>
    </r>
  </si>
  <si>
    <r>
      <t>nee.</t>
    </r>
    <r>
      <rPr>
        <i/>
        <sz val="10"/>
        <rFont val="Calibri"/>
        <family val="2"/>
        <scheme val="minor"/>
      </rPr>
      <t xml:space="preserve"> </t>
    </r>
  </si>
  <si>
    <t>AGION-5708-221208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</si>
</sst>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0"/>
    <numFmt numFmtId="165" formatCode="###\ ###\ ##0.00"/>
    <numFmt numFmtId="166" formatCode="###\ ##0"/>
    <numFmt numFmtId="167" formatCode="0000"/>
    <numFmt numFmtId="168" formatCode="d/mm/yyyy;@"/>
  </numFmts>
  <fonts count="26" x14ac:knownFonts="1">
    <font>
      <sz val="10"/>
      <color rgb="FF000000"/>
      <name val="Arial"/>
    </font>
    <font>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i/>
      <sz val="10"/>
      <color rgb="FFFF0000"/>
      <name val="Calibri"/>
      <family val="2"/>
      <scheme val="minor"/>
    </font>
    <font>
      <i/>
      <sz val="10"/>
      <color theme="1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indexed="9"/>
        <bgColor indexed="64"/>
      </patternFill>
    </fill>
  </fills>
  <borders count="16">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2" fillId="0" borderId="1"/>
  </cellStyleXfs>
  <cellXfs count="312">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xf>
    <xf numFmtId="0" fontId="3" fillId="0" borderId="0" xfId="0" applyFont="1" applyAlignment="1">
      <alignment vertical="top"/>
    </xf>
    <xf numFmtId="2" fontId="4" fillId="0" borderId="1" xfId="0" applyNumberFormat="1" applyFont="1" applyBorder="1" applyAlignment="1">
      <alignment vertical="center"/>
    </xf>
    <xf numFmtId="1" fontId="4" fillId="0" borderId="1" xfId="0" applyNumberFormat="1" applyFont="1" applyBorder="1" applyAlignment="1">
      <alignment vertical="center"/>
    </xf>
    <xf numFmtId="164" fontId="4" fillId="0" borderId="1" xfId="0" applyNumberFormat="1" applyFont="1" applyBorder="1" applyAlignment="1" applyProtection="1">
      <alignment vertical="center"/>
      <protection locked="0"/>
    </xf>
    <xf numFmtId="167" fontId="4" fillId="0" borderId="1" xfId="0" applyNumberFormat="1" applyFont="1" applyBorder="1" applyAlignment="1" applyProtection="1">
      <alignment vertical="center"/>
      <protection locked="0"/>
    </xf>
    <xf numFmtId="164" fontId="4" fillId="0" borderId="1" xfId="0" applyNumberFormat="1" applyFont="1" applyBorder="1" applyAlignment="1">
      <alignment vertical="center"/>
    </xf>
    <xf numFmtId="165" fontId="4" fillId="0" borderId="1" xfId="0" applyNumberFormat="1" applyFont="1" applyBorder="1" applyAlignment="1" applyProtection="1">
      <alignment vertical="center"/>
      <protection locked="0"/>
    </xf>
    <xf numFmtId="0" fontId="3"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vertical="center"/>
    </xf>
    <xf numFmtId="0" fontId="4" fillId="0" borderId="0" xfId="0" applyFont="1" applyAlignment="1">
      <alignment vertical="top"/>
    </xf>
    <xf numFmtId="166" fontId="4" fillId="0" borderId="1" xfId="0" applyNumberFormat="1" applyFont="1" applyBorder="1" applyAlignment="1" applyProtection="1">
      <alignment vertical="center"/>
      <protection locked="0"/>
    </xf>
    <xf numFmtId="0" fontId="5" fillId="0" borderId="0" xfId="0" applyFont="1" applyAlignment="1">
      <alignment horizontal="left" vertical="center" wrapText="1"/>
    </xf>
    <xf numFmtId="0" fontId="9" fillId="0" borderId="0" xfId="0" applyFont="1" applyAlignment="1">
      <alignment vertical="center"/>
    </xf>
    <xf numFmtId="0" fontId="4"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5"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top"/>
    </xf>
    <xf numFmtId="0" fontId="4" fillId="0" borderId="1" xfId="0" applyFont="1" applyBorder="1" applyAlignment="1">
      <alignment horizontal="right" vertical="center"/>
    </xf>
    <xf numFmtId="0" fontId="4" fillId="0" borderId="6" xfId="0" applyFont="1" applyBorder="1" applyAlignment="1">
      <alignment vertical="center"/>
    </xf>
    <xf numFmtId="0" fontId="3" fillId="0" borderId="0" xfId="0" applyFont="1" applyAlignment="1">
      <alignment horizontal="center" vertical="top"/>
    </xf>
    <xf numFmtId="0" fontId="4" fillId="0" borderId="13" xfId="0" applyFont="1" applyBorder="1" applyAlignment="1" applyProtection="1">
      <alignment vertical="center"/>
      <protection locked="0"/>
    </xf>
    <xf numFmtId="1" fontId="4" fillId="0" borderId="1" xfId="0" applyNumberFormat="1" applyFont="1" applyBorder="1" applyAlignment="1" applyProtection="1">
      <alignment vertical="center"/>
      <protection locked="0"/>
    </xf>
    <xf numFmtId="1"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top" wrapText="1"/>
      <protection locked="0"/>
    </xf>
    <xf numFmtId="0" fontId="3" fillId="0" borderId="1" xfId="2" applyFont="1" applyAlignment="1">
      <alignment vertical="top"/>
    </xf>
    <xf numFmtId="0" fontId="4" fillId="0" borderId="1" xfId="2" applyFont="1" applyAlignment="1">
      <alignment vertical="center"/>
    </xf>
    <xf numFmtId="0" fontId="4" fillId="0" borderId="1" xfId="2" applyFont="1" applyAlignment="1">
      <alignment horizontal="left" vertical="center"/>
    </xf>
    <xf numFmtId="0" fontId="4" fillId="0" borderId="1" xfId="2" applyFont="1" applyAlignment="1">
      <alignment horizontal="center" vertical="center"/>
    </xf>
    <xf numFmtId="1" fontId="20" fillId="0" borderId="0" xfId="0" applyNumberFormat="1" applyFont="1" applyAlignment="1">
      <alignment vertical="center"/>
    </xf>
    <xf numFmtId="0" fontId="20" fillId="0" borderId="0" xfId="0" applyFont="1" applyAlignment="1">
      <alignment vertical="center"/>
    </xf>
    <xf numFmtId="0" fontId="22" fillId="0" borderId="0" xfId="0" applyFont="1" applyAlignment="1">
      <alignment vertical="center"/>
    </xf>
    <xf numFmtId="0" fontId="8" fillId="0" borderId="1" xfId="0" applyFont="1" applyBorder="1" applyAlignment="1">
      <alignment vertical="center"/>
    </xf>
    <xf numFmtId="0" fontId="8" fillId="0" borderId="0" xfId="0" applyFont="1" applyAlignment="1">
      <alignment vertical="center"/>
    </xf>
    <xf numFmtId="0" fontId="3" fillId="0" borderId="1" xfId="0" applyFont="1" applyBorder="1" applyAlignment="1">
      <alignment vertical="top"/>
    </xf>
    <xf numFmtId="1" fontId="8" fillId="0" borderId="1" xfId="0" applyNumberFormat="1" applyFont="1" applyBorder="1" applyAlignment="1" applyProtection="1">
      <alignment vertical="center"/>
      <protection locked="0"/>
    </xf>
    <xf numFmtId="2" fontId="8" fillId="0" borderId="1" xfId="0" applyNumberFormat="1" applyFont="1" applyBorder="1" applyAlignment="1">
      <alignment vertical="center"/>
    </xf>
    <xf numFmtId="167" fontId="8" fillId="0" borderId="1" xfId="0" applyNumberFormat="1" applyFont="1" applyBorder="1" applyAlignment="1">
      <alignment vertical="center"/>
    </xf>
    <xf numFmtId="0" fontId="24" fillId="0" borderId="0" xfId="0" applyFont="1" applyAlignment="1">
      <alignment vertical="center"/>
    </xf>
    <xf numFmtId="166" fontId="22" fillId="0" borderId="1" xfId="0" applyNumberFormat="1" applyFont="1" applyBorder="1" applyAlignment="1">
      <alignment vertical="center"/>
    </xf>
    <xf numFmtId="0" fontId="6" fillId="0" borderId="0" xfId="0" applyFont="1" applyAlignment="1">
      <alignment vertical="center"/>
    </xf>
    <xf numFmtId="0" fontId="3" fillId="0" borderId="0" xfId="0" applyFont="1"/>
    <xf numFmtId="0" fontId="17" fillId="0" borderId="0" xfId="1" applyFont="1" applyAlignment="1">
      <alignment horizontal="justify" vertical="center" wrapText="1"/>
    </xf>
    <xf numFmtId="0" fontId="5" fillId="0" borderId="0" xfId="0" applyFont="1" applyAlignment="1">
      <alignment horizontal="justify"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8" fillId="0" borderId="0" xfId="0" applyFont="1" applyAlignment="1">
      <alignment vertical="center"/>
    </xf>
    <xf numFmtId="0" fontId="22" fillId="0" borderId="6" xfId="0" applyFont="1" applyBorder="1" applyAlignment="1">
      <alignment vertical="center"/>
    </xf>
    <xf numFmtId="0" fontId="22" fillId="0" borderId="1" xfId="0" applyFont="1" applyBorder="1" applyAlignment="1">
      <alignment vertical="center"/>
    </xf>
    <xf numFmtId="0" fontId="22" fillId="0" borderId="1" xfId="0" applyFont="1" applyBorder="1" applyAlignment="1" applyProtection="1">
      <alignment vertical="center"/>
      <protection locked="0"/>
    </xf>
    <xf numFmtId="0" fontId="4" fillId="0" borderId="1" xfId="0" applyFont="1" applyBorder="1" applyAlignment="1">
      <alignment horizontal="center" vertical="center"/>
    </xf>
    <xf numFmtId="0" fontId="8" fillId="0" borderId="0" xfId="0" applyFont="1" applyAlignment="1">
      <alignment vertical="top"/>
    </xf>
    <xf numFmtId="0" fontId="8" fillId="0" borderId="0" xfId="0" applyFont="1" applyAlignment="1">
      <alignment vertical="center"/>
    </xf>
    <xf numFmtId="0" fontId="8" fillId="0" borderId="1" xfId="0" applyFont="1" applyBorder="1" applyAlignment="1">
      <alignment vertical="center"/>
    </xf>
    <xf numFmtId="0" fontId="22" fillId="0" borderId="0" xfId="0" applyFont="1" applyAlignment="1">
      <alignment vertical="center"/>
    </xf>
    <xf numFmtId="0" fontId="8" fillId="0" borderId="0" xfId="0" applyFont="1"/>
    <xf numFmtId="0" fontId="8" fillId="0" borderId="0" xfId="0" applyFont="1" applyAlignment="1">
      <alignment vertical="center" wrapText="1"/>
    </xf>
    <xf numFmtId="0" fontId="8" fillId="0" borderId="0" xfId="0" applyFont="1" applyAlignment="1">
      <alignment horizontal="right" vertical="center"/>
    </xf>
    <xf numFmtId="0" fontId="8" fillId="0" borderId="13" xfId="0" applyFont="1" applyBorder="1" applyAlignment="1" applyProtection="1">
      <alignment vertical="top"/>
      <protection locked="0"/>
    </xf>
    <xf numFmtId="0" fontId="8" fillId="0" borderId="1" xfId="0" applyFont="1" applyBorder="1" applyAlignment="1">
      <alignment horizontal="right"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8" fillId="2" borderId="14"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0" xfId="0" applyFont="1" applyAlignment="1">
      <alignment vertical="center"/>
    </xf>
    <xf numFmtId="0" fontId="8" fillId="0" borderId="1" xfId="0" applyFont="1" applyBorder="1" applyAlignment="1">
      <alignment vertical="center"/>
    </xf>
    <xf numFmtId="1" fontId="8" fillId="2" borderId="14" xfId="0" applyNumberFormat="1" applyFont="1" applyFill="1" applyBorder="1" applyAlignment="1" applyProtection="1">
      <alignment horizontal="center" vertical="center"/>
      <protection locked="0"/>
    </xf>
    <xf numFmtId="0" fontId="5" fillId="0" borderId="0" xfId="0" applyFont="1" applyAlignment="1">
      <alignment horizontal="left" vertical="top"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pplyProtection="1">
      <alignment vertical="top"/>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0" borderId="0" xfId="0" applyFont="1" applyAlignment="1">
      <alignment horizontal="center" vertical="center"/>
    </xf>
    <xf numFmtId="1" fontId="4" fillId="2" borderId="14" xfId="0" applyNumberFormat="1"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4" fillId="0" borderId="0" xfId="0" applyFont="1" applyAlignment="1">
      <alignment vertical="center"/>
    </xf>
    <xf numFmtId="0" fontId="4" fillId="0" borderId="1" xfId="0" applyFont="1" applyBorder="1" applyAlignment="1">
      <alignment horizontal="right" vertical="top" wrapText="1"/>
    </xf>
    <xf numFmtId="0" fontId="3" fillId="0" borderId="0" xfId="0" applyFont="1" applyAlignment="1">
      <alignment vertical="center"/>
    </xf>
    <xf numFmtId="0" fontId="4" fillId="0" borderId="0" xfId="0" applyFont="1" applyAlignment="1">
      <alignment vertical="center"/>
    </xf>
    <xf numFmtId="0" fontId="6" fillId="4" borderId="0" xfId="0" applyFont="1" applyFill="1" applyAlignment="1">
      <alignment vertical="center"/>
    </xf>
    <xf numFmtId="0" fontId="7" fillId="0" borderId="0" xfId="0" applyFont="1" applyAlignment="1">
      <alignment vertical="center"/>
    </xf>
    <xf numFmtId="0" fontId="5" fillId="0" borderId="0" xfId="0" applyFont="1" applyAlignment="1">
      <alignment horizontal="justify" vertical="top"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vertical="center"/>
    </xf>
    <xf numFmtId="0" fontId="4" fillId="0" borderId="0" xfId="0" applyFont="1"/>
    <xf numFmtId="166" fontId="4" fillId="0" borderId="2" xfId="0" applyNumberFormat="1" applyFont="1" applyBorder="1" applyAlignment="1" applyProtection="1">
      <alignment vertical="center"/>
      <protection hidden="1"/>
    </xf>
    <xf numFmtId="166" fontId="4" fillId="0" borderId="3" xfId="0" applyNumberFormat="1" applyFont="1" applyBorder="1" applyAlignment="1" applyProtection="1">
      <alignment vertical="center"/>
      <protection hidden="1"/>
    </xf>
    <xf numFmtId="166" fontId="4" fillId="0" borderId="4" xfId="0" applyNumberFormat="1" applyFont="1" applyBorder="1" applyAlignment="1" applyProtection="1">
      <alignment vertical="center"/>
      <protection hidden="1"/>
    </xf>
    <xf numFmtId="0" fontId="4" fillId="0" borderId="0" xfId="0" applyFont="1" applyAlignment="1">
      <alignment horizontal="right" vertical="center" wrapText="1"/>
    </xf>
    <xf numFmtId="0" fontId="3" fillId="0" borderId="1" xfId="0" applyFont="1" applyBorder="1" applyAlignment="1">
      <alignment horizontal="center" vertical="center" wrapText="1"/>
    </xf>
    <xf numFmtId="0" fontId="5" fillId="0" borderId="0" xfId="0" applyFont="1" applyAlignment="1">
      <alignment vertical="center"/>
    </xf>
    <xf numFmtId="0" fontId="8" fillId="0" borderId="0" xfId="0" applyFont="1" applyAlignment="1">
      <alignment vertical="top" wrapText="1"/>
    </xf>
    <xf numFmtId="0" fontId="8" fillId="0" borderId="0" xfId="0" applyFont="1" applyAlignment="1">
      <alignment vertical="top"/>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horizontal="left" vertical="top" wrapText="1"/>
    </xf>
    <xf numFmtId="0" fontId="8" fillId="0" borderId="0" xfId="0" applyFont="1" applyAlignment="1">
      <alignment horizontal="right"/>
    </xf>
    <xf numFmtId="0" fontId="8" fillId="0" borderId="6" xfId="0" applyFont="1" applyBorder="1" applyAlignment="1">
      <alignment horizontal="right"/>
    </xf>
    <xf numFmtId="0" fontId="4" fillId="2" borderId="7"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4" fillId="0" borderId="0" xfId="0" applyFont="1" applyAlignment="1">
      <alignment horizontal="right" vertical="center"/>
    </xf>
    <xf numFmtId="0" fontId="4" fillId="2" borderId="2" xfId="0" applyFont="1" applyFill="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9" fillId="0" borderId="0" xfId="1" applyFont="1" applyAlignment="1">
      <alignment vertical="center"/>
    </xf>
    <xf numFmtId="0" fontId="5" fillId="0" borderId="0" xfId="1" applyFont="1" applyAlignment="1">
      <alignment vertical="center" wrapText="1"/>
    </xf>
    <xf numFmtId="0" fontId="0" fillId="0" borderId="0" xfId="0" applyAlignment="1">
      <alignment vertical="center"/>
    </xf>
    <xf numFmtId="0" fontId="4" fillId="0" borderId="0" xfId="0" applyFont="1" applyAlignment="1">
      <alignment vertical="top" wrapText="1"/>
    </xf>
    <xf numFmtId="0" fontId="4" fillId="0" borderId="0" xfId="0" applyFont="1" applyAlignment="1">
      <alignment vertical="top"/>
    </xf>
    <xf numFmtId="165" fontId="4" fillId="2" borderId="2" xfId="0" applyNumberFormat="1" applyFont="1" applyFill="1" applyBorder="1" applyAlignment="1" applyProtection="1">
      <alignment vertical="center"/>
      <protection locked="0"/>
    </xf>
    <xf numFmtId="165" fontId="4" fillId="2" borderId="3" xfId="0" applyNumberFormat="1" applyFont="1" applyFill="1" applyBorder="1" applyAlignment="1" applyProtection="1">
      <alignment vertical="center"/>
      <protection locked="0"/>
    </xf>
    <xf numFmtId="165" fontId="4" fillId="2" borderId="4" xfId="0" applyNumberFormat="1" applyFont="1" applyFill="1" applyBorder="1" applyAlignment="1" applyProtection="1">
      <alignment vertical="center"/>
      <protection locked="0"/>
    </xf>
    <xf numFmtId="165" fontId="4" fillId="0" borderId="2" xfId="0" applyNumberFormat="1" applyFont="1" applyBorder="1" applyAlignment="1" applyProtection="1">
      <alignment vertical="center"/>
      <protection hidden="1"/>
    </xf>
    <xf numFmtId="165" fontId="4" fillId="0" borderId="3" xfId="0" applyNumberFormat="1" applyFont="1" applyBorder="1" applyAlignment="1" applyProtection="1">
      <alignment vertical="center"/>
      <protection hidden="1"/>
    </xf>
    <xf numFmtId="165" fontId="4" fillId="0" borderId="4" xfId="0" applyNumberFormat="1" applyFont="1" applyBorder="1" applyAlignment="1" applyProtection="1">
      <alignment vertical="center"/>
      <protection hidden="1"/>
    </xf>
    <xf numFmtId="0" fontId="6" fillId="4" borderId="0" xfId="0" applyFont="1" applyFill="1" applyAlignment="1">
      <alignment vertical="center" wrapText="1"/>
    </xf>
    <xf numFmtId="0" fontId="7"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165" fontId="4" fillId="0" borderId="2" xfId="0" applyNumberFormat="1" applyFont="1" applyBorder="1" applyAlignment="1" applyProtection="1">
      <alignment horizontal="right" vertical="center"/>
      <protection hidden="1"/>
    </xf>
    <xf numFmtId="165" fontId="4" fillId="0" borderId="3" xfId="0" applyNumberFormat="1" applyFont="1" applyBorder="1" applyAlignment="1" applyProtection="1">
      <alignment horizontal="right" vertical="center"/>
      <protection hidden="1"/>
    </xf>
    <xf numFmtId="165" fontId="4" fillId="0" borderId="4" xfId="0" applyNumberFormat="1" applyFont="1" applyBorder="1" applyAlignment="1" applyProtection="1">
      <alignment horizontal="right" vertical="center"/>
      <protection hidden="1"/>
    </xf>
    <xf numFmtId="164" fontId="4"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4" fontId="4" fillId="0" borderId="4" xfId="0" applyNumberFormat="1" applyFont="1" applyBorder="1" applyAlignment="1" applyProtection="1">
      <alignment vertical="center"/>
      <protection hidden="1"/>
    </xf>
    <xf numFmtId="0" fontId="4" fillId="0" borderId="5" xfId="0" applyFont="1" applyBorder="1" applyAlignment="1">
      <alignment vertical="center"/>
    </xf>
    <xf numFmtId="0" fontId="3" fillId="0" borderId="0" xfId="0" applyFont="1" applyAlignment="1">
      <alignment horizontal="center" vertical="center"/>
    </xf>
    <xf numFmtId="166" fontId="4" fillId="2" borderId="2" xfId="0" applyNumberFormat="1" applyFont="1" applyFill="1" applyBorder="1" applyAlignment="1" applyProtection="1">
      <alignment vertical="center"/>
      <protection locked="0"/>
    </xf>
    <xf numFmtId="166" fontId="4" fillId="2" borderId="3" xfId="0" applyNumberFormat="1" applyFont="1" applyFill="1" applyBorder="1" applyAlignment="1" applyProtection="1">
      <alignment vertical="center"/>
      <protection locked="0"/>
    </xf>
    <xf numFmtId="166" fontId="4" fillId="2" borderId="4" xfId="0" applyNumberFormat="1" applyFont="1" applyFill="1" applyBorder="1" applyAlignment="1" applyProtection="1">
      <alignment vertical="center"/>
      <protection locked="0"/>
    </xf>
    <xf numFmtId="164" fontId="8" fillId="2" borderId="2" xfId="0" applyNumberFormat="1" applyFont="1" applyFill="1" applyBorder="1" applyAlignment="1" applyProtection="1">
      <alignment vertical="center"/>
      <protection locked="0"/>
    </xf>
    <xf numFmtId="164" fontId="8" fillId="2" borderId="3" xfId="0" applyNumberFormat="1" applyFont="1" applyFill="1" applyBorder="1" applyAlignment="1" applyProtection="1">
      <alignment vertical="center"/>
      <protection locked="0"/>
    </xf>
    <xf numFmtId="164" fontId="8" fillId="2" borderId="4" xfId="0" applyNumberFormat="1" applyFont="1" applyFill="1" applyBorder="1" applyAlignment="1" applyProtection="1">
      <alignment vertical="center"/>
      <protection locked="0"/>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6" xfId="0" applyFont="1" applyBorder="1" applyAlignment="1">
      <alignment horizontal="right" vertical="center"/>
    </xf>
    <xf numFmtId="0" fontId="8" fillId="0" borderId="1" xfId="0" applyFont="1" applyBorder="1" applyAlignment="1">
      <alignment vertical="center"/>
    </xf>
    <xf numFmtId="167" fontId="8" fillId="2" borderId="2" xfId="0" applyNumberFormat="1" applyFont="1" applyFill="1" applyBorder="1" applyAlignment="1" applyProtection="1">
      <alignment vertical="center"/>
      <protection locked="0"/>
    </xf>
    <xf numFmtId="167" fontId="8" fillId="2" borderId="3" xfId="0" applyNumberFormat="1" applyFont="1" applyFill="1" applyBorder="1" applyAlignment="1" applyProtection="1">
      <alignment vertical="center"/>
      <protection locked="0"/>
    </xf>
    <xf numFmtId="167" fontId="8" fillId="2" borderId="4" xfId="0" applyNumberFormat="1" applyFont="1" applyFill="1" applyBorder="1" applyAlignment="1" applyProtection="1">
      <alignment vertical="center"/>
      <protection locked="0"/>
    </xf>
    <xf numFmtId="166" fontId="8" fillId="0" borderId="2" xfId="0" applyNumberFormat="1" applyFont="1" applyBorder="1" applyAlignment="1" applyProtection="1">
      <alignment vertical="center"/>
      <protection hidden="1"/>
    </xf>
    <xf numFmtId="166" fontId="8" fillId="0" borderId="3" xfId="0" applyNumberFormat="1" applyFont="1" applyBorder="1" applyAlignment="1" applyProtection="1">
      <alignment vertical="center"/>
      <protection hidden="1"/>
    </xf>
    <xf numFmtId="166" fontId="8" fillId="0" borderId="4" xfId="0" applyNumberFormat="1" applyFont="1" applyBorder="1" applyAlignment="1" applyProtection="1">
      <alignment vertical="center"/>
      <protection hidden="1"/>
    </xf>
    <xf numFmtId="166" fontId="8" fillId="2" borderId="2" xfId="0" applyNumberFormat="1" applyFont="1" applyFill="1" applyBorder="1" applyAlignment="1" applyProtection="1">
      <alignment vertical="center"/>
      <protection locked="0"/>
    </xf>
    <xf numFmtId="166" fontId="8" fillId="2" borderId="3" xfId="0" applyNumberFormat="1" applyFont="1" applyFill="1" applyBorder="1" applyAlignment="1" applyProtection="1">
      <alignment vertical="center"/>
      <protection locked="0"/>
    </xf>
    <xf numFmtId="166" fontId="8" fillId="2" borderId="4" xfId="0" applyNumberFormat="1" applyFont="1" applyFill="1" applyBorder="1" applyAlignment="1" applyProtection="1">
      <alignment vertical="center"/>
      <protection locked="0"/>
    </xf>
    <xf numFmtId="1" fontId="8" fillId="2" borderId="2" xfId="0" applyNumberFormat="1" applyFont="1" applyFill="1" applyBorder="1" applyAlignment="1" applyProtection="1">
      <alignment vertical="center"/>
      <protection locked="0"/>
    </xf>
    <xf numFmtId="1" fontId="8" fillId="2" borderId="3" xfId="0" applyNumberFormat="1" applyFont="1" applyFill="1" applyBorder="1" applyAlignment="1" applyProtection="1">
      <alignment vertical="center"/>
      <protection locked="0"/>
    </xf>
    <xf numFmtId="1" fontId="8" fillId="2" borderId="4" xfId="0" applyNumberFormat="1" applyFont="1" applyFill="1" applyBorder="1" applyAlignment="1" applyProtection="1">
      <alignment vertical="center"/>
      <protection locked="0"/>
    </xf>
    <xf numFmtId="0" fontId="3" fillId="0" borderId="1" xfId="2" applyFont="1" applyAlignment="1">
      <alignment vertical="top" wrapText="1"/>
    </xf>
    <xf numFmtId="0" fontId="4" fillId="0" borderId="1" xfId="2" applyFont="1" applyAlignment="1">
      <alignmen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165" fontId="8" fillId="3" borderId="2" xfId="0" applyNumberFormat="1" applyFont="1" applyFill="1" applyBorder="1" applyAlignment="1" applyProtection="1">
      <alignment vertical="center"/>
      <protection locked="0"/>
    </xf>
    <xf numFmtId="165" fontId="8" fillId="3" borderId="3" xfId="0" applyNumberFormat="1" applyFont="1" applyFill="1" applyBorder="1" applyAlignment="1" applyProtection="1">
      <alignment vertical="center"/>
      <protection locked="0"/>
    </xf>
    <xf numFmtId="165" fontId="8" fillId="3" borderId="4" xfId="0" applyNumberFormat="1" applyFont="1" applyFill="1" applyBorder="1" applyAlignment="1" applyProtection="1">
      <alignment vertical="center"/>
      <protection locked="0"/>
    </xf>
    <xf numFmtId="166" fontId="4" fillId="0" borderId="3" xfId="0" applyNumberFormat="1" applyFont="1" applyBorder="1" applyAlignment="1">
      <alignment vertical="center"/>
    </xf>
    <xf numFmtId="166" fontId="4" fillId="0" borderId="3" xfId="0" applyNumberFormat="1" applyFont="1" applyBorder="1" applyAlignment="1" applyProtection="1">
      <alignment vertical="center"/>
      <protection locked="0"/>
    </xf>
    <xf numFmtId="166" fontId="4" fillId="0" borderId="4" xfId="0" applyNumberFormat="1" applyFont="1" applyBorder="1" applyAlignment="1" applyProtection="1">
      <alignment vertical="center"/>
      <protection locked="0"/>
    </xf>
    <xf numFmtId="0" fontId="3" fillId="0" borderId="0" xfId="0" applyFont="1" applyAlignment="1">
      <alignment horizontal="left" vertical="center"/>
    </xf>
    <xf numFmtId="0" fontId="5" fillId="0" borderId="1" xfId="2" applyFont="1" applyAlignment="1">
      <alignment vertical="top" wrapText="1"/>
    </xf>
    <xf numFmtId="0" fontId="5" fillId="0" borderId="1" xfId="2" applyFont="1" applyAlignment="1">
      <alignment horizontal="left" vertical="top" wrapText="1"/>
    </xf>
    <xf numFmtId="0" fontId="4" fillId="0" borderId="1" xfId="0" applyFont="1" applyBorder="1" applyAlignment="1">
      <alignment horizontal="left" vertic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166" fontId="4" fillId="2" borderId="2" xfId="0" applyNumberFormat="1" applyFont="1" applyFill="1" applyBorder="1" applyAlignment="1" applyProtection="1">
      <alignment horizontal="center" vertical="center"/>
      <protection locked="0"/>
    </xf>
    <xf numFmtId="166" fontId="4" fillId="2" borderId="3" xfId="0" applyNumberFormat="1" applyFont="1" applyFill="1" applyBorder="1" applyAlignment="1" applyProtection="1">
      <alignment horizontal="center" vertical="center"/>
      <protection locked="0"/>
    </xf>
    <xf numFmtId="166" fontId="4" fillId="2" borderId="4" xfId="0" applyNumberFormat="1" applyFont="1" applyFill="1" applyBorder="1" applyAlignment="1" applyProtection="1">
      <alignment horizontal="center" vertical="center"/>
      <protection locked="0"/>
    </xf>
    <xf numFmtId="1" fontId="4" fillId="2" borderId="2" xfId="0" applyNumberFormat="1" applyFont="1" applyFill="1" applyBorder="1" applyAlignment="1" applyProtection="1">
      <alignment horizontal="center" vertical="center"/>
      <protection locked="0"/>
    </xf>
    <xf numFmtId="1" fontId="4" fillId="2" borderId="3"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167" fontId="4" fillId="0" borderId="1" xfId="0" applyNumberFormat="1" applyFont="1" applyBorder="1" applyAlignment="1" applyProtection="1">
      <alignment vertical="center"/>
      <protection locked="0"/>
    </xf>
    <xf numFmtId="1" fontId="4" fillId="2" borderId="2" xfId="0" applyNumberFormat="1" applyFont="1" applyFill="1" applyBorder="1" applyAlignment="1" applyProtection="1">
      <alignment vertical="center"/>
      <protection locked="0"/>
    </xf>
    <xf numFmtId="1" fontId="4" fillId="2" borderId="3" xfId="0" applyNumberFormat="1" applyFont="1" applyFill="1" applyBorder="1" applyAlignment="1" applyProtection="1">
      <alignment vertical="center"/>
      <protection locked="0"/>
    </xf>
    <xf numFmtId="1" fontId="4" fillId="2" borderId="4" xfId="0" applyNumberFormat="1" applyFont="1" applyFill="1" applyBorder="1" applyAlignment="1" applyProtection="1">
      <alignment vertical="center"/>
      <protection locked="0"/>
    </xf>
    <xf numFmtId="0" fontId="23" fillId="0" borderId="0" xfId="0" applyFont="1" applyAlignment="1">
      <alignment vertical="center"/>
    </xf>
    <xf numFmtId="0" fontId="4" fillId="0" borderId="1" xfId="0" applyFont="1" applyBorder="1" applyAlignment="1">
      <alignment horizontal="center" vertical="center"/>
    </xf>
    <xf numFmtId="166" fontId="8" fillId="2" borderId="2" xfId="0" applyNumberFormat="1" applyFont="1" applyFill="1" applyBorder="1" applyAlignment="1" applyProtection="1">
      <alignment horizontal="center" vertical="center"/>
      <protection locked="0"/>
    </xf>
    <xf numFmtId="166" fontId="8" fillId="2" borderId="3" xfId="0" applyNumberFormat="1" applyFont="1" applyFill="1" applyBorder="1" applyAlignment="1" applyProtection="1">
      <alignment horizontal="center" vertical="center"/>
      <protection locked="0"/>
    </xf>
    <xf numFmtId="166" fontId="8" fillId="2" borderId="4"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0" borderId="1" xfId="2" applyFont="1" applyAlignment="1">
      <alignment horizontal="left" vertical="top"/>
    </xf>
    <xf numFmtId="0" fontId="4" fillId="0" borderId="0" xfId="0" applyFont="1" applyAlignment="1">
      <alignment horizontal="left" vertical="top" wrapText="1"/>
    </xf>
    <xf numFmtId="1" fontId="4" fillId="0" borderId="3" xfId="0" applyNumberFormat="1" applyFont="1" applyBorder="1" applyAlignment="1" applyProtection="1">
      <alignment vertical="center"/>
      <protection locked="0"/>
    </xf>
    <xf numFmtId="1" fontId="4" fillId="0" borderId="4" xfId="0" applyNumberFormat="1" applyFont="1" applyBorder="1" applyAlignment="1" applyProtection="1">
      <alignment vertical="center"/>
      <protection locked="0"/>
    </xf>
    <xf numFmtId="0" fontId="4" fillId="0" borderId="5" xfId="0" applyFont="1" applyBorder="1" applyAlignment="1">
      <alignment vertical="center" wrapText="1"/>
    </xf>
    <xf numFmtId="1" fontId="4" fillId="5" borderId="2" xfId="0" applyNumberFormat="1" applyFont="1" applyFill="1" applyBorder="1" applyAlignment="1" applyProtection="1">
      <alignment vertical="center"/>
      <protection hidden="1"/>
    </xf>
    <xf numFmtId="1" fontId="4" fillId="5" borderId="3" xfId="0" applyNumberFormat="1" applyFont="1" applyFill="1" applyBorder="1" applyAlignment="1" applyProtection="1">
      <alignment vertical="center"/>
      <protection hidden="1"/>
    </xf>
    <xf numFmtId="1" fontId="4" fillId="5" borderId="4" xfId="0" applyNumberFormat="1" applyFont="1" applyFill="1" applyBorder="1" applyAlignment="1" applyProtection="1">
      <alignment vertical="center"/>
      <protection hidden="1"/>
    </xf>
    <xf numFmtId="0" fontId="4" fillId="0" borderId="1" xfId="2" applyFont="1" applyAlignment="1">
      <alignment vertical="center"/>
    </xf>
    <xf numFmtId="0" fontId="3" fillId="0" borderId="1" xfId="2" applyFont="1" applyAlignment="1">
      <alignment vertical="center" wrapText="1"/>
    </xf>
    <xf numFmtId="0" fontId="3" fillId="0" borderId="1" xfId="2" applyFont="1" applyAlignment="1">
      <alignment vertical="center"/>
    </xf>
    <xf numFmtId="1" fontId="3" fillId="0" borderId="1" xfId="0" applyNumberFormat="1" applyFont="1" applyBorder="1" applyAlignment="1" applyProtection="1">
      <alignment horizontal="left" vertical="center"/>
      <protection locked="0"/>
    </xf>
    <xf numFmtId="1" fontId="4" fillId="3" borderId="14" xfId="0" applyNumberFormat="1"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5" fillId="0" borderId="0" xfId="0" applyFont="1" applyAlignment="1">
      <alignment vertical="top" wrapText="1"/>
    </xf>
    <xf numFmtId="0" fontId="5" fillId="0" borderId="0" xfId="0" applyFont="1" applyAlignment="1">
      <alignment vertical="top"/>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3" borderId="2"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4" xfId="0" applyFont="1" applyFill="1" applyBorder="1" applyAlignment="1" applyProtection="1">
      <alignment horizontal="left" vertical="top"/>
      <protection locked="0"/>
    </xf>
    <xf numFmtId="0" fontId="8" fillId="0" borderId="1" xfId="0" applyFont="1" applyBorder="1" applyAlignment="1">
      <alignment horizontal="right" vertical="center"/>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21" fillId="0" borderId="0" xfId="0" applyFont="1" applyAlignment="1">
      <alignment vertical="center"/>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0" borderId="0" xfId="0" applyFont="1" applyAlignment="1">
      <alignment horizontal="right" vertical="center"/>
    </xf>
    <xf numFmtId="0" fontId="21" fillId="2" borderId="0" xfId="0" applyFont="1" applyFill="1" applyAlignment="1">
      <alignment vertical="center"/>
    </xf>
    <xf numFmtId="0" fontId="3" fillId="2" borderId="0" xfId="0" applyFont="1" applyFill="1" applyAlignment="1">
      <alignment vertical="center"/>
    </xf>
    <xf numFmtId="0" fontId="4" fillId="0" borderId="1" xfId="0" applyFont="1" applyBorder="1" applyAlignment="1">
      <alignment vertical="center" wrapText="1"/>
    </xf>
    <xf numFmtId="0" fontId="10" fillId="4" borderId="0" xfId="0" applyFont="1" applyFill="1" applyAlignment="1">
      <alignment vertical="center"/>
    </xf>
    <xf numFmtId="0" fontId="5"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0" fontId="21" fillId="0" borderId="0" xfId="0" applyFont="1" applyAlignment="1">
      <alignment vertical="top" wrapText="1"/>
    </xf>
    <xf numFmtId="0" fontId="4" fillId="3" borderId="2" xfId="0" applyFont="1" applyFill="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2" fillId="0" borderId="4" xfId="0" applyFont="1" applyBorder="1" applyAlignment="1" applyProtection="1">
      <alignment horizontal="right" vertical="center" wrapText="1"/>
      <protection locked="0"/>
    </xf>
    <xf numFmtId="0" fontId="13" fillId="0" borderId="0" xfId="0" applyFont="1" applyAlignment="1">
      <alignment horizontal="right" vertical="center"/>
    </xf>
    <xf numFmtId="0" fontId="5" fillId="0" borderId="0" xfId="0" applyFont="1" applyAlignment="1">
      <alignment horizontal="right" vertical="center"/>
    </xf>
    <xf numFmtId="0" fontId="8" fillId="0" borderId="1" xfId="0" applyFont="1" applyBorder="1" applyAlignment="1">
      <alignment horizontal="right" vertical="center" wrapText="1"/>
    </xf>
    <xf numFmtId="0" fontId="18" fillId="0" borderId="0" xfId="0" applyFont="1" applyAlignment="1">
      <alignment horizontal="justify" vertical="center" wrapText="1"/>
    </xf>
    <xf numFmtId="0" fontId="3" fillId="0" borderId="0" xfId="0" applyFont="1" applyAlignment="1">
      <alignment horizontal="justify" vertical="center" wrapText="1"/>
    </xf>
    <xf numFmtId="0" fontId="18" fillId="0" borderId="0" xfId="0" applyFont="1" applyAlignment="1">
      <alignment horizontal="justify" vertical="center"/>
    </xf>
    <xf numFmtId="0" fontId="16" fillId="0" borderId="0" xfId="0" applyFont="1" applyAlignment="1">
      <alignment vertical="center"/>
    </xf>
    <xf numFmtId="0" fontId="12" fillId="0" borderId="1" xfId="0" applyFont="1" applyBorder="1" applyAlignment="1">
      <alignment vertical="top" wrapText="1"/>
    </xf>
    <xf numFmtId="0" fontId="17" fillId="0" borderId="1" xfId="1" applyFont="1" applyBorder="1" applyAlignment="1">
      <alignment horizontal="center" vertical="top"/>
    </xf>
    <xf numFmtId="0" fontId="17" fillId="0" borderId="1" xfId="1" applyFont="1" applyBorder="1" applyAlignment="1">
      <alignment vertical="center"/>
    </xf>
    <xf numFmtId="0" fontId="4" fillId="0" borderId="0" xfId="0" applyFont="1" applyAlignment="1">
      <alignment horizontal="justify" vertical="top" wrapText="1"/>
    </xf>
    <xf numFmtId="0" fontId="19" fillId="0" borderId="0" xfId="1" applyFont="1" applyAlignment="1">
      <alignment horizontal="justify" vertical="top" wrapText="1"/>
    </xf>
    <xf numFmtId="0" fontId="8" fillId="2" borderId="2"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168" fontId="4" fillId="0" borderId="7" xfId="0" applyNumberFormat="1" applyFont="1" applyBorder="1" applyAlignment="1" applyProtection="1">
      <alignment vertical="center"/>
      <protection locked="0"/>
    </xf>
    <xf numFmtId="168" fontId="4" fillId="0" borderId="8" xfId="0" applyNumberFormat="1" applyFont="1" applyBorder="1" applyAlignment="1" applyProtection="1">
      <alignment vertical="center"/>
      <protection locked="0"/>
    </xf>
    <xf numFmtId="168" fontId="4" fillId="0" borderId="9" xfId="0" applyNumberFormat="1" applyFont="1" applyBorder="1" applyAlignment="1" applyProtection="1">
      <alignment vertical="center"/>
      <protection locked="0"/>
    </xf>
    <xf numFmtId="168" fontId="4" fillId="0" borderId="10" xfId="0" applyNumberFormat="1" applyFont="1" applyBorder="1" applyAlignment="1" applyProtection="1">
      <alignment vertical="center"/>
      <protection locked="0"/>
    </xf>
    <xf numFmtId="168" fontId="4" fillId="0" borderId="11" xfId="0" applyNumberFormat="1" applyFont="1" applyBorder="1" applyAlignment="1" applyProtection="1">
      <alignment vertical="center"/>
      <protection locked="0"/>
    </xf>
    <xf numFmtId="168" fontId="4" fillId="0" borderId="12" xfId="0" applyNumberFormat="1" applyFont="1" applyBorder="1" applyAlignment="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cellXfs>
  <cellStyles count="3">
    <cellStyle name="Hyperlink" xfId="1" builtinId="8"/>
    <cellStyle name="Standaard" xfId="0" builtinId="0"/>
    <cellStyle name="Standaard 2" xfId="2" xr:uid="{C2851548-CB31-4823-8D58-61C63B5AFB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694</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56</xdr:col>
      <xdr:colOff>0</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29</xdr:row>
          <xdr:rowOff>152400</xdr:rowOff>
        </xdr:from>
        <xdr:to>
          <xdr:col>2</xdr:col>
          <xdr:colOff>110490</xdr:colOff>
          <xdr:row>32</xdr:row>
          <xdr:rowOff>30480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29</xdr:row>
          <xdr:rowOff>152400</xdr:rowOff>
        </xdr:from>
        <xdr:to>
          <xdr:col>16</xdr:col>
          <xdr:colOff>114300</xdr:colOff>
          <xdr:row>32</xdr:row>
          <xdr:rowOff>30480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29</xdr:row>
          <xdr:rowOff>152400</xdr:rowOff>
        </xdr:from>
        <xdr:to>
          <xdr:col>30</xdr:col>
          <xdr:colOff>114300</xdr:colOff>
          <xdr:row>32</xdr:row>
          <xdr:rowOff>30480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0</xdr:rowOff>
        </xdr:from>
        <xdr:to>
          <xdr:col>2</xdr:col>
          <xdr:colOff>110490</xdr:colOff>
          <xdr:row>43</xdr:row>
          <xdr:rowOff>38100</xdr:rowOff>
        </xdr:to>
        <xdr:sp macro="" textlink="">
          <xdr:nvSpPr>
            <xdr:cNvPr id="1029" name="RB_Diko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42</xdr:row>
          <xdr:rowOff>0</xdr:rowOff>
        </xdr:from>
        <xdr:to>
          <xdr:col>2</xdr:col>
          <xdr:colOff>110490</xdr:colOff>
          <xdr:row>45</xdr:row>
          <xdr:rowOff>0</xdr:rowOff>
        </xdr:to>
        <xdr:sp macro="" textlink="">
          <xdr:nvSpPr>
            <xdr:cNvPr id="1030" name="RB_Diko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143</xdr:row>
          <xdr:rowOff>0</xdr:rowOff>
        </xdr:from>
        <xdr:to>
          <xdr:col>2</xdr:col>
          <xdr:colOff>110490</xdr:colOff>
          <xdr:row>146</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144</xdr:row>
          <xdr:rowOff>171450</xdr:rowOff>
        </xdr:from>
        <xdr:to>
          <xdr:col>2</xdr:col>
          <xdr:colOff>110490</xdr:colOff>
          <xdr:row>147</xdr:row>
          <xdr:rowOff>34290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149</xdr:row>
          <xdr:rowOff>142875</xdr:rowOff>
        </xdr:from>
        <xdr:to>
          <xdr:col>2</xdr:col>
          <xdr:colOff>110490</xdr:colOff>
          <xdr:row>151</xdr:row>
          <xdr:rowOff>186690</xdr:rowOff>
        </xdr:to>
        <xdr:sp macro="" textlink="">
          <xdr:nvSpPr>
            <xdr:cNvPr id="1033" name="RB_BeschikSchoolgebVrij_True"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151</xdr:row>
          <xdr:rowOff>133350</xdr:rowOff>
        </xdr:from>
        <xdr:to>
          <xdr:col>2</xdr:col>
          <xdr:colOff>110490</xdr:colOff>
          <xdr:row>153</xdr:row>
          <xdr:rowOff>186690</xdr:rowOff>
        </xdr:to>
        <xdr:sp macro="" textlink="">
          <xdr:nvSpPr>
            <xdr:cNvPr id="1034" name="RB_BeschikSchoolgebVrij_Fals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33</xdr:row>
          <xdr:rowOff>152400</xdr:rowOff>
        </xdr:from>
        <xdr:to>
          <xdr:col>2</xdr:col>
          <xdr:colOff>110490</xdr:colOff>
          <xdr:row>37</xdr:row>
          <xdr:rowOff>34290</xdr:rowOff>
        </xdr:to>
        <xdr:sp macro="" textlink="">
          <xdr:nvSpPr>
            <xdr:cNvPr id="1035" name="RB_Prov_An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133350</xdr:rowOff>
        </xdr:from>
        <xdr:to>
          <xdr:col>2</xdr:col>
          <xdr:colOff>110490</xdr:colOff>
          <xdr:row>37</xdr:row>
          <xdr:rowOff>186690</xdr:rowOff>
        </xdr:to>
        <xdr:sp macro="" textlink="">
          <xdr:nvSpPr>
            <xdr:cNvPr id="1036" name="RB_Prov_BHG"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33</xdr:row>
          <xdr:rowOff>152400</xdr:rowOff>
        </xdr:from>
        <xdr:to>
          <xdr:col>16</xdr:col>
          <xdr:colOff>114300</xdr:colOff>
          <xdr:row>37</xdr:row>
          <xdr:rowOff>34290</xdr:rowOff>
        </xdr:to>
        <xdr:sp macro="" textlink="">
          <xdr:nvSpPr>
            <xdr:cNvPr id="1037" name="RB_Prov_Lim"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35</xdr:row>
          <xdr:rowOff>133350</xdr:rowOff>
        </xdr:from>
        <xdr:to>
          <xdr:col>16</xdr:col>
          <xdr:colOff>114300</xdr:colOff>
          <xdr:row>37</xdr:row>
          <xdr:rowOff>186690</xdr:rowOff>
        </xdr:to>
        <xdr:sp macro="" textlink="">
          <xdr:nvSpPr>
            <xdr:cNvPr id="1038" name="RB_Prov_OV"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33</xdr:row>
          <xdr:rowOff>152400</xdr:rowOff>
        </xdr:from>
        <xdr:to>
          <xdr:col>30</xdr:col>
          <xdr:colOff>114300</xdr:colOff>
          <xdr:row>37</xdr:row>
          <xdr:rowOff>34290</xdr:rowOff>
        </xdr:to>
        <xdr:sp macro="" textlink="">
          <xdr:nvSpPr>
            <xdr:cNvPr id="1039" name="RB_Prov_VB"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35</xdr:row>
          <xdr:rowOff>133350</xdr:rowOff>
        </xdr:from>
        <xdr:to>
          <xdr:col>30</xdr:col>
          <xdr:colOff>114300</xdr:colOff>
          <xdr:row>37</xdr:row>
          <xdr:rowOff>186690</xdr:rowOff>
        </xdr:to>
        <xdr:sp macro="" textlink="">
          <xdr:nvSpPr>
            <xdr:cNvPr id="1040" name="RB_Prov_WV"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98</xdr:row>
          <xdr:rowOff>19050</xdr:rowOff>
        </xdr:from>
        <xdr:to>
          <xdr:col>2</xdr:col>
          <xdr:colOff>95250</xdr:colOff>
          <xdr:row>101</xdr:row>
          <xdr:rowOff>0</xdr:rowOff>
        </xdr:to>
        <xdr:sp macro="" textlink="">
          <xdr:nvSpPr>
            <xdr:cNvPr id="1041" name="RB_Samen_Met_Andere_IM_True"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101</xdr:row>
          <xdr:rowOff>0</xdr:rowOff>
        </xdr:from>
        <xdr:to>
          <xdr:col>2</xdr:col>
          <xdr:colOff>95250</xdr:colOff>
          <xdr:row>102</xdr:row>
          <xdr:rowOff>28575</xdr:rowOff>
        </xdr:to>
        <xdr:sp macro="" textlink="">
          <xdr:nvSpPr>
            <xdr:cNvPr id="1042" name="RB_Samen_Met_Andere_IM_False"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104</xdr:row>
          <xdr:rowOff>142875</xdr:rowOff>
        </xdr:from>
        <xdr:to>
          <xdr:col>2</xdr:col>
          <xdr:colOff>95250</xdr:colOff>
          <xdr:row>107</xdr:row>
          <xdr:rowOff>47625</xdr:rowOff>
        </xdr:to>
        <xdr:sp macro="" textlink="">
          <xdr:nvSpPr>
            <xdr:cNvPr id="1043" name="RB_CoordinerendeMacht_True"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106</xdr:row>
          <xdr:rowOff>19050</xdr:rowOff>
        </xdr:from>
        <xdr:to>
          <xdr:col>2</xdr:col>
          <xdr:colOff>95250</xdr:colOff>
          <xdr:row>108</xdr:row>
          <xdr:rowOff>19050</xdr:rowOff>
        </xdr:to>
        <xdr:sp macro="" textlink="">
          <xdr:nvSpPr>
            <xdr:cNvPr id="1044" name="RB_CoordinerendeMacht_False"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135</xdr:row>
          <xdr:rowOff>66675</xdr:rowOff>
        </xdr:from>
        <xdr:to>
          <xdr:col>2</xdr:col>
          <xdr:colOff>123825</xdr:colOff>
          <xdr:row>138</xdr:row>
          <xdr:rowOff>47625</xdr:rowOff>
        </xdr:to>
        <xdr:sp macro="" textlink="">
          <xdr:nvSpPr>
            <xdr:cNvPr id="1045" name="CB_Samen_Met_Andere_OI_Tru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171450</xdr:colOff>
          <xdr:row>138</xdr:row>
          <xdr:rowOff>0</xdr:rowOff>
        </xdr:from>
        <xdr:to>
          <xdr:col>2</xdr:col>
          <xdr:colOff>104775</xdr:colOff>
          <xdr:row>139</xdr:row>
          <xdr:rowOff>0</xdr:rowOff>
        </xdr:to>
        <xdr:sp macro="" textlink="">
          <xdr:nvSpPr>
            <xdr:cNvPr id="1046" name="CB_Samen_Met_Andere_OI_Fals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176</xdr:row>
          <xdr:rowOff>152400</xdr:rowOff>
        </xdr:from>
        <xdr:to>
          <xdr:col>2</xdr:col>
          <xdr:colOff>110490</xdr:colOff>
          <xdr:row>179</xdr:row>
          <xdr:rowOff>0</xdr:rowOff>
        </xdr:to>
        <xdr:sp macro="" textlink="">
          <xdr:nvSpPr>
            <xdr:cNvPr id="1047" name="CB_OpenbareVerkoop_T"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179</xdr:row>
          <xdr:rowOff>0</xdr:rowOff>
        </xdr:from>
        <xdr:to>
          <xdr:col>2</xdr:col>
          <xdr:colOff>110490</xdr:colOff>
          <xdr:row>180</xdr:row>
          <xdr:rowOff>34290</xdr:rowOff>
        </xdr:to>
        <xdr:sp macro="" textlink="">
          <xdr:nvSpPr>
            <xdr:cNvPr id="1048" name="CB_OpenbareVerkoop_F"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187</xdr:row>
          <xdr:rowOff>171450</xdr:rowOff>
        </xdr:from>
        <xdr:to>
          <xdr:col>2</xdr:col>
          <xdr:colOff>110490</xdr:colOff>
          <xdr:row>188</xdr:row>
          <xdr:rowOff>152400</xdr:rowOff>
        </xdr:to>
        <xdr:sp macro="" textlink="">
          <xdr:nvSpPr>
            <xdr:cNvPr id="1049" name="CB_VerbouwingswerkenNaAankoop_F"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222</xdr:row>
          <xdr:rowOff>0</xdr:rowOff>
        </xdr:from>
        <xdr:to>
          <xdr:col>2</xdr:col>
          <xdr:colOff>95250</xdr:colOff>
          <xdr:row>225</xdr:row>
          <xdr:rowOff>9525</xdr:rowOff>
        </xdr:to>
        <xdr:sp macro="" textlink="">
          <xdr:nvSpPr>
            <xdr:cNvPr id="1050" name="RB_SamenWerking_OV_PS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224</xdr:row>
          <xdr:rowOff>0</xdr:rowOff>
        </xdr:from>
        <xdr:to>
          <xdr:col>2</xdr:col>
          <xdr:colOff>95250</xdr:colOff>
          <xdr:row>226</xdr:row>
          <xdr:rowOff>28575</xdr:rowOff>
        </xdr:to>
        <xdr:sp macro="" textlink="">
          <xdr:nvSpPr>
            <xdr:cNvPr id="1051" name="RB_SamenWerking_OV_PS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227</xdr:row>
          <xdr:rowOff>152400</xdr:rowOff>
        </xdr:from>
        <xdr:to>
          <xdr:col>2</xdr:col>
          <xdr:colOff>47625</xdr:colOff>
          <xdr:row>229</xdr:row>
          <xdr:rowOff>38100</xdr:rowOff>
        </xdr:to>
        <xdr:sp macro="" textlink="">
          <xdr:nvSpPr>
            <xdr:cNvPr id="1052" name="CB_Dienst_Onr_Erfgoed"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133350</xdr:colOff>
          <xdr:row>229</xdr:row>
          <xdr:rowOff>0</xdr:rowOff>
        </xdr:from>
        <xdr:to>
          <xdr:col>2</xdr:col>
          <xdr:colOff>95250</xdr:colOff>
          <xdr:row>232</xdr:row>
          <xdr:rowOff>9525</xdr:rowOff>
        </xdr:to>
        <xdr:sp macro="" textlink="">
          <xdr:nvSpPr>
            <xdr:cNvPr id="1053" name="CB_VIPA"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231</xdr:row>
          <xdr:rowOff>47625</xdr:rowOff>
        </xdr:from>
        <xdr:to>
          <xdr:col>2</xdr:col>
          <xdr:colOff>47625</xdr:colOff>
          <xdr:row>233</xdr:row>
          <xdr:rowOff>47625</xdr:rowOff>
        </xdr:to>
        <xdr:sp macro="" textlink="">
          <xdr:nvSpPr>
            <xdr:cNvPr id="1054" name="CB_VGC"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104775</xdr:colOff>
          <xdr:row>443</xdr:row>
          <xdr:rowOff>180975</xdr:rowOff>
        </xdr:from>
        <xdr:to>
          <xdr:col>34</xdr:col>
          <xdr:colOff>104775</xdr:colOff>
          <xdr:row>446</xdr:row>
          <xdr:rowOff>0</xdr:rowOff>
        </xdr:to>
        <xdr:sp macro="" textlink="">
          <xdr:nvSpPr>
            <xdr:cNvPr id="1055" name="CB_GebAfgebrOntrGesubAGIOnGeb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239</xdr:row>
          <xdr:rowOff>28575</xdr:rowOff>
        </xdr:from>
        <xdr:to>
          <xdr:col>2</xdr:col>
          <xdr:colOff>9525</xdr:colOff>
          <xdr:row>239</xdr:row>
          <xdr:rowOff>142875</xdr:rowOff>
        </xdr:to>
        <xdr:sp macro="" textlink="">
          <xdr:nvSpPr>
            <xdr:cNvPr id="1056" name="CB_BijkomendePlaatsen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240</xdr:row>
          <xdr:rowOff>19050</xdr:rowOff>
        </xdr:from>
        <xdr:to>
          <xdr:col>1</xdr:col>
          <xdr:colOff>114300</xdr:colOff>
          <xdr:row>241</xdr:row>
          <xdr:rowOff>152400</xdr:rowOff>
        </xdr:to>
        <xdr:sp macro="" textlink="">
          <xdr:nvSpPr>
            <xdr:cNvPr id="1057" name="CB_BijkomendePlaatsen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182</xdr:row>
          <xdr:rowOff>0</xdr:rowOff>
        </xdr:from>
        <xdr:to>
          <xdr:col>2</xdr:col>
          <xdr:colOff>38100</xdr:colOff>
          <xdr:row>183</xdr:row>
          <xdr:rowOff>3810</xdr:rowOff>
        </xdr:to>
        <xdr:sp macro="" textlink="">
          <xdr:nvSpPr>
            <xdr:cNvPr id="1058" name="CB_VerbouwingswerkenNaAankoop_T"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233</xdr:row>
          <xdr:rowOff>9525</xdr:rowOff>
        </xdr:from>
        <xdr:to>
          <xdr:col>2</xdr:col>
          <xdr:colOff>47625</xdr:colOff>
          <xdr:row>234</xdr:row>
          <xdr:rowOff>180975</xdr:rowOff>
        </xdr:to>
        <xdr:sp macro="" textlink="">
          <xdr:nvSpPr>
            <xdr:cNvPr id="1059" name="CB_OVAM"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682</xdr:row>
          <xdr:rowOff>0</xdr:rowOff>
        </xdr:from>
        <xdr:to>
          <xdr:col>2</xdr:col>
          <xdr:colOff>110490</xdr:colOff>
          <xdr:row>684</xdr:row>
          <xdr:rowOff>3810</xdr:rowOff>
        </xdr:to>
        <xdr:sp macro="" textlink="">
          <xdr:nvSpPr>
            <xdr:cNvPr id="1060" name="CB_BeschrijvingGebouwen"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676</xdr:row>
          <xdr:rowOff>0</xdr:rowOff>
        </xdr:from>
        <xdr:to>
          <xdr:col>2</xdr:col>
          <xdr:colOff>110490</xdr:colOff>
          <xdr:row>678</xdr:row>
          <xdr:rowOff>3810</xdr:rowOff>
        </xdr:to>
        <xdr:sp macro="" textlink="">
          <xdr:nvSpPr>
            <xdr:cNvPr id="1061" name="CB_Verkoopovereenkomst"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678</xdr:row>
          <xdr:rowOff>0</xdr:rowOff>
        </xdr:from>
        <xdr:to>
          <xdr:col>2</xdr:col>
          <xdr:colOff>110490</xdr:colOff>
          <xdr:row>680</xdr:row>
          <xdr:rowOff>3810</xdr:rowOff>
        </xdr:to>
        <xdr:sp macro="" textlink="">
          <xdr:nvSpPr>
            <xdr:cNvPr id="1062" name="CB_KadastraalPlanEnLegger"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684</xdr:row>
          <xdr:rowOff>19050</xdr:rowOff>
        </xdr:from>
        <xdr:to>
          <xdr:col>2</xdr:col>
          <xdr:colOff>72390</xdr:colOff>
          <xdr:row>686</xdr:row>
          <xdr:rowOff>0</xdr:rowOff>
        </xdr:to>
        <xdr:sp macro="" textlink="">
          <xdr:nvSpPr>
            <xdr:cNvPr id="1063" name="CB_SitPlanAantekopenGeb"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694</xdr:row>
          <xdr:rowOff>238125</xdr:rowOff>
        </xdr:from>
        <xdr:to>
          <xdr:col>2</xdr:col>
          <xdr:colOff>114300</xdr:colOff>
          <xdr:row>697</xdr:row>
          <xdr:rowOff>3810</xdr:rowOff>
        </xdr:to>
        <xdr:sp macro="" textlink="">
          <xdr:nvSpPr>
            <xdr:cNvPr id="1064" name="CB_BestekNaAankoop"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680</xdr:row>
          <xdr:rowOff>9525</xdr:rowOff>
        </xdr:from>
        <xdr:to>
          <xdr:col>2</xdr:col>
          <xdr:colOff>110490</xdr:colOff>
          <xdr:row>683</xdr:row>
          <xdr:rowOff>0</xdr:rowOff>
        </xdr:to>
        <xdr:sp macro="" textlink="">
          <xdr:nvSpPr>
            <xdr:cNvPr id="1065" name="CB_BodemAttest"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700</xdr:row>
          <xdr:rowOff>9525</xdr:rowOff>
        </xdr:from>
        <xdr:to>
          <xdr:col>2</xdr:col>
          <xdr:colOff>110490</xdr:colOff>
          <xdr:row>703</xdr:row>
          <xdr:rowOff>0</xdr:rowOff>
        </xdr:to>
        <xdr:sp macro="" textlink="">
          <xdr:nvSpPr>
            <xdr:cNvPr id="1066" name="CB_HuurOfErfpacht"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686</xdr:row>
          <xdr:rowOff>19050</xdr:rowOff>
        </xdr:from>
        <xdr:to>
          <xdr:col>2</xdr:col>
          <xdr:colOff>34290</xdr:colOff>
          <xdr:row>687</xdr:row>
          <xdr:rowOff>182880</xdr:rowOff>
        </xdr:to>
        <xdr:sp macro="" textlink="">
          <xdr:nvSpPr>
            <xdr:cNvPr id="1067" name="CB_Grondplannen"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688</xdr:row>
          <xdr:rowOff>9525</xdr:rowOff>
        </xdr:from>
        <xdr:to>
          <xdr:col>2</xdr:col>
          <xdr:colOff>72390</xdr:colOff>
          <xdr:row>689</xdr:row>
          <xdr:rowOff>182880</xdr:rowOff>
        </xdr:to>
        <xdr:sp macro="" textlink="">
          <xdr:nvSpPr>
            <xdr:cNvPr id="1068" name="CB_PublOpenbVerkoop"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691</xdr:row>
          <xdr:rowOff>9525</xdr:rowOff>
        </xdr:from>
        <xdr:to>
          <xdr:col>2</xdr:col>
          <xdr:colOff>110490</xdr:colOff>
          <xdr:row>691</xdr:row>
          <xdr:rowOff>152400</xdr:rowOff>
        </xdr:to>
        <xdr:sp macro="" textlink="">
          <xdr:nvSpPr>
            <xdr:cNvPr id="1069" name="CB_BeschrSamenwerkinmod"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696</xdr:row>
          <xdr:rowOff>333375</xdr:rowOff>
        </xdr:from>
        <xdr:to>
          <xdr:col>2</xdr:col>
          <xdr:colOff>38100</xdr:colOff>
          <xdr:row>699</xdr:row>
          <xdr:rowOff>0</xdr:rowOff>
        </xdr:to>
        <xdr:sp macro="" textlink="">
          <xdr:nvSpPr>
            <xdr:cNvPr id="1070" name="CB_VerklInfra"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699</xdr:row>
          <xdr:rowOff>0</xdr:rowOff>
        </xdr:from>
        <xdr:to>
          <xdr:col>2</xdr:col>
          <xdr:colOff>72390</xdr:colOff>
          <xdr:row>699</xdr:row>
          <xdr:rowOff>156210</xdr:rowOff>
        </xdr:to>
        <xdr:sp macro="" textlink="">
          <xdr:nvSpPr>
            <xdr:cNvPr id="1071" name="CB_UitgevoerdeWerken"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703</xdr:row>
          <xdr:rowOff>57150</xdr:rowOff>
        </xdr:from>
        <xdr:to>
          <xdr:col>2</xdr:col>
          <xdr:colOff>30480</xdr:colOff>
          <xdr:row>703</xdr:row>
          <xdr:rowOff>186690</xdr:rowOff>
        </xdr:to>
        <xdr:sp macro="" textlink="">
          <xdr:nvSpPr>
            <xdr:cNvPr id="1072" name="CB_EindeHuurOfErfpacht"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692</xdr:row>
          <xdr:rowOff>47625</xdr:rowOff>
        </xdr:from>
        <xdr:to>
          <xdr:col>2</xdr:col>
          <xdr:colOff>110490</xdr:colOff>
          <xdr:row>695</xdr:row>
          <xdr:rowOff>3810</xdr:rowOff>
        </xdr:to>
        <xdr:sp macro="" textlink="">
          <xdr:nvSpPr>
            <xdr:cNvPr id="1073" name="CB_BewijsstukBerekBrutoOpp"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123825</xdr:colOff>
          <xdr:row>234</xdr:row>
          <xdr:rowOff>161925</xdr:rowOff>
        </xdr:from>
        <xdr:to>
          <xdr:col>2</xdr:col>
          <xdr:colOff>47625</xdr:colOff>
          <xdr:row>236</xdr:row>
          <xdr:rowOff>19050</xdr:rowOff>
        </xdr:to>
        <xdr:sp macro="" textlink="">
          <xdr:nvSpPr>
            <xdr:cNvPr id="1074" name="CB_Andere_Overheden"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446</xdr:row>
          <xdr:rowOff>9525</xdr:rowOff>
        </xdr:from>
        <xdr:to>
          <xdr:col>34</xdr:col>
          <xdr:colOff>110490</xdr:colOff>
          <xdr:row>448</xdr:row>
          <xdr:rowOff>30480</xdr:rowOff>
        </xdr:to>
        <xdr:sp macro="" textlink="">
          <xdr:nvSpPr>
            <xdr:cNvPr id="1075" name="CB_GebAfgebrOntrGesubAGIOnGeb2"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469</xdr:row>
          <xdr:rowOff>0</xdr:rowOff>
        </xdr:from>
        <xdr:to>
          <xdr:col>35</xdr:col>
          <xdr:colOff>34290</xdr:colOff>
          <xdr:row>471</xdr:row>
          <xdr:rowOff>3810</xdr:rowOff>
        </xdr:to>
        <xdr:sp macro="" textlink="">
          <xdr:nvSpPr>
            <xdr:cNvPr id="1076" name="CB_LokLOAfgebrOntrGesubAGIOnG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470</xdr:row>
          <xdr:rowOff>142875</xdr:rowOff>
        </xdr:from>
        <xdr:to>
          <xdr:col>35</xdr:col>
          <xdr:colOff>34290</xdr:colOff>
          <xdr:row>473</xdr:row>
          <xdr:rowOff>3810</xdr:rowOff>
        </xdr:to>
        <xdr:sp macro="" textlink="">
          <xdr:nvSpPr>
            <xdr:cNvPr id="1077" name="CB_LokLOAfgebrOntrGesubAGIOnG2"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trlProp" Target="../ctrlProps/ctrlProp43.xml"/><Relationship Id="rId55" Type="http://schemas.openxmlformats.org/officeDocument/2006/relationships/ctrlProp" Target="../ctrlProps/ctrlProp48.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2" Type="http://schemas.openxmlformats.org/officeDocument/2006/relationships/hyperlink" Target="http://www.agion.be/"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54" Type="http://schemas.openxmlformats.org/officeDocument/2006/relationships/ctrlProp" Target="../ctrlProps/ctrlProp47.xml"/><Relationship Id="rId1" Type="http://schemas.openxmlformats.org/officeDocument/2006/relationships/hyperlink" Target="mailto:info@agion.be"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3" Type="http://schemas.openxmlformats.org/officeDocument/2006/relationships/ctrlProp" Target="../ctrlProps/ctrlProp46.xml"/><Relationship Id="rId58" Type="http://schemas.openxmlformats.org/officeDocument/2006/relationships/ctrlProp" Target="../ctrlProps/ctrlProp51.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4" Type="http://schemas.openxmlformats.org/officeDocument/2006/relationships/hyperlink" Target="http://www.agion.be/"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56" Type="http://schemas.openxmlformats.org/officeDocument/2006/relationships/ctrlProp" Target="../ctrlProps/ctrlProp49.xml"/><Relationship Id="rId8" Type="http://schemas.openxmlformats.org/officeDocument/2006/relationships/ctrlProp" Target="../ctrlProps/ctrlProp1.xml"/><Relationship Id="rId51" Type="http://schemas.openxmlformats.org/officeDocument/2006/relationships/ctrlProp" Target="../ctrlProps/ctrlProp44.xml"/><Relationship Id="rId3" Type="http://schemas.openxmlformats.org/officeDocument/2006/relationships/hyperlink" Target="mailto:rf@agion.b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XFC1362"/>
  <sheetViews>
    <sheetView tabSelected="1" zoomScaleNormal="100" workbookViewId="0">
      <selection activeCell="AG3" sqref="AG3"/>
    </sheetView>
  </sheetViews>
  <sheetFormatPr defaultColWidth="0" defaultRowHeight="15" customHeight="1" zeroHeight="1" x14ac:dyDescent="0.2"/>
  <cols>
    <col min="1" max="1" width="3" customWidth="1"/>
    <col min="2" max="3" width="2.140625" customWidth="1"/>
    <col min="4" max="4" width="2.85546875" customWidth="1"/>
    <col min="5" max="5" width="3" customWidth="1"/>
    <col min="6" max="18" width="2.140625" customWidth="1"/>
    <col min="19" max="19" width="2.42578125" customWidth="1"/>
    <col min="20" max="41" width="2.140625" customWidth="1"/>
    <col min="42" max="42" width="4.7109375" customWidth="1"/>
    <col min="43" max="43" width="8.28515625" hidden="1" customWidth="1"/>
    <col min="44" max="55" width="2.140625" hidden="1" customWidth="1"/>
    <col min="56" max="56" width="1.85546875" hidden="1" customWidth="1"/>
    <col min="57" max="57" width="0" hidden="1" customWidth="1"/>
    <col min="58" max="16383" width="14.42578125" hidden="1"/>
    <col min="16384" max="16384" width="2.28515625" customWidth="1"/>
  </cols>
  <sheetData>
    <row r="1" spans="1:56" ht="2.25" customHeight="1" x14ac:dyDescent="0.2">
      <c r="A1" s="27"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
      <c r="AV1" s="1"/>
      <c r="AW1" s="1"/>
      <c r="AX1" s="1"/>
      <c r="AY1" s="1"/>
      <c r="AZ1" s="1"/>
      <c r="BA1" s="1"/>
      <c r="BB1" s="1"/>
      <c r="BC1" s="1"/>
      <c r="BD1" s="1"/>
    </row>
    <row r="2" spans="1:56" ht="15" customHeight="1" x14ac:dyDescent="0.2">
      <c r="A2" s="27"/>
      <c r="B2" s="296" t="s">
        <v>168</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89" t="s">
        <v>273</v>
      </c>
      <c r="AH2" s="289"/>
      <c r="AI2" s="289"/>
      <c r="AJ2" s="289"/>
      <c r="AK2" s="289"/>
      <c r="AL2" s="289"/>
      <c r="AM2" s="289"/>
      <c r="AN2" s="289"/>
      <c r="AO2" s="289"/>
      <c r="AP2" s="289"/>
      <c r="AQ2" s="14"/>
      <c r="AR2" s="14"/>
      <c r="AS2" s="14"/>
      <c r="AT2" s="14"/>
      <c r="AU2" s="1"/>
      <c r="AV2" s="1"/>
      <c r="AW2" s="1"/>
      <c r="AX2" s="1"/>
      <c r="AY2" s="1"/>
      <c r="AZ2" s="1"/>
      <c r="BA2" s="1"/>
      <c r="BB2" s="1"/>
      <c r="BC2" s="1"/>
      <c r="BD2" s="1"/>
    </row>
    <row r="3" spans="1:56" ht="15" customHeight="1" x14ac:dyDescent="0.2">
      <c r="A3" s="27"/>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8"/>
      <c r="AH3" s="28"/>
      <c r="AI3" s="29"/>
      <c r="AJ3" s="29"/>
      <c r="AK3" s="29"/>
      <c r="AL3" s="29"/>
      <c r="AM3" s="29"/>
      <c r="AN3" s="29"/>
      <c r="AO3" s="29"/>
      <c r="AP3" s="29"/>
      <c r="AQ3" s="14"/>
      <c r="AR3" s="14"/>
      <c r="AS3" s="14"/>
      <c r="AT3" s="14"/>
      <c r="AU3" s="1"/>
      <c r="AV3" s="1"/>
      <c r="AW3" s="1"/>
      <c r="AX3" s="1"/>
      <c r="AY3" s="1"/>
      <c r="AZ3" s="1"/>
      <c r="BA3" s="1"/>
      <c r="BB3" s="1"/>
      <c r="BC3" s="1"/>
      <c r="BD3" s="1"/>
    </row>
    <row r="4" spans="1:56" ht="45" customHeight="1" x14ac:dyDescent="0.2">
      <c r="A4" s="27"/>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8"/>
      <c r="AH4" s="28"/>
      <c r="AI4" s="29"/>
      <c r="AJ4" s="29"/>
      <c r="AK4" s="29"/>
      <c r="AL4" s="29"/>
      <c r="AM4" s="29"/>
      <c r="AN4" s="29"/>
      <c r="AO4" s="29"/>
      <c r="AP4" s="29"/>
      <c r="AQ4" s="14"/>
      <c r="AR4" s="14"/>
      <c r="AS4" s="14"/>
      <c r="AT4" s="14"/>
      <c r="AU4" s="1"/>
      <c r="AV4" s="1"/>
      <c r="AW4" s="1"/>
      <c r="AX4" s="1"/>
      <c r="AY4" s="1"/>
      <c r="AZ4" s="1"/>
      <c r="BA4" s="1"/>
      <c r="BB4" s="1"/>
      <c r="BC4" s="1"/>
      <c r="BD4" s="1"/>
    </row>
    <row r="5" spans="1:56" ht="2.25" customHeight="1" x14ac:dyDescent="0.2">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4"/>
      <c r="AE5" s="30"/>
      <c r="AF5" s="30"/>
      <c r="AG5" s="30"/>
      <c r="AH5" s="30"/>
      <c r="AI5" s="30"/>
      <c r="AJ5" s="30"/>
      <c r="AK5" s="30"/>
      <c r="AL5" s="14"/>
      <c r="AM5" s="14"/>
      <c r="AN5" s="14"/>
      <c r="AO5" s="14"/>
      <c r="AP5" s="14"/>
      <c r="AQ5" s="14"/>
      <c r="AR5" s="14"/>
      <c r="AS5" s="14"/>
      <c r="AT5" s="14"/>
      <c r="AU5" s="1"/>
      <c r="AV5" s="1"/>
      <c r="AW5" s="1"/>
      <c r="AX5" s="1"/>
      <c r="AY5" s="1"/>
      <c r="AZ5" s="1"/>
      <c r="BA5" s="1"/>
      <c r="BB5" s="1"/>
      <c r="BC5" s="1"/>
      <c r="BD5" s="1"/>
    </row>
    <row r="6" spans="1:56" ht="15" customHeight="1" x14ac:dyDescent="0.2">
      <c r="A6" s="27"/>
      <c r="B6" s="295" t="s">
        <v>1</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14"/>
      <c r="AR6" s="14"/>
      <c r="AS6" s="14"/>
      <c r="AT6" s="14"/>
      <c r="AU6" s="1"/>
      <c r="AV6" s="1"/>
      <c r="AW6" s="1"/>
      <c r="AX6" s="1"/>
      <c r="AY6" s="1"/>
      <c r="AZ6" s="1"/>
      <c r="BA6" s="1"/>
      <c r="BB6" s="1"/>
      <c r="BC6" s="1"/>
      <c r="BD6" s="1"/>
    </row>
    <row r="7" spans="1:56" ht="15" customHeight="1" x14ac:dyDescent="0.2">
      <c r="A7" s="20"/>
      <c r="B7" s="14" t="s">
        <v>2</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290" t="s">
        <v>3</v>
      </c>
      <c r="AI7" s="290"/>
      <c r="AJ7" s="290"/>
      <c r="AK7" s="290"/>
      <c r="AL7" s="290"/>
      <c r="AM7" s="290"/>
      <c r="AN7" s="290"/>
      <c r="AO7" s="290"/>
      <c r="AP7" s="290"/>
      <c r="AQ7" s="14"/>
      <c r="AR7" s="14"/>
      <c r="AS7" s="14"/>
      <c r="AT7" s="14"/>
      <c r="AU7" s="1"/>
      <c r="AV7" s="1"/>
      <c r="AW7" s="1"/>
      <c r="AX7" s="1"/>
      <c r="AY7" s="1"/>
      <c r="AZ7" s="1"/>
      <c r="BA7" s="1"/>
      <c r="BB7" s="1"/>
      <c r="BC7" s="1"/>
      <c r="BD7" s="1"/>
    </row>
    <row r="8" spans="1:56" ht="15" customHeight="1" x14ac:dyDescent="0.2">
      <c r="A8" s="20"/>
      <c r="B8" s="20" t="s">
        <v>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90" t="s">
        <v>5</v>
      </c>
      <c r="AI8" s="290"/>
      <c r="AJ8" s="290"/>
      <c r="AK8" s="290"/>
      <c r="AL8" s="290"/>
      <c r="AM8" s="290"/>
      <c r="AN8" s="290"/>
      <c r="AO8" s="290"/>
      <c r="AP8" s="290"/>
      <c r="AQ8" s="14"/>
      <c r="AR8" s="14"/>
      <c r="AS8" s="14"/>
      <c r="AT8" s="14"/>
      <c r="AU8" s="1"/>
      <c r="AV8" s="1"/>
      <c r="AW8" s="1"/>
      <c r="AX8" s="1"/>
      <c r="AY8" s="1"/>
      <c r="AZ8" s="1"/>
      <c r="BA8" s="1"/>
      <c r="BB8" s="1"/>
      <c r="BC8" s="1"/>
      <c r="BD8" s="1"/>
    </row>
    <row r="9" spans="1:56" ht="15" customHeight="1" x14ac:dyDescent="0.2">
      <c r="A9" s="20"/>
      <c r="B9" s="14" t="s">
        <v>6</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34" t="s">
        <v>7</v>
      </c>
      <c r="AI9" s="134"/>
      <c r="AJ9" s="134"/>
      <c r="AK9" s="134"/>
      <c r="AL9" s="134"/>
      <c r="AM9" s="134"/>
      <c r="AN9" s="134"/>
      <c r="AO9" s="134"/>
      <c r="AP9" s="134"/>
      <c r="AQ9" s="14"/>
      <c r="AR9" s="14"/>
      <c r="AS9" s="14"/>
      <c r="AT9" s="14"/>
      <c r="AU9" s="1"/>
      <c r="AV9" s="1"/>
      <c r="AW9" s="1"/>
      <c r="AX9" s="1"/>
      <c r="AY9" s="1"/>
      <c r="AZ9" s="1"/>
      <c r="BA9" s="1"/>
      <c r="BB9" s="1"/>
      <c r="BC9" s="1"/>
      <c r="BD9" s="1"/>
    </row>
    <row r="10" spans="1:56" ht="15" customHeight="1" x14ac:dyDescent="0.2">
      <c r="A10" s="20"/>
      <c r="B10" s="23" t="s">
        <v>169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304"/>
      <c r="AJ10" s="305"/>
      <c r="AK10" s="305"/>
      <c r="AL10" s="305"/>
      <c r="AM10" s="305"/>
      <c r="AN10" s="305"/>
      <c r="AO10" s="305"/>
      <c r="AP10" s="306"/>
      <c r="AQ10" s="14"/>
      <c r="AR10" s="14"/>
      <c r="AS10" s="14"/>
      <c r="AT10" s="14"/>
      <c r="AU10" s="1"/>
      <c r="AV10" s="1"/>
      <c r="AW10" s="1"/>
      <c r="AX10" s="1"/>
      <c r="AY10" s="1"/>
      <c r="AZ10" s="1"/>
      <c r="BA10" s="1"/>
      <c r="BB10" s="1"/>
      <c r="BC10" s="1"/>
      <c r="BD10" s="1"/>
    </row>
    <row r="11" spans="1:56" ht="15" customHeight="1" x14ac:dyDescent="0.2">
      <c r="A11" s="20"/>
      <c r="B11" s="31" t="s">
        <v>8</v>
      </c>
      <c r="C11" s="31"/>
      <c r="D11" s="31"/>
      <c r="E11" s="31"/>
      <c r="F11" s="31"/>
      <c r="G11" s="31"/>
      <c r="H11" s="297"/>
      <c r="I11" s="297"/>
      <c r="J11" s="298" t="s">
        <v>9</v>
      </c>
      <c r="K11" s="298"/>
      <c r="L11" s="298"/>
      <c r="M11" s="298"/>
      <c r="N11" s="298"/>
      <c r="O11" s="298"/>
      <c r="P11" s="298"/>
      <c r="Q11" s="298"/>
      <c r="R11" s="31"/>
      <c r="S11" s="31"/>
      <c r="T11" s="31"/>
      <c r="U11" s="31"/>
      <c r="V11" s="31"/>
      <c r="W11" s="31"/>
      <c r="X11" s="31"/>
      <c r="Y11" s="31"/>
      <c r="Z11" s="31"/>
      <c r="AA11" s="31"/>
      <c r="AB11" s="31"/>
      <c r="AC11" s="31"/>
      <c r="AD11" s="31"/>
      <c r="AE11" s="31"/>
      <c r="AF11" s="31"/>
      <c r="AG11" s="31"/>
      <c r="AH11" s="31"/>
      <c r="AI11" s="307"/>
      <c r="AJ11" s="308"/>
      <c r="AK11" s="308"/>
      <c r="AL11" s="308"/>
      <c r="AM11" s="308"/>
      <c r="AN11" s="308"/>
      <c r="AO11" s="308"/>
      <c r="AP11" s="309"/>
      <c r="AQ11" s="14"/>
      <c r="AR11" s="14"/>
      <c r="AS11" s="14"/>
      <c r="AT11" s="14"/>
      <c r="AU11" s="1"/>
      <c r="AV11" s="1"/>
      <c r="AW11" s="1"/>
      <c r="AX11" s="1"/>
      <c r="AY11" s="1"/>
      <c r="AZ11" s="1"/>
      <c r="BA11" s="1"/>
      <c r="BB11" s="1"/>
      <c r="BC11" s="1"/>
      <c r="BD11" s="1"/>
    </row>
    <row r="12" spans="1:56" ht="15" customHeight="1" x14ac:dyDescent="0.2">
      <c r="A12" s="2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23"/>
      <c r="AJ12" s="23"/>
      <c r="AK12" s="23"/>
      <c r="AL12" s="23"/>
      <c r="AM12" s="23"/>
      <c r="AN12" s="23"/>
      <c r="AO12" s="23"/>
      <c r="AP12" s="14"/>
      <c r="AQ12" s="14"/>
      <c r="AR12" s="14"/>
      <c r="AS12" s="14"/>
      <c r="AT12" s="14"/>
      <c r="AU12" s="1"/>
      <c r="AV12" s="1"/>
      <c r="AW12" s="1"/>
      <c r="AX12" s="1"/>
      <c r="AY12" s="1"/>
      <c r="AZ12" s="1"/>
      <c r="BA12" s="1"/>
      <c r="BB12" s="1"/>
      <c r="BC12" s="1"/>
      <c r="BD12" s="1"/>
    </row>
    <row r="13" spans="1:56" ht="15" customHeight="1" x14ac:dyDescent="0.2">
      <c r="A13" s="20"/>
      <c r="B13" s="294" t="s">
        <v>10</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84"/>
      <c r="AP13" s="284"/>
      <c r="AQ13" s="14"/>
      <c r="AR13" s="14"/>
      <c r="AS13" s="14"/>
      <c r="AT13" s="14"/>
      <c r="AU13" s="1"/>
      <c r="AV13" s="1"/>
      <c r="AW13" s="1"/>
      <c r="AX13" s="1"/>
      <c r="AY13" s="1"/>
      <c r="AZ13" s="1"/>
      <c r="BA13" s="1"/>
      <c r="BB13" s="1"/>
      <c r="BC13" s="1"/>
      <c r="BD13" s="1"/>
    </row>
    <row r="14" spans="1:56" ht="2.25" customHeight="1" x14ac:dyDescent="0.2">
      <c r="A14" s="2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3"/>
      <c r="AP14" s="33"/>
      <c r="AQ14" s="14"/>
      <c r="AR14" s="14"/>
      <c r="AS14" s="14"/>
      <c r="AT14" s="14"/>
      <c r="AU14" s="1"/>
      <c r="AV14" s="1"/>
      <c r="AW14" s="1"/>
      <c r="AX14" s="1"/>
      <c r="AY14" s="1"/>
      <c r="AZ14" s="1"/>
      <c r="BA14" s="1"/>
      <c r="BB14" s="1"/>
      <c r="BC14" s="1"/>
      <c r="BD14" s="1"/>
    </row>
    <row r="15" spans="1:56" ht="30" customHeight="1" x14ac:dyDescent="0.2">
      <c r="A15" s="20"/>
      <c r="B15" s="104" t="s">
        <v>170</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4"/>
      <c r="AR15" s="14"/>
      <c r="AS15" s="14"/>
      <c r="AT15" s="14"/>
      <c r="AU15" s="1"/>
      <c r="AV15" s="1"/>
      <c r="AW15" s="1"/>
      <c r="AX15" s="1"/>
      <c r="AY15" s="1"/>
      <c r="AZ15" s="1"/>
      <c r="BA15" s="1"/>
      <c r="BB15" s="1"/>
      <c r="BC15" s="1"/>
      <c r="BD15" s="1"/>
    </row>
    <row r="16" spans="1:56" ht="24.75" customHeight="1" x14ac:dyDescent="0.2">
      <c r="A16" s="20"/>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4"/>
      <c r="AR16" s="14"/>
      <c r="AS16" s="14"/>
      <c r="AT16" s="14"/>
      <c r="AU16" s="1"/>
      <c r="AV16" s="1"/>
      <c r="AW16" s="1"/>
      <c r="AX16" s="1"/>
      <c r="AY16" s="1"/>
      <c r="AZ16" s="1"/>
      <c r="BA16" s="1"/>
      <c r="BB16" s="1"/>
      <c r="BC16" s="1"/>
      <c r="BD16" s="1"/>
    </row>
    <row r="17" spans="1:56" ht="2.25" customHeight="1" x14ac:dyDescent="0.2">
      <c r="A17" s="20"/>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3"/>
      <c r="AP17" s="33"/>
      <c r="AQ17" s="14"/>
      <c r="AR17" s="14"/>
      <c r="AS17" s="14"/>
      <c r="AT17" s="14"/>
      <c r="AU17" s="1"/>
      <c r="AV17" s="1"/>
      <c r="AW17" s="1"/>
      <c r="AX17" s="1"/>
      <c r="AY17" s="1"/>
      <c r="AZ17" s="1"/>
      <c r="BA17" s="1"/>
      <c r="BB17" s="1"/>
      <c r="BC17" s="1"/>
      <c r="BD17" s="1"/>
    </row>
    <row r="18" spans="1:56" ht="15" customHeight="1" x14ac:dyDescent="0.2">
      <c r="A18" s="20"/>
      <c r="B18" s="292" t="s">
        <v>11</v>
      </c>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14"/>
      <c r="AR18" s="14"/>
      <c r="AS18" s="14"/>
      <c r="AT18" s="14"/>
      <c r="AU18" s="1"/>
      <c r="AV18" s="1"/>
      <c r="AW18" s="1"/>
      <c r="AX18" s="1"/>
      <c r="AY18" s="1"/>
      <c r="AZ18" s="1"/>
      <c r="BA18" s="1"/>
      <c r="BB18" s="1"/>
      <c r="BC18" s="1"/>
      <c r="BD18" s="1"/>
    </row>
    <row r="19" spans="1:56" ht="2.25" customHeight="1" x14ac:dyDescent="0.2">
      <c r="A19" s="20"/>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3"/>
      <c r="AP19" s="33"/>
      <c r="AQ19" s="14"/>
      <c r="AR19" s="14"/>
      <c r="AS19" s="14"/>
      <c r="AT19" s="14"/>
      <c r="AU19" s="1"/>
      <c r="AV19" s="1"/>
      <c r="AW19" s="1"/>
      <c r="AX19" s="1"/>
      <c r="AY19" s="1"/>
      <c r="AZ19" s="1"/>
      <c r="BA19" s="1"/>
      <c r="BB19" s="1"/>
      <c r="BC19" s="1"/>
      <c r="BD19" s="1"/>
    </row>
    <row r="20" spans="1:56" ht="15" customHeight="1" x14ac:dyDescent="0.2">
      <c r="A20" s="20"/>
      <c r="B20" s="282" t="s">
        <v>171</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14"/>
      <c r="AR20" s="14"/>
      <c r="AS20" s="14"/>
      <c r="AT20" s="14"/>
      <c r="AU20" s="1"/>
      <c r="AV20" s="1"/>
      <c r="AW20" s="1"/>
      <c r="AX20" s="1"/>
      <c r="AY20" s="1"/>
      <c r="AZ20" s="1"/>
      <c r="BA20" s="1"/>
      <c r="BB20" s="1"/>
      <c r="BC20" s="1"/>
      <c r="BD20" s="1"/>
    </row>
    <row r="21" spans="1:56" ht="15" customHeight="1" x14ac:dyDescent="0.2">
      <c r="A21" s="20"/>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14"/>
      <c r="AR21" s="14"/>
      <c r="AS21" s="14"/>
      <c r="AT21" s="14"/>
      <c r="AU21" s="1"/>
      <c r="AV21" s="1"/>
      <c r="AW21" s="1"/>
      <c r="AX21" s="1"/>
      <c r="AY21" s="1"/>
      <c r="AZ21" s="1"/>
      <c r="BA21" s="1"/>
      <c r="BB21" s="1"/>
      <c r="BC21" s="1"/>
      <c r="BD21" s="1"/>
    </row>
    <row r="22" spans="1:56" ht="2.25" customHeight="1" x14ac:dyDescent="0.2">
      <c r="A22" s="2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33"/>
      <c r="AQ22" s="14"/>
      <c r="AR22" s="14"/>
      <c r="AS22" s="14"/>
      <c r="AT22" s="14"/>
      <c r="AU22" s="1"/>
      <c r="AV22" s="1"/>
      <c r="AW22" s="1"/>
      <c r="AX22" s="1"/>
      <c r="AY22" s="1"/>
      <c r="AZ22" s="1"/>
      <c r="BA22" s="1"/>
      <c r="BB22" s="1"/>
      <c r="BC22" s="1"/>
      <c r="BD22" s="1"/>
    </row>
    <row r="23" spans="1:56" ht="15" customHeight="1" x14ac:dyDescent="0.2">
      <c r="A23" s="20"/>
      <c r="B23" s="292" t="s">
        <v>12</v>
      </c>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14"/>
      <c r="AR23" s="14"/>
      <c r="AS23" s="14"/>
      <c r="AT23" s="14"/>
      <c r="AU23" s="1"/>
      <c r="AV23" s="1"/>
      <c r="AW23" s="1"/>
      <c r="AX23" s="1"/>
      <c r="AY23" s="1"/>
      <c r="AZ23" s="1"/>
      <c r="BA23" s="1"/>
      <c r="BB23" s="1"/>
      <c r="BC23" s="1"/>
      <c r="BD23" s="1"/>
    </row>
    <row r="24" spans="1:56" ht="2.25" customHeight="1" x14ac:dyDescent="0.2">
      <c r="A24" s="2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3"/>
      <c r="AP24" s="33"/>
      <c r="AQ24" s="14"/>
      <c r="AR24" s="14"/>
      <c r="AS24" s="14"/>
      <c r="AT24" s="14"/>
      <c r="AU24" s="1"/>
      <c r="AV24" s="1"/>
      <c r="AW24" s="1"/>
      <c r="AX24" s="1"/>
      <c r="AY24" s="1"/>
      <c r="AZ24" s="1"/>
      <c r="BA24" s="1"/>
      <c r="BB24" s="1"/>
      <c r="BC24" s="1"/>
      <c r="BD24" s="1"/>
    </row>
    <row r="25" spans="1:56" ht="15" customHeight="1" x14ac:dyDescent="0.2">
      <c r="A25" s="20"/>
      <c r="B25" s="104" t="s">
        <v>13</v>
      </c>
      <c r="C25" s="299"/>
      <c r="D25" s="300" t="s">
        <v>9</v>
      </c>
      <c r="E25" s="300"/>
      <c r="F25" s="300"/>
      <c r="G25" s="300"/>
      <c r="H25" s="300"/>
      <c r="I25" s="300"/>
      <c r="J25" s="104" t="s">
        <v>172</v>
      </c>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4"/>
      <c r="AR25" s="14"/>
      <c r="AS25" s="14"/>
      <c r="AT25" s="14"/>
      <c r="AU25" s="1"/>
      <c r="AV25" s="1"/>
      <c r="AW25" s="1"/>
      <c r="AX25" s="1"/>
      <c r="AY25" s="1"/>
      <c r="AZ25" s="1"/>
      <c r="BA25" s="1"/>
      <c r="BB25" s="1"/>
      <c r="BC25" s="1"/>
      <c r="BD25" s="1"/>
    </row>
    <row r="26" spans="1:56" ht="15" customHeight="1" x14ac:dyDescent="0.2">
      <c r="A26" s="20"/>
      <c r="B26" s="282" t="s">
        <v>173</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14"/>
      <c r="AR26" s="14"/>
      <c r="AS26" s="14"/>
      <c r="AT26" s="14"/>
      <c r="AU26" s="1"/>
      <c r="AV26" s="1"/>
      <c r="AW26" s="1"/>
      <c r="AX26" s="1"/>
      <c r="AY26" s="1"/>
      <c r="AZ26" s="1"/>
      <c r="BA26" s="1"/>
      <c r="BB26" s="1"/>
      <c r="BC26" s="1"/>
      <c r="BD26" s="1"/>
    </row>
    <row r="27" spans="1:56" ht="15" customHeight="1" x14ac:dyDescent="0.2">
      <c r="A27" s="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14"/>
      <c r="AP27" s="14"/>
      <c r="AQ27" s="14"/>
      <c r="AR27" s="14"/>
      <c r="AS27" s="14"/>
      <c r="AT27" s="14"/>
      <c r="AU27" s="1"/>
      <c r="AV27" s="1"/>
      <c r="AW27" s="1"/>
      <c r="AX27" s="1"/>
      <c r="AY27" s="1"/>
      <c r="AZ27" s="1"/>
      <c r="BA27" s="1"/>
      <c r="BB27" s="1"/>
      <c r="BC27" s="1"/>
      <c r="BD27" s="1"/>
    </row>
    <row r="28" spans="1:56" ht="15" customHeight="1" x14ac:dyDescent="0.2">
      <c r="A28" s="3"/>
      <c r="B28" s="102" t="s">
        <v>14</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3"/>
      <c r="AQ28" s="14"/>
      <c r="AR28" s="14"/>
      <c r="AS28" s="14"/>
      <c r="AT28" s="14"/>
      <c r="AU28" s="1"/>
      <c r="AV28" s="1"/>
      <c r="AW28" s="1"/>
      <c r="AX28" s="1"/>
      <c r="AY28" s="1"/>
      <c r="AZ28" s="1"/>
      <c r="BA28" s="1"/>
      <c r="BB28" s="1"/>
      <c r="BC28" s="1"/>
      <c r="BD28" s="1"/>
    </row>
    <row r="29" spans="1:56" ht="15" customHeight="1" x14ac:dyDescent="0.2">
      <c r="A29" s="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14"/>
      <c r="AP29" s="14"/>
      <c r="AQ29" s="14"/>
      <c r="AR29" s="14"/>
      <c r="AS29" s="14"/>
      <c r="AT29" s="14"/>
      <c r="AU29" s="1"/>
      <c r="AV29" s="1"/>
      <c r="AW29" s="1"/>
      <c r="AX29" s="1"/>
      <c r="AY29" s="1"/>
      <c r="AZ29" s="1"/>
      <c r="BA29" s="1"/>
      <c r="BB29" s="1"/>
      <c r="BC29" s="1"/>
      <c r="BD29" s="1"/>
    </row>
    <row r="30" spans="1:56" ht="15" customHeight="1" x14ac:dyDescent="0.2">
      <c r="A30" s="34">
        <v>1</v>
      </c>
      <c r="B30" s="100" t="s">
        <v>174</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4"/>
      <c r="AR30" s="14"/>
      <c r="AS30" s="14"/>
      <c r="AT30" s="14"/>
      <c r="AU30" s="1"/>
      <c r="AV30" s="1"/>
      <c r="AW30" s="1"/>
      <c r="AX30" s="1"/>
      <c r="AY30" s="1"/>
      <c r="AZ30" s="1"/>
      <c r="BA30" s="1"/>
      <c r="BB30" s="1"/>
      <c r="BC30" s="1"/>
      <c r="BD30" s="1"/>
    </row>
    <row r="31" spans="1:56" ht="15" hidden="1" customHeight="1" x14ac:dyDescent="0.2">
      <c r="A31" s="3"/>
      <c r="B31" s="20"/>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
      <c r="AV31" s="1"/>
      <c r="AW31" s="1"/>
      <c r="AX31" s="1"/>
      <c r="AY31" s="1"/>
      <c r="AZ31" s="1"/>
      <c r="BA31" s="1"/>
      <c r="BB31" s="1"/>
      <c r="BC31" s="1"/>
      <c r="BD31" s="1"/>
    </row>
    <row r="32" spans="1:56" ht="15" customHeight="1" x14ac:dyDescent="0.2">
      <c r="A32" s="3"/>
      <c r="B32" s="14"/>
      <c r="C32" s="101" t="s">
        <v>15</v>
      </c>
      <c r="D32" s="101"/>
      <c r="E32" s="101"/>
      <c r="F32" s="101"/>
      <c r="G32" s="101"/>
      <c r="H32" s="101"/>
      <c r="I32" s="101"/>
      <c r="J32" s="101"/>
      <c r="K32" s="101"/>
      <c r="L32" s="101"/>
      <c r="M32" s="101"/>
      <c r="N32" s="101"/>
      <c r="O32" s="14"/>
      <c r="P32" s="14"/>
      <c r="Q32" s="101" t="s">
        <v>16</v>
      </c>
      <c r="R32" s="101"/>
      <c r="S32" s="101"/>
      <c r="T32" s="101"/>
      <c r="U32" s="101"/>
      <c r="V32" s="101"/>
      <c r="W32" s="101"/>
      <c r="X32" s="101"/>
      <c r="Y32" s="101"/>
      <c r="Z32" s="101"/>
      <c r="AA32" s="101"/>
      <c r="AB32" s="101"/>
      <c r="AC32" s="14"/>
      <c r="AD32" s="14"/>
      <c r="AE32" s="101" t="s">
        <v>17</v>
      </c>
      <c r="AF32" s="101"/>
      <c r="AG32" s="101"/>
      <c r="AH32" s="101"/>
      <c r="AI32" s="101"/>
      <c r="AJ32" s="101"/>
      <c r="AK32" s="101"/>
      <c r="AL32" s="101"/>
      <c r="AM32" s="101"/>
      <c r="AN32" s="101"/>
      <c r="AO32" s="101"/>
      <c r="AP32" s="101"/>
      <c r="AQ32" s="14"/>
      <c r="AR32" s="14"/>
      <c r="AS32" s="14"/>
      <c r="AT32" s="14"/>
      <c r="AU32" s="1"/>
      <c r="AV32" s="1"/>
      <c r="AW32" s="1"/>
      <c r="AX32" s="1"/>
      <c r="AY32" s="1"/>
      <c r="AZ32" s="1"/>
      <c r="BA32" s="1"/>
      <c r="BB32" s="1"/>
      <c r="BC32" s="1"/>
      <c r="BD32" s="1"/>
    </row>
    <row r="33" spans="1:56" ht="15" customHeight="1" x14ac:dyDescent="0.2">
      <c r="A33" s="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
      <c r="AV33" s="1"/>
      <c r="AW33" s="1"/>
      <c r="AX33" s="1"/>
      <c r="AY33" s="1"/>
      <c r="AZ33" s="1"/>
      <c r="BA33" s="1"/>
      <c r="BB33" s="1"/>
      <c r="BC33" s="1"/>
      <c r="BD33" s="1"/>
    </row>
    <row r="34" spans="1:56" ht="15" customHeight="1" x14ac:dyDescent="0.2">
      <c r="A34" s="3">
        <v>2</v>
      </c>
      <c r="B34" s="100" t="s">
        <v>175</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4"/>
      <c r="AR34" s="14"/>
      <c r="AS34" s="14"/>
      <c r="AT34" s="14"/>
      <c r="AU34" s="1"/>
      <c r="AV34" s="1"/>
      <c r="AW34" s="1"/>
      <c r="AX34" s="1"/>
      <c r="AY34" s="1"/>
      <c r="AZ34" s="1"/>
      <c r="BA34" s="1"/>
      <c r="BB34" s="1"/>
      <c r="BC34" s="1"/>
      <c r="BD34" s="1"/>
    </row>
    <row r="35" spans="1:56" ht="15" hidden="1" customHeight="1" x14ac:dyDescent="0.2">
      <c r="A35" s="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
      <c r="AV35" s="1"/>
      <c r="AW35" s="1"/>
      <c r="AX35" s="1"/>
      <c r="AY35" s="1"/>
      <c r="AZ35" s="1"/>
      <c r="BA35" s="1"/>
      <c r="BB35" s="1"/>
      <c r="BC35" s="1"/>
      <c r="BD35" s="1"/>
    </row>
    <row r="36" spans="1:56" ht="15" customHeight="1" x14ac:dyDescent="0.2">
      <c r="A36" s="3"/>
      <c r="B36" s="14"/>
      <c r="C36" s="101" t="s">
        <v>18</v>
      </c>
      <c r="D36" s="101"/>
      <c r="E36" s="101"/>
      <c r="F36" s="101"/>
      <c r="G36" s="101"/>
      <c r="H36" s="101"/>
      <c r="I36" s="101"/>
      <c r="J36" s="101"/>
      <c r="K36" s="101"/>
      <c r="L36" s="101"/>
      <c r="M36" s="101"/>
      <c r="N36" s="101"/>
      <c r="O36" s="14"/>
      <c r="P36" s="14"/>
      <c r="Q36" s="101" t="s">
        <v>19</v>
      </c>
      <c r="R36" s="101"/>
      <c r="S36" s="101"/>
      <c r="T36" s="101"/>
      <c r="U36" s="101"/>
      <c r="V36" s="101"/>
      <c r="W36" s="101"/>
      <c r="X36" s="101"/>
      <c r="Y36" s="101"/>
      <c r="Z36" s="101"/>
      <c r="AA36" s="101"/>
      <c r="AB36" s="101"/>
      <c r="AC36" s="14"/>
      <c r="AD36" s="14"/>
      <c r="AE36" s="101" t="s">
        <v>20</v>
      </c>
      <c r="AF36" s="101"/>
      <c r="AG36" s="101"/>
      <c r="AH36" s="101"/>
      <c r="AI36" s="101"/>
      <c r="AJ36" s="101"/>
      <c r="AK36" s="101"/>
      <c r="AL36" s="101"/>
      <c r="AM36" s="101"/>
      <c r="AN36" s="101"/>
      <c r="AO36" s="101"/>
      <c r="AP36" s="101"/>
      <c r="AQ36" s="14"/>
      <c r="AR36" s="14"/>
      <c r="AS36" s="14"/>
      <c r="AT36" s="14"/>
      <c r="AU36" s="1"/>
      <c r="AV36" s="1"/>
      <c r="AW36" s="1"/>
      <c r="AX36" s="1"/>
      <c r="AY36" s="1"/>
      <c r="AZ36" s="1"/>
      <c r="BA36" s="1"/>
      <c r="BB36" s="1"/>
      <c r="BC36" s="1"/>
      <c r="BD36" s="1"/>
    </row>
    <row r="37" spans="1:56" ht="15" hidden="1" customHeight="1" x14ac:dyDescent="0.2">
      <c r="A37" s="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
      <c r="AV37" s="1"/>
      <c r="AW37" s="1"/>
      <c r="AX37" s="1"/>
      <c r="AY37" s="1"/>
      <c r="AZ37" s="1"/>
      <c r="BA37" s="1"/>
      <c r="BB37" s="1"/>
      <c r="BC37" s="1"/>
      <c r="BD37" s="1"/>
    </row>
    <row r="38" spans="1:56" ht="15" customHeight="1" x14ac:dyDescent="0.2">
      <c r="A38" s="3"/>
      <c r="B38" s="14"/>
      <c r="C38" s="101" t="s">
        <v>21</v>
      </c>
      <c r="D38" s="101"/>
      <c r="E38" s="101"/>
      <c r="F38" s="101"/>
      <c r="G38" s="101"/>
      <c r="H38" s="101"/>
      <c r="I38" s="101"/>
      <c r="J38" s="101"/>
      <c r="K38" s="101"/>
      <c r="L38" s="101"/>
      <c r="M38" s="101"/>
      <c r="N38" s="101"/>
      <c r="O38" s="14"/>
      <c r="P38" s="14"/>
      <c r="Q38" s="101" t="s">
        <v>22</v>
      </c>
      <c r="R38" s="101"/>
      <c r="S38" s="101"/>
      <c r="T38" s="101"/>
      <c r="U38" s="101"/>
      <c r="V38" s="101"/>
      <c r="W38" s="101"/>
      <c r="X38" s="101"/>
      <c r="Y38" s="101"/>
      <c r="Z38" s="101"/>
      <c r="AA38" s="101"/>
      <c r="AB38" s="101"/>
      <c r="AC38" s="14"/>
      <c r="AD38" s="14"/>
      <c r="AE38" s="101" t="s">
        <v>23</v>
      </c>
      <c r="AF38" s="101"/>
      <c r="AG38" s="101"/>
      <c r="AH38" s="101"/>
      <c r="AI38" s="101"/>
      <c r="AJ38" s="101"/>
      <c r="AK38" s="101"/>
      <c r="AL38" s="101"/>
      <c r="AM38" s="101"/>
      <c r="AN38" s="101"/>
      <c r="AO38" s="101"/>
      <c r="AP38" s="101"/>
      <c r="AQ38" s="14"/>
      <c r="AR38" s="14"/>
      <c r="AS38" s="14"/>
      <c r="AT38" s="14"/>
      <c r="AU38" s="1"/>
      <c r="AV38" s="1"/>
      <c r="AW38" s="1"/>
      <c r="AX38" s="1"/>
      <c r="AY38" s="1"/>
      <c r="AZ38" s="1"/>
      <c r="BA38" s="1"/>
      <c r="BB38" s="1"/>
      <c r="BC38" s="1"/>
      <c r="BD38" s="1"/>
    </row>
    <row r="39" spans="1:56" ht="15" customHeight="1" x14ac:dyDescent="0.2">
      <c r="A39" s="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
      <c r="AV39" s="1"/>
      <c r="AW39" s="1"/>
      <c r="AX39" s="1"/>
      <c r="AY39" s="1"/>
      <c r="AZ39" s="1"/>
      <c r="BA39" s="1"/>
      <c r="BB39" s="1"/>
      <c r="BC39" s="1"/>
      <c r="BD39" s="1"/>
    </row>
    <row r="40" spans="1:56" ht="15" customHeight="1" x14ac:dyDescent="0.2">
      <c r="A40" s="34">
        <v>3</v>
      </c>
      <c r="B40" s="100" t="s">
        <v>26</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4"/>
      <c r="AR40" s="14"/>
      <c r="AS40" s="14"/>
      <c r="AT40" s="14"/>
      <c r="AU40" s="1"/>
      <c r="AV40" s="1"/>
      <c r="AW40" s="1"/>
      <c r="AX40" s="1"/>
      <c r="AY40" s="1"/>
      <c r="AZ40" s="1"/>
      <c r="BA40" s="1"/>
      <c r="BB40" s="1"/>
      <c r="BC40" s="1"/>
      <c r="BD40" s="1"/>
    </row>
    <row r="41" spans="1:56" ht="15" hidden="1" customHeight="1" x14ac:dyDescent="0.2">
      <c r="A41" s="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
      <c r="AV41" s="1"/>
      <c r="AW41" s="1"/>
      <c r="AX41" s="1"/>
      <c r="AY41" s="1"/>
      <c r="AZ41" s="1"/>
      <c r="BA41" s="1"/>
      <c r="BB41" s="1"/>
      <c r="BC41" s="1"/>
      <c r="BD41" s="1"/>
    </row>
    <row r="42" spans="1:56" ht="15" customHeight="1" x14ac:dyDescent="0.2">
      <c r="A42" s="3"/>
      <c r="B42" s="14"/>
      <c r="C42" s="101" t="s">
        <v>24</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4"/>
      <c r="AR42" s="14"/>
      <c r="AS42" s="14"/>
      <c r="AT42" s="14"/>
      <c r="AU42" s="1"/>
      <c r="AV42" s="1"/>
      <c r="AW42" s="1"/>
      <c r="AX42" s="1"/>
      <c r="AY42" s="1"/>
      <c r="AZ42" s="1"/>
      <c r="BA42" s="1"/>
      <c r="BB42" s="1"/>
      <c r="BC42" s="1"/>
      <c r="BD42" s="1"/>
    </row>
    <row r="43" spans="1:56" ht="15" hidden="1" customHeight="1" x14ac:dyDescent="0.2">
      <c r="A43" s="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
      <c r="AV43" s="1"/>
      <c r="AW43" s="1"/>
      <c r="AX43" s="1"/>
      <c r="AY43" s="1"/>
      <c r="AZ43" s="1"/>
      <c r="BA43" s="1"/>
      <c r="BB43" s="1"/>
      <c r="BC43" s="1"/>
      <c r="BD43" s="1"/>
    </row>
    <row r="44" spans="1:56" ht="15" customHeight="1" x14ac:dyDescent="0.2">
      <c r="A44" s="3"/>
      <c r="B44" s="14"/>
      <c r="C44" s="101" t="s">
        <v>25</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4"/>
      <c r="AR44" s="14"/>
      <c r="AS44" s="14"/>
      <c r="AT44" s="14"/>
      <c r="AU44" s="1"/>
      <c r="AV44" s="1"/>
      <c r="AW44" s="1"/>
      <c r="AX44" s="1"/>
      <c r="AY44" s="1"/>
      <c r="AZ44" s="1"/>
      <c r="BA44" s="1"/>
      <c r="BB44" s="1"/>
      <c r="BC44" s="1"/>
      <c r="BD44" s="1"/>
    </row>
    <row r="45" spans="1:56" ht="2.25" customHeight="1" x14ac:dyDescent="0.2">
      <c r="A45" s="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
      <c r="AV45" s="1"/>
      <c r="AW45" s="1"/>
      <c r="AX45" s="1"/>
      <c r="AY45" s="1"/>
      <c r="AZ45" s="1"/>
      <c r="BA45" s="1"/>
      <c r="BB45" s="1"/>
      <c r="BC45" s="1"/>
      <c r="BD45" s="1"/>
    </row>
    <row r="46" spans="1:56" ht="15" customHeight="1" x14ac:dyDescent="0.2">
      <c r="A46" s="34">
        <v>4</v>
      </c>
      <c r="B46" s="100" t="s">
        <v>27</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4"/>
      <c r="AR46" s="14"/>
      <c r="AS46" s="14"/>
      <c r="AT46" s="14"/>
      <c r="AU46" s="1"/>
      <c r="AV46" s="1"/>
      <c r="AW46" s="1"/>
      <c r="AX46" s="1"/>
      <c r="AY46" s="1"/>
      <c r="AZ46" s="1"/>
      <c r="BA46" s="1"/>
      <c r="BB46" s="1"/>
      <c r="BC46" s="1"/>
      <c r="BD46" s="1"/>
    </row>
    <row r="47" spans="1:56" ht="15" customHeight="1" x14ac:dyDescent="0.2">
      <c r="A47" s="3"/>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14"/>
      <c r="AR47" s="14"/>
      <c r="AS47" s="14"/>
      <c r="AT47" s="14"/>
      <c r="AU47" s="1"/>
      <c r="AV47" s="1"/>
      <c r="AW47" s="1"/>
      <c r="AX47" s="1"/>
      <c r="AY47" s="1"/>
      <c r="AZ47" s="1"/>
      <c r="BA47" s="1"/>
      <c r="BB47" s="1"/>
      <c r="BC47" s="1"/>
      <c r="BD47" s="1"/>
    </row>
    <row r="48" spans="1:56" ht="15" customHeight="1" x14ac:dyDescent="0.2">
      <c r="A48" s="3"/>
      <c r="B48" s="264" t="s">
        <v>28</v>
      </c>
      <c r="C48" s="110"/>
      <c r="D48" s="110"/>
      <c r="E48" s="110"/>
      <c r="F48" s="110"/>
      <c r="G48" s="110"/>
      <c r="H48" s="110"/>
      <c r="I48" s="110"/>
      <c r="J48" s="110"/>
      <c r="K48" s="110"/>
      <c r="L48" s="110"/>
      <c r="M48" s="110"/>
      <c r="N48" s="110"/>
      <c r="O48" s="110"/>
      <c r="P48" s="70"/>
      <c r="Q48" s="268"/>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3"/>
      <c r="AQ48" s="14"/>
      <c r="AR48" s="14"/>
      <c r="AS48" s="14"/>
      <c r="AT48" s="14"/>
      <c r="AU48" s="1"/>
      <c r="AV48" s="1"/>
      <c r="AW48" s="1"/>
      <c r="AX48" s="1"/>
      <c r="AY48" s="1"/>
      <c r="AZ48" s="1"/>
      <c r="BA48" s="1"/>
      <c r="BB48" s="1"/>
      <c r="BC48" s="1"/>
      <c r="BD48" s="1"/>
    </row>
    <row r="49" spans="1:56" ht="2.25" customHeight="1" x14ac:dyDescent="0.2">
      <c r="A49" s="3"/>
      <c r="B49" s="70"/>
      <c r="C49" s="70"/>
      <c r="D49" s="70"/>
      <c r="E49" s="70"/>
      <c r="F49" s="70"/>
      <c r="G49" s="70"/>
      <c r="H49" s="70"/>
      <c r="I49" s="70"/>
      <c r="J49" s="70"/>
      <c r="K49" s="70"/>
      <c r="L49" s="70"/>
      <c r="M49" s="70"/>
      <c r="N49" s="75"/>
      <c r="O49" s="70"/>
      <c r="P49" s="70"/>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14"/>
      <c r="AR49" s="14"/>
      <c r="AS49" s="14"/>
      <c r="AT49" s="14"/>
      <c r="AU49" s="1"/>
      <c r="AV49" s="1"/>
      <c r="AW49" s="1"/>
      <c r="AX49" s="1"/>
      <c r="AY49" s="1"/>
      <c r="AZ49" s="1"/>
      <c r="BA49" s="1"/>
      <c r="BB49" s="1"/>
      <c r="BC49" s="1"/>
      <c r="BD49" s="1"/>
    </row>
    <row r="50" spans="1:56" ht="15" customHeight="1" x14ac:dyDescent="0.2">
      <c r="A50" s="3"/>
      <c r="B50" s="264" t="s">
        <v>29</v>
      </c>
      <c r="C50" s="110"/>
      <c r="D50" s="110"/>
      <c r="E50" s="110"/>
      <c r="F50" s="110"/>
      <c r="G50" s="110"/>
      <c r="H50" s="110"/>
      <c r="I50" s="110"/>
      <c r="J50" s="110"/>
      <c r="K50" s="110"/>
      <c r="L50" s="110"/>
      <c r="M50" s="110"/>
      <c r="N50" s="110"/>
      <c r="O50" s="110"/>
      <c r="P50" s="70"/>
      <c r="Q50" s="268"/>
      <c r="R50" s="269"/>
      <c r="S50" s="269"/>
      <c r="T50" s="269"/>
      <c r="U50" s="269"/>
      <c r="V50" s="269"/>
      <c r="W50" s="269"/>
      <c r="X50" s="269"/>
      <c r="Y50" s="269"/>
      <c r="Z50" s="269"/>
      <c r="AA50" s="269"/>
      <c r="AB50" s="269"/>
      <c r="AC50" s="269"/>
      <c r="AD50" s="269"/>
      <c r="AE50" s="269"/>
      <c r="AF50" s="269"/>
      <c r="AG50" s="269"/>
      <c r="AH50" s="269"/>
      <c r="AI50" s="269"/>
      <c r="AJ50" s="269"/>
      <c r="AK50" s="270"/>
      <c r="AL50" s="76"/>
      <c r="AM50" s="265"/>
      <c r="AN50" s="266"/>
      <c r="AO50" s="266"/>
      <c r="AP50" s="267"/>
      <c r="AQ50" s="14"/>
      <c r="AR50" s="14"/>
      <c r="AS50" s="14"/>
      <c r="AT50" s="14"/>
      <c r="AU50" s="1"/>
      <c r="AV50" s="1"/>
      <c r="AW50" s="1"/>
      <c r="AX50" s="1"/>
      <c r="AY50" s="1"/>
      <c r="AZ50" s="1"/>
      <c r="BA50" s="1"/>
      <c r="BB50" s="1"/>
      <c r="BC50" s="1"/>
      <c r="BD50" s="1"/>
    </row>
    <row r="51" spans="1:56" ht="2.25" customHeight="1" x14ac:dyDescent="0.2">
      <c r="A51" s="3"/>
      <c r="B51" s="70"/>
      <c r="C51" s="70"/>
      <c r="D51" s="70"/>
      <c r="E51" s="70"/>
      <c r="F51" s="70"/>
      <c r="G51" s="70"/>
      <c r="H51" s="70"/>
      <c r="I51" s="70"/>
      <c r="J51" s="70"/>
      <c r="K51" s="70"/>
      <c r="L51" s="70"/>
      <c r="M51" s="70"/>
      <c r="N51" s="75"/>
      <c r="O51" s="70"/>
      <c r="P51" s="70"/>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14"/>
      <c r="AR51" s="14"/>
      <c r="AS51" s="14"/>
      <c r="AT51" s="14"/>
      <c r="AU51" s="1"/>
      <c r="AV51" s="1"/>
      <c r="AW51" s="1"/>
      <c r="AX51" s="1"/>
      <c r="AY51" s="1"/>
      <c r="AZ51" s="1"/>
      <c r="BA51" s="1"/>
      <c r="BB51" s="1"/>
      <c r="BC51" s="1"/>
      <c r="BD51" s="1"/>
    </row>
    <row r="52" spans="1:56" ht="15" customHeight="1" x14ac:dyDescent="0.2">
      <c r="A52" s="3"/>
      <c r="B52" s="264" t="s">
        <v>30</v>
      </c>
      <c r="C52" s="110"/>
      <c r="D52" s="110"/>
      <c r="E52" s="110"/>
      <c r="F52" s="110"/>
      <c r="G52" s="110"/>
      <c r="H52" s="110"/>
      <c r="I52" s="110"/>
      <c r="J52" s="110"/>
      <c r="K52" s="110"/>
      <c r="L52" s="110"/>
      <c r="M52" s="110"/>
      <c r="N52" s="110"/>
      <c r="O52" s="110"/>
      <c r="P52" s="70"/>
      <c r="Q52" s="265"/>
      <c r="R52" s="266"/>
      <c r="S52" s="266"/>
      <c r="T52" s="267"/>
      <c r="U52" s="76"/>
      <c r="V52" s="268"/>
      <c r="W52" s="269"/>
      <c r="X52" s="269"/>
      <c r="Y52" s="269"/>
      <c r="Z52" s="269"/>
      <c r="AA52" s="269"/>
      <c r="AB52" s="269"/>
      <c r="AC52" s="269"/>
      <c r="AD52" s="269"/>
      <c r="AE52" s="269"/>
      <c r="AF52" s="269"/>
      <c r="AG52" s="269"/>
      <c r="AH52" s="269"/>
      <c r="AI52" s="269"/>
      <c r="AJ52" s="269"/>
      <c r="AK52" s="269"/>
      <c r="AL52" s="269"/>
      <c r="AM52" s="269"/>
      <c r="AN52" s="269"/>
      <c r="AO52" s="269"/>
      <c r="AP52" s="270"/>
      <c r="AQ52" s="14"/>
      <c r="AR52" s="14"/>
      <c r="AS52" s="14"/>
      <c r="AT52" s="14"/>
      <c r="AU52" s="1"/>
      <c r="AV52" s="1"/>
      <c r="AW52" s="1"/>
      <c r="AX52" s="1"/>
      <c r="AY52" s="1"/>
      <c r="AZ52" s="1"/>
      <c r="BA52" s="1"/>
      <c r="BB52" s="1"/>
      <c r="BC52" s="1"/>
      <c r="BD52" s="1"/>
    </row>
    <row r="53" spans="1:56" ht="2.25" customHeight="1" x14ac:dyDescent="0.2">
      <c r="A53" s="3"/>
      <c r="B53" s="77"/>
      <c r="C53" s="70"/>
      <c r="D53" s="70"/>
      <c r="E53" s="70"/>
      <c r="F53" s="70"/>
      <c r="G53" s="70"/>
      <c r="H53" s="70"/>
      <c r="I53" s="70"/>
      <c r="J53" s="70"/>
      <c r="K53" s="70"/>
      <c r="L53" s="70"/>
      <c r="M53" s="70"/>
      <c r="N53" s="70"/>
      <c r="O53" s="70"/>
      <c r="P53" s="70"/>
      <c r="Q53" s="78"/>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14"/>
      <c r="AR53" s="14"/>
      <c r="AS53" s="14"/>
      <c r="AT53" s="14"/>
      <c r="AU53" s="1"/>
      <c r="AV53" s="1"/>
      <c r="AW53" s="1"/>
      <c r="AX53" s="1"/>
      <c r="AY53" s="1"/>
      <c r="AZ53" s="1"/>
      <c r="BA53" s="1"/>
      <c r="BB53" s="1"/>
      <c r="BC53" s="1"/>
      <c r="BD53" s="1"/>
    </row>
    <row r="54" spans="1:56" ht="15" customHeight="1" x14ac:dyDescent="0.2">
      <c r="A54" s="3"/>
      <c r="B54" s="264" t="s">
        <v>31</v>
      </c>
      <c r="C54" s="110"/>
      <c r="D54" s="110"/>
      <c r="E54" s="110"/>
      <c r="F54" s="110"/>
      <c r="G54" s="110"/>
      <c r="H54" s="110"/>
      <c r="I54" s="110"/>
      <c r="J54" s="110"/>
      <c r="K54" s="110"/>
      <c r="L54" s="110"/>
      <c r="M54" s="110"/>
      <c r="N54" s="110"/>
      <c r="O54" s="110"/>
      <c r="P54" s="70"/>
      <c r="Q54" s="80"/>
      <c r="R54" s="81"/>
      <c r="S54" s="81"/>
      <c r="T54" s="81"/>
      <c r="U54" s="82"/>
      <c r="V54" s="81"/>
      <c r="W54" s="81"/>
      <c r="X54" s="81"/>
      <c r="Y54" s="82"/>
      <c r="Z54" s="81"/>
      <c r="AA54" s="81"/>
      <c r="AB54" s="81"/>
      <c r="AC54" s="82"/>
      <c r="AD54" s="79"/>
      <c r="AE54" s="79"/>
      <c r="AF54" s="79"/>
      <c r="AG54" s="79"/>
      <c r="AH54" s="79"/>
      <c r="AI54" s="79"/>
      <c r="AJ54" s="79"/>
      <c r="AK54" s="79"/>
      <c r="AL54" s="79"/>
      <c r="AM54" s="79"/>
      <c r="AN54" s="79"/>
      <c r="AO54" s="79"/>
      <c r="AP54" s="79"/>
      <c r="AQ54" s="14"/>
      <c r="AR54" s="14"/>
      <c r="AS54" s="14"/>
      <c r="AT54" s="14"/>
      <c r="AU54" s="1"/>
      <c r="AV54" s="1"/>
      <c r="AW54" s="1"/>
      <c r="AX54" s="1"/>
      <c r="AY54" s="1"/>
      <c r="AZ54" s="1"/>
      <c r="BA54" s="1"/>
      <c r="BB54" s="1"/>
      <c r="BC54" s="1"/>
      <c r="BD54" s="1"/>
    </row>
    <row r="55" spans="1:56" ht="15" customHeight="1" x14ac:dyDescent="0.2">
      <c r="A55" s="3"/>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14"/>
      <c r="AR55" s="14"/>
      <c r="AS55" s="14"/>
      <c r="AT55" s="14"/>
      <c r="AU55" s="1"/>
      <c r="AV55" s="1"/>
      <c r="AW55" s="1"/>
      <c r="AX55" s="1"/>
      <c r="AY55" s="1"/>
      <c r="AZ55" s="1"/>
      <c r="BA55" s="1"/>
      <c r="BB55" s="1"/>
      <c r="BC55" s="1"/>
      <c r="BD55" s="1"/>
    </row>
    <row r="56" spans="1:56" ht="15" customHeight="1" x14ac:dyDescent="0.2">
      <c r="A56" s="34">
        <v>5</v>
      </c>
      <c r="B56" s="271" t="s">
        <v>32</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4"/>
      <c r="AR56" s="14"/>
      <c r="AS56" s="14"/>
      <c r="AT56" s="14"/>
      <c r="AU56" s="1"/>
      <c r="AV56" s="1"/>
      <c r="AW56" s="1"/>
      <c r="AX56" s="1"/>
      <c r="AY56" s="1"/>
      <c r="AZ56" s="1"/>
      <c r="BA56" s="1"/>
      <c r="BB56" s="1"/>
      <c r="BC56" s="1"/>
      <c r="BD56" s="1"/>
    </row>
    <row r="57" spans="1:56" ht="15" customHeight="1" x14ac:dyDescent="0.2">
      <c r="A57" s="3"/>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14"/>
      <c r="AR57" s="14"/>
      <c r="AS57" s="14"/>
      <c r="AT57" s="14"/>
      <c r="AU57" s="1"/>
      <c r="AV57" s="1"/>
      <c r="AW57" s="1"/>
      <c r="AX57" s="1"/>
      <c r="AY57" s="1"/>
      <c r="AZ57" s="1"/>
      <c r="BA57" s="1"/>
      <c r="BB57" s="1"/>
      <c r="BC57" s="1"/>
      <c r="BD57" s="1"/>
    </row>
    <row r="58" spans="1:56" ht="15" customHeight="1" x14ac:dyDescent="0.2">
      <c r="A58" s="3"/>
      <c r="B58" s="264" t="s">
        <v>28</v>
      </c>
      <c r="C58" s="110"/>
      <c r="D58" s="110"/>
      <c r="E58" s="110"/>
      <c r="F58" s="110"/>
      <c r="G58" s="110"/>
      <c r="H58" s="110"/>
      <c r="I58" s="110"/>
      <c r="J58" s="110"/>
      <c r="K58" s="110"/>
      <c r="L58" s="110"/>
      <c r="M58" s="110"/>
      <c r="N58" s="110"/>
      <c r="O58" s="110"/>
      <c r="P58" s="70"/>
      <c r="Q58" s="301"/>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1"/>
      <c r="AQ58" s="14"/>
      <c r="AR58" s="14"/>
      <c r="AS58" s="14"/>
      <c r="AT58" s="14"/>
      <c r="AU58" s="1"/>
      <c r="AV58" s="1"/>
      <c r="AW58" s="1"/>
      <c r="AX58" s="1"/>
      <c r="AY58" s="1"/>
      <c r="AZ58" s="1"/>
      <c r="BA58" s="1"/>
      <c r="BB58" s="1"/>
      <c r="BC58" s="1"/>
      <c r="BD58" s="1"/>
    </row>
    <row r="59" spans="1:56" ht="2.25" customHeight="1" x14ac:dyDescent="0.2">
      <c r="A59" s="3"/>
      <c r="B59" s="70"/>
      <c r="C59" s="70"/>
      <c r="D59" s="70"/>
      <c r="E59" s="70"/>
      <c r="F59" s="70"/>
      <c r="G59" s="70"/>
      <c r="H59" s="70"/>
      <c r="I59" s="70"/>
      <c r="J59" s="70"/>
      <c r="K59" s="70"/>
      <c r="L59" s="70"/>
      <c r="M59" s="70"/>
      <c r="N59" s="75"/>
      <c r="O59" s="70"/>
      <c r="P59" s="70"/>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14"/>
      <c r="AR59" s="14"/>
      <c r="AS59" s="14"/>
      <c r="AT59" s="14"/>
      <c r="AU59" s="1"/>
      <c r="AV59" s="1"/>
      <c r="AW59" s="1"/>
      <c r="AX59" s="1"/>
      <c r="AY59" s="1"/>
      <c r="AZ59" s="1"/>
      <c r="BA59" s="1"/>
      <c r="BB59" s="1"/>
      <c r="BC59" s="1"/>
      <c r="BD59" s="1"/>
    </row>
    <row r="60" spans="1:56" ht="15" customHeight="1" x14ac:dyDescent="0.2">
      <c r="A60" s="3"/>
      <c r="B60" s="264" t="s">
        <v>29</v>
      </c>
      <c r="C60" s="110"/>
      <c r="D60" s="110"/>
      <c r="E60" s="110"/>
      <c r="F60" s="110"/>
      <c r="G60" s="110"/>
      <c r="H60" s="110"/>
      <c r="I60" s="110"/>
      <c r="J60" s="110"/>
      <c r="K60" s="110"/>
      <c r="L60" s="110"/>
      <c r="M60" s="110"/>
      <c r="N60" s="110"/>
      <c r="O60" s="110"/>
      <c r="P60" s="70"/>
      <c r="Q60" s="301"/>
      <c r="R60" s="302"/>
      <c r="S60" s="302"/>
      <c r="T60" s="302"/>
      <c r="U60" s="302"/>
      <c r="V60" s="302"/>
      <c r="W60" s="302"/>
      <c r="X60" s="302"/>
      <c r="Y60" s="302"/>
      <c r="Z60" s="302"/>
      <c r="AA60" s="302"/>
      <c r="AB60" s="302"/>
      <c r="AC60" s="302"/>
      <c r="AD60" s="302"/>
      <c r="AE60" s="302"/>
      <c r="AF60" s="302"/>
      <c r="AG60" s="302"/>
      <c r="AH60" s="302"/>
      <c r="AI60" s="302"/>
      <c r="AJ60" s="302"/>
      <c r="AK60" s="303"/>
      <c r="AL60" s="76"/>
      <c r="AM60" s="265"/>
      <c r="AN60" s="266"/>
      <c r="AO60" s="266"/>
      <c r="AP60" s="267"/>
      <c r="AQ60" s="14"/>
      <c r="AR60" s="14"/>
      <c r="AS60" s="14"/>
      <c r="AT60" s="14"/>
      <c r="AU60" s="1"/>
      <c r="AV60" s="1"/>
      <c r="AW60" s="1"/>
      <c r="AX60" s="1"/>
      <c r="AY60" s="1"/>
      <c r="AZ60" s="1"/>
      <c r="BA60" s="1"/>
      <c r="BB60" s="1"/>
      <c r="BC60" s="1"/>
      <c r="BD60" s="1"/>
    </row>
    <row r="61" spans="1:56" ht="2.25" customHeight="1" x14ac:dyDescent="0.2">
      <c r="A61" s="3"/>
      <c r="B61" s="70"/>
      <c r="C61" s="70"/>
      <c r="D61" s="70"/>
      <c r="E61" s="70"/>
      <c r="F61" s="70"/>
      <c r="G61" s="70"/>
      <c r="H61" s="70"/>
      <c r="I61" s="70"/>
      <c r="J61" s="70"/>
      <c r="K61" s="70"/>
      <c r="L61" s="70"/>
      <c r="M61" s="70"/>
      <c r="N61" s="75"/>
      <c r="O61" s="70"/>
      <c r="P61" s="70"/>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14"/>
      <c r="AR61" s="14"/>
      <c r="AS61" s="14"/>
      <c r="AT61" s="14"/>
      <c r="AU61" s="1"/>
      <c r="AV61" s="1"/>
      <c r="AW61" s="1"/>
      <c r="AX61" s="1"/>
      <c r="AY61" s="1"/>
      <c r="AZ61" s="1"/>
      <c r="BA61" s="1"/>
      <c r="BB61" s="1"/>
      <c r="BC61" s="1"/>
      <c r="BD61" s="1"/>
    </row>
    <row r="62" spans="1:56" ht="15" customHeight="1" x14ac:dyDescent="0.2">
      <c r="A62" s="3"/>
      <c r="B62" s="264" t="s">
        <v>30</v>
      </c>
      <c r="C62" s="110"/>
      <c r="D62" s="110"/>
      <c r="E62" s="110"/>
      <c r="F62" s="110"/>
      <c r="G62" s="110"/>
      <c r="H62" s="110"/>
      <c r="I62" s="110"/>
      <c r="J62" s="110"/>
      <c r="K62" s="110"/>
      <c r="L62" s="110"/>
      <c r="M62" s="110"/>
      <c r="N62" s="110"/>
      <c r="O62" s="110"/>
      <c r="P62" s="70"/>
      <c r="Q62" s="265"/>
      <c r="R62" s="266"/>
      <c r="S62" s="266"/>
      <c r="T62" s="267"/>
      <c r="U62" s="76"/>
      <c r="V62" s="268"/>
      <c r="W62" s="269"/>
      <c r="X62" s="269"/>
      <c r="Y62" s="269"/>
      <c r="Z62" s="269"/>
      <c r="AA62" s="269"/>
      <c r="AB62" s="269"/>
      <c r="AC62" s="269"/>
      <c r="AD62" s="269"/>
      <c r="AE62" s="269"/>
      <c r="AF62" s="269"/>
      <c r="AG62" s="269"/>
      <c r="AH62" s="269"/>
      <c r="AI62" s="269"/>
      <c r="AJ62" s="269"/>
      <c r="AK62" s="269"/>
      <c r="AL62" s="269"/>
      <c r="AM62" s="269"/>
      <c r="AN62" s="269"/>
      <c r="AO62" s="269"/>
      <c r="AP62" s="270"/>
      <c r="AQ62" s="14"/>
      <c r="AR62" s="14"/>
      <c r="AS62" s="14"/>
      <c r="AT62" s="14"/>
      <c r="AU62" s="1"/>
      <c r="AV62" s="1"/>
      <c r="AW62" s="1"/>
      <c r="AX62" s="1"/>
      <c r="AY62" s="1"/>
      <c r="AZ62" s="1"/>
      <c r="BA62" s="1"/>
      <c r="BB62" s="1"/>
      <c r="BC62" s="1"/>
      <c r="BD62" s="1"/>
    </row>
    <row r="63" spans="1:56" ht="15" customHeight="1" x14ac:dyDescent="0.2">
      <c r="A63" s="3"/>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14"/>
      <c r="AR63" s="14"/>
      <c r="AS63" s="14"/>
      <c r="AT63" s="14"/>
      <c r="AU63" s="1"/>
      <c r="AV63" s="1"/>
      <c r="AW63" s="1"/>
      <c r="AX63" s="1"/>
      <c r="AY63" s="1"/>
      <c r="AZ63" s="1"/>
      <c r="BA63" s="1"/>
      <c r="BB63" s="1"/>
      <c r="BC63" s="1"/>
      <c r="BD63" s="1"/>
    </row>
    <row r="64" spans="1:56" ht="15" customHeight="1" x14ac:dyDescent="0.2">
      <c r="A64" s="34">
        <v>6</v>
      </c>
      <c r="B64" s="271" t="s">
        <v>176</v>
      </c>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4"/>
      <c r="AR64" s="14"/>
      <c r="AS64" s="14"/>
      <c r="AT64" s="14"/>
      <c r="AU64" s="1"/>
      <c r="AV64" s="1"/>
      <c r="AW64" s="1"/>
      <c r="AX64" s="1"/>
      <c r="AY64" s="1"/>
      <c r="AZ64" s="1"/>
      <c r="BA64" s="1"/>
      <c r="BB64" s="1"/>
      <c r="BC64" s="1"/>
      <c r="BD64" s="1"/>
    </row>
    <row r="65" spans="1:56" ht="15" customHeight="1" x14ac:dyDescent="0.2">
      <c r="A65" s="3"/>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14"/>
      <c r="AR65" s="14"/>
      <c r="AS65" s="14"/>
      <c r="AT65" s="14"/>
      <c r="AU65" s="1"/>
      <c r="AV65" s="1"/>
      <c r="AW65" s="1"/>
      <c r="AX65" s="1"/>
      <c r="AY65" s="1"/>
      <c r="AZ65" s="1"/>
      <c r="BA65" s="1"/>
      <c r="BB65" s="1"/>
      <c r="BC65" s="1"/>
      <c r="BD65" s="1"/>
    </row>
    <row r="66" spans="1:56" ht="15" customHeight="1" x14ac:dyDescent="0.2">
      <c r="A66" s="3"/>
      <c r="B66" s="264" t="s">
        <v>28</v>
      </c>
      <c r="C66" s="110"/>
      <c r="D66" s="110"/>
      <c r="E66" s="110"/>
      <c r="F66" s="110"/>
      <c r="G66" s="110"/>
      <c r="H66" s="110"/>
      <c r="I66" s="110"/>
      <c r="J66" s="110"/>
      <c r="K66" s="110"/>
      <c r="L66" s="110"/>
      <c r="M66" s="110"/>
      <c r="N66" s="110"/>
      <c r="O66" s="110"/>
      <c r="P66" s="70"/>
      <c r="Q66" s="268"/>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3"/>
      <c r="AQ66" s="14"/>
      <c r="AR66" s="14"/>
      <c r="AS66" s="14"/>
      <c r="AT66" s="14"/>
      <c r="AU66" s="1"/>
      <c r="AV66" s="1"/>
      <c r="AW66" s="1"/>
      <c r="AX66" s="1"/>
      <c r="AY66" s="1"/>
      <c r="AZ66" s="1"/>
      <c r="BA66" s="1"/>
      <c r="BB66" s="1"/>
      <c r="BC66" s="1"/>
      <c r="BD66" s="1"/>
    </row>
    <row r="67" spans="1:56" ht="2.25" customHeight="1" x14ac:dyDescent="0.2">
      <c r="A67" s="3"/>
      <c r="B67" s="70"/>
      <c r="C67" s="70"/>
      <c r="D67" s="70"/>
      <c r="E67" s="70"/>
      <c r="F67" s="70"/>
      <c r="G67" s="70"/>
      <c r="H67" s="70"/>
      <c r="I67" s="70"/>
      <c r="J67" s="70"/>
      <c r="K67" s="70"/>
      <c r="L67" s="70"/>
      <c r="M67" s="70"/>
      <c r="N67" s="75"/>
      <c r="O67" s="70"/>
      <c r="P67" s="70"/>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14"/>
      <c r="AR67" s="14"/>
      <c r="AS67" s="14"/>
      <c r="AT67" s="14"/>
      <c r="AU67" s="1"/>
      <c r="AV67" s="1"/>
      <c r="AW67" s="1"/>
      <c r="AX67" s="1"/>
      <c r="AY67" s="1"/>
      <c r="AZ67" s="1"/>
      <c r="BA67" s="1"/>
      <c r="BB67" s="1"/>
      <c r="BC67" s="1"/>
      <c r="BD67" s="1"/>
    </row>
    <row r="68" spans="1:56" ht="15" customHeight="1" x14ac:dyDescent="0.2">
      <c r="A68" s="3"/>
      <c r="B68" s="264" t="s">
        <v>29</v>
      </c>
      <c r="C68" s="110"/>
      <c r="D68" s="110"/>
      <c r="E68" s="110"/>
      <c r="F68" s="110"/>
      <c r="G68" s="110"/>
      <c r="H68" s="110"/>
      <c r="I68" s="110"/>
      <c r="J68" s="110"/>
      <c r="K68" s="110"/>
      <c r="L68" s="110"/>
      <c r="M68" s="110"/>
      <c r="N68" s="110"/>
      <c r="O68" s="110"/>
      <c r="P68" s="70"/>
      <c r="Q68" s="268"/>
      <c r="R68" s="269"/>
      <c r="S68" s="269"/>
      <c r="T68" s="269"/>
      <c r="U68" s="269"/>
      <c r="V68" s="269"/>
      <c r="W68" s="269"/>
      <c r="X68" s="269"/>
      <c r="Y68" s="269"/>
      <c r="Z68" s="269"/>
      <c r="AA68" s="269"/>
      <c r="AB68" s="269"/>
      <c r="AC68" s="269"/>
      <c r="AD68" s="269"/>
      <c r="AE68" s="269"/>
      <c r="AF68" s="269"/>
      <c r="AG68" s="269"/>
      <c r="AH68" s="269"/>
      <c r="AI68" s="269"/>
      <c r="AJ68" s="269"/>
      <c r="AK68" s="270"/>
      <c r="AL68" s="76"/>
      <c r="AM68" s="265"/>
      <c r="AN68" s="266"/>
      <c r="AO68" s="266"/>
      <c r="AP68" s="267"/>
      <c r="AQ68" s="14"/>
      <c r="AR68" s="14"/>
      <c r="AS68" s="14"/>
      <c r="AT68" s="14"/>
      <c r="AU68" s="1"/>
      <c r="AV68" s="1"/>
      <c r="AW68" s="1"/>
      <c r="AX68" s="1"/>
      <c r="AY68" s="1"/>
      <c r="AZ68" s="1"/>
      <c r="BA68" s="1"/>
      <c r="BB68" s="1"/>
      <c r="BC68" s="1"/>
      <c r="BD68" s="1"/>
    </row>
    <row r="69" spans="1:56" ht="2.25" customHeight="1" x14ac:dyDescent="0.2">
      <c r="A69" s="3"/>
      <c r="B69" s="70"/>
      <c r="C69" s="70"/>
      <c r="D69" s="70"/>
      <c r="E69" s="70"/>
      <c r="F69" s="70"/>
      <c r="G69" s="70"/>
      <c r="H69" s="70"/>
      <c r="I69" s="70"/>
      <c r="J69" s="70"/>
      <c r="K69" s="70"/>
      <c r="L69" s="70"/>
      <c r="M69" s="70"/>
      <c r="N69" s="75"/>
      <c r="O69" s="70"/>
      <c r="P69" s="70"/>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14"/>
      <c r="AR69" s="14"/>
      <c r="AS69" s="14"/>
      <c r="AT69" s="14"/>
      <c r="AU69" s="1"/>
      <c r="AV69" s="1"/>
      <c r="AW69" s="1"/>
      <c r="AX69" s="1"/>
      <c r="AY69" s="1"/>
      <c r="AZ69" s="1"/>
      <c r="BA69" s="1"/>
      <c r="BB69" s="1"/>
      <c r="BC69" s="1"/>
      <c r="BD69" s="1"/>
    </row>
    <row r="70" spans="1:56" ht="15" customHeight="1" x14ac:dyDescent="0.2">
      <c r="A70" s="3"/>
      <c r="B70" s="264" t="s">
        <v>30</v>
      </c>
      <c r="C70" s="110"/>
      <c r="D70" s="110"/>
      <c r="E70" s="110"/>
      <c r="F70" s="110"/>
      <c r="G70" s="110"/>
      <c r="H70" s="110"/>
      <c r="I70" s="110"/>
      <c r="J70" s="110"/>
      <c r="K70" s="110"/>
      <c r="L70" s="110"/>
      <c r="M70" s="110"/>
      <c r="N70" s="110"/>
      <c r="O70" s="110"/>
      <c r="P70" s="70"/>
      <c r="Q70" s="265"/>
      <c r="R70" s="266"/>
      <c r="S70" s="266"/>
      <c r="T70" s="267"/>
      <c r="U70" s="76"/>
      <c r="V70" s="268"/>
      <c r="W70" s="269"/>
      <c r="X70" s="269"/>
      <c r="Y70" s="269"/>
      <c r="Z70" s="269"/>
      <c r="AA70" s="269"/>
      <c r="AB70" s="269"/>
      <c r="AC70" s="269"/>
      <c r="AD70" s="269"/>
      <c r="AE70" s="269"/>
      <c r="AF70" s="269"/>
      <c r="AG70" s="269"/>
      <c r="AH70" s="269"/>
      <c r="AI70" s="269"/>
      <c r="AJ70" s="269"/>
      <c r="AK70" s="269"/>
      <c r="AL70" s="269"/>
      <c r="AM70" s="269"/>
      <c r="AN70" s="269"/>
      <c r="AO70" s="269"/>
      <c r="AP70" s="270"/>
      <c r="AQ70" s="14"/>
      <c r="AR70" s="14"/>
      <c r="AS70" s="14"/>
      <c r="AT70" s="14"/>
      <c r="AU70" s="1"/>
      <c r="AV70" s="1"/>
      <c r="AW70" s="1"/>
      <c r="AX70" s="1"/>
      <c r="AY70" s="1"/>
      <c r="AZ70" s="1"/>
      <c r="BA70" s="1"/>
      <c r="BB70" s="1"/>
      <c r="BC70" s="1"/>
      <c r="BD70" s="1"/>
    </row>
    <row r="71" spans="1:56" ht="2.25" customHeight="1" x14ac:dyDescent="0.2">
      <c r="A71" s="3"/>
      <c r="B71" s="70"/>
      <c r="C71" s="70"/>
      <c r="D71" s="70"/>
      <c r="E71" s="70"/>
      <c r="F71" s="70"/>
      <c r="G71" s="70"/>
      <c r="H71" s="70"/>
      <c r="I71" s="70"/>
      <c r="J71" s="70"/>
      <c r="K71" s="70"/>
      <c r="L71" s="70"/>
      <c r="M71" s="70"/>
      <c r="N71" s="70"/>
      <c r="O71" s="70"/>
      <c r="P71" s="70"/>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14"/>
      <c r="AR71" s="14"/>
      <c r="AS71" s="14"/>
      <c r="AT71" s="14"/>
      <c r="AU71" s="1"/>
      <c r="AV71" s="1"/>
      <c r="AW71" s="1"/>
      <c r="AX71" s="1"/>
      <c r="AY71" s="1"/>
      <c r="AZ71" s="1"/>
      <c r="BA71" s="1"/>
      <c r="BB71" s="1"/>
      <c r="BC71" s="1"/>
      <c r="BD71" s="1"/>
    </row>
    <row r="72" spans="1:56" ht="30" customHeight="1" x14ac:dyDescent="0.2">
      <c r="A72" s="3"/>
      <c r="B72" s="291" t="s">
        <v>177</v>
      </c>
      <c r="C72" s="110"/>
      <c r="D72" s="110"/>
      <c r="E72" s="110"/>
      <c r="F72" s="110"/>
      <c r="G72" s="110"/>
      <c r="H72" s="110"/>
      <c r="I72" s="110"/>
      <c r="J72" s="110"/>
      <c r="K72" s="110"/>
      <c r="L72" s="110"/>
      <c r="M72" s="110"/>
      <c r="N72" s="110"/>
      <c r="O72" s="110"/>
      <c r="P72" s="70"/>
      <c r="Q72" s="268"/>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3"/>
      <c r="AQ72" s="14"/>
      <c r="AR72" s="14"/>
      <c r="AS72" s="14"/>
      <c r="AT72" s="14"/>
      <c r="AU72" s="1"/>
      <c r="AV72" s="1"/>
      <c r="AW72" s="1"/>
      <c r="AX72" s="1"/>
      <c r="AY72" s="1"/>
      <c r="AZ72" s="1"/>
      <c r="BA72" s="1"/>
      <c r="BB72" s="1"/>
      <c r="BC72" s="1"/>
      <c r="BD72" s="1"/>
    </row>
    <row r="73" spans="1:56" ht="15" customHeight="1" x14ac:dyDescent="0.2">
      <c r="A73" s="3"/>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14"/>
      <c r="AR73" s="14"/>
      <c r="AS73" s="14"/>
      <c r="AT73" s="14"/>
      <c r="AU73" s="1"/>
      <c r="AV73" s="1"/>
      <c r="AW73" s="1"/>
      <c r="AX73" s="1"/>
      <c r="AY73" s="1"/>
      <c r="AZ73" s="1"/>
      <c r="BA73" s="1"/>
      <c r="BB73" s="1"/>
      <c r="BC73" s="1"/>
      <c r="BD73" s="1"/>
    </row>
    <row r="74" spans="1:56" ht="15" customHeight="1" x14ac:dyDescent="0.2">
      <c r="A74" s="34">
        <v>7</v>
      </c>
      <c r="B74" s="271" t="s">
        <v>178</v>
      </c>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14"/>
      <c r="AR74" s="14"/>
      <c r="AS74" s="14"/>
      <c r="AT74" s="14"/>
      <c r="AU74" s="1"/>
      <c r="AV74" s="1"/>
      <c r="AW74" s="1"/>
      <c r="AX74" s="1"/>
      <c r="AY74" s="1"/>
      <c r="AZ74" s="1"/>
      <c r="BA74" s="1"/>
      <c r="BB74" s="1"/>
      <c r="BC74" s="1"/>
      <c r="BD74" s="1"/>
    </row>
    <row r="75" spans="1:56" ht="15" customHeight="1" x14ac:dyDescent="0.2">
      <c r="A75" s="3"/>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14"/>
      <c r="AR75" s="14"/>
      <c r="AS75" s="14"/>
      <c r="AT75" s="14"/>
      <c r="AU75" s="1"/>
      <c r="AV75" s="1"/>
      <c r="AW75" s="1"/>
      <c r="AX75" s="1"/>
      <c r="AY75" s="1"/>
      <c r="AZ75" s="1"/>
      <c r="BA75" s="1"/>
      <c r="BB75" s="1"/>
      <c r="BC75" s="1"/>
      <c r="BD75" s="1"/>
    </row>
    <row r="76" spans="1:56" ht="15" customHeight="1" x14ac:dyDescent="0.2">
      <c r="A76" s="3"/>
      <c r="B76" s="277" t="s">
        <v>179</v>
      </c>
      <c r="C76" s="110"/>
      <c r="D76" s="110"/>
      <c r="E76" s="110"/>
      <c r="F76" s="110"/>
      <c r="G76" s="110"/>
      <c r="H76" s="110"/>
      <c r="I76" s="110"/>
      <c r="J76" s="110"/>
      <c r="K76" s="110"/>
      <c r="L76" s="110"/>
      <c r="M76" s="110"/>
      <c r="N76" s="110"/>
      <c r="O76" s="110"/>
      <c r="P76" s="70"/>
      <c r="Q76" s="276"/>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3"/>
      <c r="AQ76" s="23"/>
      <c r="AR76" s="14"/>
      <c r="AS76" s="14"/>
      <c r="AT76" s="14"/>
      <c r="AU76" s="1"/>
      <c r="AV76" s="1"/>
      <c r="AW76" s="1"/>
      <c r="AX76" s="1"/>
      <c r="AY76" s="1"/>
      <c r="AZ76" s="1"/>
      <c r="BA76" s="1"/>
      <c r="BB76" s="1"/>
      <c r="BC76" s="1"/>
      <c r="BD76" s="1"/>
    </row>
    <row r="77" spans="1:56" ht="2.25" customHeight="1" x14ac:dyDescent="0.2">
      <c r="A77" s="3"/>
      <c r="B77" s="70"/>
      <c r="C77" s="70"/>
      <c r="D77" s="70"/>
      <c r="E77" s="70"/>
      <c r="F77" s="70"/>
      <c r="G77" s="70"/>
      <c r="H77" s="70"/>
      <c r="I77" s="70"/>
      <c r="J77" s="70"/>
      <c r="K77" s="70"/>
      <c r="L77" s="70"/>
      <c r="M77" s="70"/>
      <c r="N77" s="70"/>
      <c r="O77" s="70"/>
      <c r="P77" s="75"/>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23"/>
      <c r="AR77" s="14"/>
      <c r="AS77" s="14"/>
      <c r="AT77" s="14"/>
      <c r="AU77" s="1"/>
      <c r="AV77" s="1"/>
      <c r="AW77" s="1"/>
      <c r="AX77" s="1"/>
      <c r="AY77" s="1"/>
      <c r="AZ77" s="1"/>
      <c r="BA77" s="1"/>
      <c r="BB77" s="1"/>
      <c r="BC77" s="1"/>
      <c r="BD77" s="1"/>
    </row>
    <row r="78" spans="1:56" ht="15" customHeight="1" x14ac:dyDescent="0.2">
      <c r="A78" s="3"/>
      <c r="B78" s="277" t="s">
        <v>29</v>
      </c>
      <c r="C78" s="110"/>
      <c r="D78" s="110"/>
      <c r="E78" s="110"/>
      <c r="F78" s="110"/>
      <c r="G78" s="110"/>
      <c r="H78" s="110"/>
      <c r="I78" s="110"/>
      <c r="J78" s="110"/>
      <c r="K78" s="110"/>
      <c r="L78" s="110"/>
      <c r="M78" s="110"/>
      <c r="N78" s="110"/>
      <c r="O78" s="110"/>
      <c r="P78" s="70"/>
      <c r="Q78" s="268"/>
      <c r="R78" s="269"/>
      <c r="S78" s="269"/>
      <c r="T78" s="269"/>
      <c r="U78" s="269"/>
      <c r="V78" s="269"/>
      <c r="W78" s="269"/>
      <c r="X78" s="269"/>
      <c r="Y78" s="269"/>
      <c r="Z78" s="269"/>
      <c r="AA78" s="269"/>
      <c r="AB78" s="269"/>
      <c r="AC78" s="269"/>
      <c r="AD78" s="269"/>
      <c r="AE78" s="269"/>
      <c r="AF78" s="269"/>
      <c r="AG78" s="269"/>
      <c r="AH78" s="269"/>
      <c r="AI78" s="269"/>
      <c r="AJ78" s="269"/>
      <c r="AK78" s="270"/>
      <c r="AL78" s="76"/>
      <c r="AM78" s="265"/>
      <c r="AN78" s="266"/>
      <c r="AO78" s="266"/>
      <c r="AP78" s="267"/>
      <c r="AQ78" s="23"/>
      <c r="AR78" s="14"/>
      <c r="AS78" s="14"/>
      <c r="AT78" s="14"/>
      <c r="AU78" s="1"/>
      <c r="AV78" s="1"/>
      <c r="AW78" s="1"/>
      <c r="AX78" s="1"/>
      <c r="AY78" s="1"/>
      <c r="AZ78" s="1"/>
      <c r="BA78" s="1"/>
      <c r="BB78" s="1"/>
      <c r="BC78" s="1"/>
      <c r="BD78" s="1"/>
    </row>
    <row r="79" spans="1:56" ht="2.25" customHeight="1" x14ac:dyDescent="0.2">
      <c r="A79" s="3"/>
      <c r="B79" s="70"/>
      <c r="C79" s="70"/>
      <c r="D79" s="70"/>
      <c r="E79" s="70"/>
      <c r="F79" s="70"/>
      <c r="G79" s="70"/>
      <c r="H79" s="70"/>
      <c r="I79" s="70"/>
      <c r="J79" s="70"/>
      <c r="K79" s="70"/>
      <c r="L79" s="70"/>
      <c r="M79" s="70"/>
      <c r="N79" s="70"/>
      <c r="O79" s="70"/>
      <c r="P79" s="75"/>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23"/>
      <c r="AR79" s="14"/>
      <c r="AS79" s="14"/>
      <c r="AT79" s="14"/>
      <c r="AU79" s="1"/>
      <c r="AV79" s="1"/>
      <c r="AW79" s="1"/>
      <c r="AX79" s="1"/>
      <c r="AY79" s="1"/>
      <c r="AZ79" s="1"/>
      <c r="BA79" s="1"/>
      <c r="BB79" s="1"/>
      <c r="BC79" s="1"/>
      <c r="BD79" s="1"/>
    </row>
    <row r="80" spans="1:56" ht="15" customHeight="1" x14ac:dyDescent="0.2">
      <c r="A80" s="3"/>
      <c r="B80" s="277" t="s">
        <v>30</v>
      </c>
      <c r="C80" s="110"/>
      <c r="D80" s="110"/>
      <c r="E80" s="110"/>
      <c r="F80" s="110"/>
      <c r="G80" s="110"/>
      <c r="H80" s="110"/>
      <c r="I80" s="110"/>
      <c r="J80" s="110"/>
      <c r="K80" s="110"/>
      <c r="L80" s="110"/>
      <c r="M80" s="110"/>
      <c r="N80" s="110"/>
      <c r="O80" s="110"/>
      <c r="P80" s="70"/>
      <c r="Q80" s="265"/>
      <c r="R80" s="266"/>
      <c r="S80" s="266"/>
      <c r="T80" s="267"/>
      <c r="U80" s="76"/>
      <c r="V80" s="268"/>
      <c r="W80" s="269"/>
      <c r="X80" s="269"/>
      <c r="Y80" s="269"/>
      <c r="Z80" s="269"/>
      <c r="AA80" s="269"/>
      <c r="AB80" s="269"/>
      <c r="AC80" s="269"/>
      <c r="AD80" s="269"/>
      <c r="AE80" s="269"/>
      <c r="AF80" s="269"/>
      <c r="AG80" s="269"/>
      <c r="AH80" s="269"/>
      <c r="AI80" s="269"/>
      <c r="AJ80" s="269"/>
      <c r="AK80" s="269"/>
      <c r="AL80" s="269"/>
      <c r="AM80" s="269"/>
      <c r="AN80" s="269"/>
      <c r="AO80" s="269"/>
      <c r="AP80" s="270"/>
      <c r="AQ80" s="23"/>
      <c r="AR80" s="14"/>
      <c r="AS80" s="14"/>
      <c r="AT80" s="14"/>
      <c r="AU80" s="1"/>
      <c r="AV80" s="1"/>
      <c r="AW80" s="1"/>
      <c r="AX80" s="1"/>
      <c r="AY80" s="1"/>
      <c r="AZ80" s="1"/>
      <c r="BA80" s="1"/>
      <c r="BB80" s="1"/>
      <c r="BC80" s="1"/>
      <c r="BD80" s="1"/>
    </row>
    <row r="81" spans="1:56" ht="2.25" customHeight="1" x14ac:dyDescent="0.2">
      <c r="A81" s="3"/>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14"/>
      <c r="AR81" s="14"/>
      <c r="AS81" s="14"/>
      <c r="AT81" s="14"/>
      <c r="AU81" s="1"/>
      <c r="AV81" s="1"/>
      <c r="AW81" s="1"/>
      <c r="AX81" s="1"/>
      <c r="AY81" s="1"/>
      <c r="AZ81" s="1"/>
      <c r="BA81" s="1"/>
      <c r="BB81" s="1"/>
      <c r="BC81" s="1"/>
      <c r="BD81" s="1"/>
    </row>
    <row r="82" spans="1:56" ht="15" customHeight="1" x14ac:dyDescent="0.2">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4"/>
      <c r="AR82" s="14"/>
      <c r="AS82" s="14"/>
      <c r="AT82" s="14"/>
      <c r="AU82" s="1"/>
      <c r="AV82" s="1"/>
      <c r="AW82" s="1"/>
      <c r="AX82" s="1"/>
      <c r="AY82" s="1"/>
      <c r="AZ82" s="1"/>
      <c r="BA82" s="1"/>
      <c r="BB82" s="1"/>
      <c r="BC82" s="1"/>
      <c r="BD82" s="1"/>
    </row>
    <row r="83" spans="1:56" ht="2.25" customHeight="1" x14ac:dyDescent="0.2">
      <c r="A83" s="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
      <c r="AV83" s="1"/>
      <c r="AW83" s="1"/>
      <c r="AX83" s="1"/>
      <c r="AY83" s="1"/>
      <c r="AZ83" s="1"/>
      <c r="BA83" s="1"/>
      <c r="BB83" s="1"/>
      <c r="BC83" s="1"/>
      <c r="BD83" s="1"/>
    </row>
    <row r="84" spans="1:56" ht="15" customHeight="1" x14ac:dyDescent="0.2">
      <c r="A84" s="34">
        <v>8</v>
      </c>
      <c r="B84" s="100" t="s">
        <v>180</v>
      </c>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4"/>
      <c r="AR84" s="14"/>
      <c r="AS84" s="14"/>
      <c r="AT84" s="14"/>
      <c r="AU84" s="1"/>
      <c r="AV84" s="1"/>
      <c r="AW84" s="1"/>
      <c r="AX84" s="1"/>
      <c r="AY84" s="1"/>
      <c r="AZ84" s="1"/>
      <c r="BA84" s="1"/>
      <c r="BB84" s="1"/>
      <c r="BC84" s="1"/>
      <c r="BD84" s="1"/>
    </row>
    <row r="85" spans="1:56" ht="2.25" customHeight="1" x14ac:dyDescent="0.2">
      <c r="A85" s="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
      <c r="AV85" s="1"/>
      <c r="AW85" s="1"/>
      <c r="AX85" s="1"/>
      <c r="AY85" s="1"/>
      <c r="AZ85" s="1"/>
      <c r="BA85" s="1"/>
      <c r="BB85" s="1"/>
      <c r="BC85" s="1"/>
      <c r="BD85" s="1"/>
    </row>
    <row r="86" spans="1:56" ht="45" customHeight="1" x14ac:dyDescent="0.2">
      <c r="A86" s="3"/>
      <c r="B86" s="107" t="s">
        <v>181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4"/>
      <c r="AR86" s="14"/>
      <c r="AS86" s="14"/>
      <c r="AT86" s="14"/>
      <c r="AU86" s="1"/>
      <c r="AV86" s="1"/>
      <c r="AW86" s="1"/>
      <c r="AX86" s="1"/>
      <c r="AY86" s="1"/>
      <c r="AZ86" s="1"/>
      <c r="BA86" s="1"/>
      <c r="BB86" s="1"/>
      <c r="BC86" s="1"/>
      <c r="BD86" s="1"/>
    </row>
    <row r="87" spans="1:56" ht="2.25" customHeight="1" x14ac:dyDescent="0.2">
      <c r="A87" s="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
      <c r="AV87" s="1"/>
      <c r="AW87" s="1"/>
      <c r="AX87" s="1"/>
      <c r="AY87" s="1"/>
      <c r="AZ87" s="1"/>
      <c r="BA87" s="1"/>
      <c r="BB87" s="1"/>
      <c r="BC87" s="1"/>
      <c r="BD87" s="1"/>
    </row>
    <row r="88" spans="1:56" ht="15" customHeight="1" x14ac:dyDescent="0.2">
      <c r="A88" s="3"/>
      <c r="B88" s="134" t="s">
        <v>33</v>
      </c>
      <c r="C88" s="101"/>
      <c r="D88" s="101"/>
      <c r="E88" s="101"/>
      <c r="F88" s="101"/>
      <c r="G88" s="101"/>
      <c r="H88" s="101"/>
      <c r="I88" s="101"/>
      <c r="J88" s="101"/>
      <c r="K88" s="101"/>
      <c r="L88" s="101"/>
      <c r="M88" s="101"/>
      <c r="N88" s="101"/>
      <c r="O88" s="101"/>
      <c r="P88" s="14"/>
      <c r="Q88" s="276"/>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3"/>
      <c r="AQ88" s="23"/>
      <c r="AR88" s="14"/>
      <c r="AS88" s="14"/>
      <c r="AT88" s="14"/>
      <c r="AU88" s="1"/>
      <c r="AV88" s="1"/>
      <c r="AW88" s="1"/>
      <c r="AX88" s="1"/>
      <c r="AY88" s="1"/>
      <c r="AZ88" s="1"/>
      <c r="BA88" s="1"/>
      <c r="BB88" s="1"/>
      <c r="BC88" s="1"/>
      <c r="BD88" s="1"/>
    </row>
    <row r="89" spans="1:56" ht="2.25" customHeight="1" x14ac:dyDescent="0.2">
      <c r="A89" s="3"/>
      <c r="B89" s="14"/>
      <c r="C89" s="14"/>
      <c r="D89" s="14"/>
      <c r="E89" s="14"/>
      <c r="F89" s="14"/>
      <c r="G89" s="14"/>
      <c r="H89" s="14"/>
      <c r="I89" s="14"/>
      <c r="J89" s="14"/>
      <c r="K89" s="14"/>
      <c r="L89" s="14"/>
      <c r="M89" s="14"/>
      <c r="N89" s="14"/>
      <c r="O89" s="14"/>
      <c r="P89" s="13"/>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14"/>
      <c r="AR89" s="14"/>
      <c r="AS89" s="14"/>
      <c r="AT89" s="14"/>
      <c r="AU89" s="1"/>
      <c r="AV89" s="1"/>
      <c r="AW89" s="1"/>
      <c r="AX89" s="1"/>
      <c r="AY89" s="1"/>
      <c r="AZ89" s="1"/>
      <c r="BA89" s="1"/>
      <c r="BB89" s="1"/>
      <c r="BC89" s="1"/>
      <c r="BD89" s="1"/>
    </row>
    <row r="90" spans="1:56" ht="15" customHeight="1" x14ac:dyDescent="0.2">
      <c r="A90" s="3"/>
      <c r="B90" s="134" t="s">
        <v>34</v>
      </c>
      <c r="C90" s="101"/>
      <c r="D90" s="101"/>
      <c r="E90" s="101"/>
      <c r="F90" s="101"/>
      <c r="G90" s="101"/>
      <c r="H90" s="101"/>
      <c r="I90" s="101"/>
      <c r="J90" s="101"/>
      <c r="K90" s="101"/>
      <c r="L90" s="101"/>
      <c r="M90" s="101"/>
      <c r="N90" s="101"/>
      <c r="O90" s="101"/>
      <c r="P90" s="14"/>
      <c r="Q90" s="276"/>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3"/>
      <c r="AQ90" s="23"/>
      <c r="AR90" s="14"/>
      <c r="AS90" s="14"/>
      <c r="AT90" s="14"/>
      <c r="AU90" s="1"/>
      <c r="AV90" s="1"/>
      <c r="AW90" s="1"/>
      <c r="AX90" s="1"/>
      <c r="AY90" s="1"/>
      <c r="AZ90" s="1"/>
      <c r="BA90" s="1"/>
      <c r="BB90" s="1"/>
      <c r="BC90" s="1"/>
      <c r="BD90" s="1"/>
    </row>
    <row r="91" spans="1:56" ht="2.25" customHeight="1" x14ac:dyDescent="0.2">
      <c r="A91" s="3"/>
      <c r="B91" s="14"/>
      <c r="C91" s="14"/>
      <c r="D91" s="14"/>
      <c r="E91" s="14"/>
      <c r="F91" s="14"/>
      <c r="G91" s="14"/>
      <c r="H91" s="14"/>
      <c r="I91" s="14"/>
      <c r="J91" s="14"/>
      <c r="K91" s="14"/>
      <c r="L91" s="14"/>
      <c r="M91" s="14"/>
      <c r="N91" s="14"/>
      <c r="O91" s="14"/>
      <c r="P91" s="13"/>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23"/>
      <c r="AR91" s="14"/>
      <c r="AS91" s="14"/>
      <c r="AT91" s="14"/>
      <c r="AU91" s="1"/>
      <c r="AV91" s="1"/>
      <c r="AW91" s="1"/>
      <c r="AX91" s="1"/>
      <c r="AY91" s="1"/>
      <c r="AZ91" s="1"/>
      <c r="BA91" s="1"/>
      <c r="BB91" s="1"/>
      <c r="BC91" s="1"/>
      <c r="BD91" s="1"/>
    </row>
    <row r="92" spans="1:56" ht="15" customHeight="1" x14ac:dyDescent="0.2">
      <c r="A92" s="3"/>
      <c r="B92" s="134" t="s">
        <v>35</v>
      </c>
      <c r="C92" s="101"/>
      <c r="D92" s="101"/>
      <c r="E92" s="101"/>
      <c r="F92" s="101"/>
      <c r="G92" s="101"/>
      <c r="H92" s="101"/>
      <c r="I92" s="101"/>
      <c r="J92" s="101"/>
      <c r="K92" s="101"/>
      <c r="L92" s="101"/>
      <c r="M92" s="101"/>
      <c r="N92" s="101"/>
      <c r="O92" s="101"/>
      <c r="P92" s="14"/>
      <c r="Q92" s="276"/>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3"/>
      <c r="AQ92" s="23"/>
      <c r="AR92" s="14"/>
      <c r="AS92" s="14"/>
      <c r="AT92" s="14"/>
      <c r="AU92" s="1"/>
      <c r="AV92" s="1"/>
      <c r="AW92" s="1"/>
      <c r="AX92" s="1"/>
      <c r="AY92" s="1"/>
      <c r="AZ92" s="1"/>
      <c r="BA92" s="1"/>
      <c r="BB92" s="1"/>
      <c r="BC92" s="1"/>
      <c r="BD92" s="1"/>
    </row>
    <row r="93" spans="1:56" ht="2.25" customHeight="1" x14ac:dyDescent="0.2">
      <c r="A93" s="3"/>
      <c r="B93" s="14"/>
      <c r="C93" s="14"/>
      <c r="D93" s="14"/>
      <c r="E93" s="14"/>
      <c r="F93" s="14"/>
      <c r="G93" s="14"/>
      <c r="H93" s="14"/>
      <c r="I93" s="14"/>
      <c r="J93" s="14"/>
      <c r="K93" s="14"/>
      <c r="L93" s="14"/>
      <c r="M93" s="14"/>
      <c r="N93" s="14"/>
      <c r="O93" s="14"/>
      <c r="P93" s="13"/>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14"/>
      <c r="AR93" s="14"/>
      <c r="AS93" s="14"/>
      <c r="AT93" s="14"/>
      <c r="AU93" s="1"/>
      <c r="AV93" s="1"/>
      <c r="AW93" s="1"/>
      <c r="AX93" s="1"/>
      <c r="AY93" s="1"/>
      <c r="AZ93" s="1"/>
      <c r="BA93" s="1"/>
      <c r="BB93" s="1"/>
      <c r="BC93" s="1"/>
      <c r="BD93" s="1"/>
    </row>
    <row r="94" spans="1:56" ht="15" customHeight="1" x14ac:dyDescent="0.2">
      <c r="A94" s="3"/>
      <c r="B94" s="134" t="s">
        <v>36</v>
      </c>
      <c r="C94" s="101"/>
      <c r="D94" s="101"/>
      <c r="E94" s="101"/>
      <c r="F94" s="101"/>
      <c r="G94" s="101"/>
      <c r="H94" s="101"/>
      <c r="I94" s="101"/>
      <c r="J94" s="101"/>
      <c r="K94" s="101"/>
      <c r="L94" s="101"/>
      <c r="M94" s="101"/>
      <c r="N94" s="101"/>
      <c r="O94" s="101"/>
      <c r="P94" s="61"/>
      <c r="Q94" s="162"/>
      <c r="R94" s="195"/>
      <c r="S94" s="195"/>
      <c r="T94" s="195"/>
      <c r="U94" s="195"/>
      <c r="V94" s="196"/>
      <c r="W94" s="101" t="s">
        <v>37</v>
      </c>
      <c r="X94" s="101"/>
      <c r="Y94" s="61"/>
      <c r="Z94" s="162"/>
      <c r="AA94" s="195"/>
      <c r="AB94" s="195"/>
      <c r="AC94" s="195"/>
      <c r="AD94" s="195"/>
      <c r="AE94" s="196"/>
      <c r="AF94" s="101" t="s">
        <v>38</v>
      </c>
      <c r="AG94" s="101"/>
      <c r="AH94" s="61"/>
      <c r="AI94" s="162"/>
      <c r="AJ94" s="195"/>
      <c r="AK94" s="195"/>
      <c r="AL94" s="195"/>
      <c r="AM94" s="195"/>
      <c r="AN94" s="196"/>
      <c r="AO94" s="101" t="s">
        <v>39</v>
      </c>
      <c r="AP94" s="101"/>
      <c r="AQ94" s="14"/>
      <c r="AR94" s="14"/>
      <c r="AS94" s="14"/>
      <c r="AT94" s="14"/>
      <c r="AU94" s="1"/>
      <c r="AV94" s="1"/>
      <c r="AW94" s="1"/>
      <c r="AX94" s="1"/>
      <c r="AY94" s="1"/>
      <c r="AZ94" s="1"/>
      <c r="BA94" s="1"/>
      <c r="BB94" s="1"/>
      <c r="BC94" s="1"/>
      <c r="BD94" s="1"/>
    </row>
    <row r="95" spans="1:56" ht="2.25" customHeight="1" x14ac:dyDescent="0.2">
      <c r="A95" s="3"/>
      <c r="B95" s="14"/>
      <c r="C95" s="14"/>
      <c r="D95" s="14"/>
      <c r="E95" s="14"/>
      <c r="F95" s="14"/>
      <c r="G95" s="14"/>
      <c r="H95" s="14"/>
      <c r="I95" s="14"/>
      <c r="J95" s="14"/>
      <c r="K95" s="14"/>
      <c r="L95" s="14"/>
      <c r="M95" s="14"/>
      <c r="N95" s="14"/>
      <c r="O95" s="14"/>
      <c r="P95" s="13"/>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14"/>
      <c r="AR95" s="14"/>
      <c r="AS95" s="14"/>
      <c r="AT95" s="14"/>
      <c r="AU95" s="1"/>
      <c r="AV95" s="1"/>
      <c r="AW95" s="1"/>
      <c r="AX95" s="1"/>
      <c r="AY95" s="1"/>
      <c r="AZ95" s="1"/>
      <c r="BA95" s="1"/>
      <c r="BB95" s="1"/>
      <c r="BC95" s="1"/>
      <c r="BD95" s="1"/>
    </row>
    <row r="96" spans="1:56" ht="15" customHeight="1" x14ac:dyDescent="0.2">
      <c r="A96" s="3"/>
      <c r="B96" s="134" t="s">
        <v>182</v>
      </c>
      <c r="C96" s="134"/>
      <c r="D96" s="134"/>
      <c r="E96" s="134"/>
      <c r="F96" s="134"/>
      <c r="G96" s="134"/>
      <c r="H96" s="134"/>
      <c r="I96" s="134"/>
      <c r="J96" s="134"/>
      <c r="K96" s="134"/>
      <c r="L96" s="134"/>
      <c r="M96" s="134"/>
      <c r="N96" s="134"/>
      <c r="O96" s="134"/>
      <c r="P96" s="14"/>
      <c r="Q96" s="61" t="s">
        <v>40</v>
      </c>
      <c r="R96" s="65"/>
      <c r="S96" s="85"/>
      <c r="T96" s="85"/>
      <c r="U96" s="48"/>
      <c r="V96" s="61" t="s">
        <v>41</v>
      </c>
      <c r="W96" s="48"/>
      <c r="X96" s="65"/>
      <c r="Y96" s="85"/>
      <c r="Z96" s="85"/>
      <c r="AA96" s="66"/>
      <c r="AB96" s="61" t="s">
        <v>42</v>
      </c>
      <c r="AC96" s="65"/>
      <c r="AD96" s="85"/>
      <c r="AE96" s="85"/>
      <c r="AF96" s="85"/>
      <c r="AG96" s="85"/>
      <c r="AH96" s="48"/>
      <c r="AI96" s="48"/>
      <c r="AJ96" s="48"/>
      <c r="AK96" s="48"/>
      <c r="AL96" s="67"/>
      <c r="AM96" s="67"/>
      <c r="AN96" s="67"/>
      <c r="AO96" s="67"/>
      <c r="AP96" s="67"/>
      <c r="AQ96" s="23"/>
      <c r="AR96" s="14"/>
      <c r="AS96" s="14"/>
      <c r="AT96" s="14"/>
      <c r="AU96" s="1"/>
      <c r="AV96" s="1"/>
      <c r="AW96" s="1"/>
      <c r="AX96" s="1"/>
      <c r="AY96" s="1"/>
      <c r="AZ96" s="1"/>
      <c r="BA96" s="1"/>
      <c r="BB96" s="1"/>
      <c r="BC96" s="1"/>
      <c r="BD96" s="1"/>
    </row>
    <row r="97" spans="1:56" ht="15" customHeight="1" x14ac:dyDescent="0.2">
      <c r="A97" s="3"/>
      <c r="B97" s="14"/>
      <c r="C97" s="14"/>
      <c r="D97" s="14"/>
      <c r="E97" s="14"/>
      <c r="F97" s="14"/>
      <c r="G97" s="14"/>
      <c r="H97" s="14"/>
      <c r="I97" s="14"/>
      <c r="J97" s="14"/>
      <c r="K97" s="14"/>
      <c r="L97" s="14"/>
      <c r="M97" s="14"/>
      <c r="N97" s="14"/>
      <c r="O97" s="14"/>
      <c r="P97" s="13"/>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
      <c r="AV97" s="1"/>
      <c r="AW97" s="1"/>
      <c r="AX97" s="1"/>
      <c r="AY97" s="1"/>
      <c r="AZ97" s="1"/>
      <c r="BA97" s="1"/>
      <c r="BB97" s="1"/>
      <c r="BC97" s="1"/>
      <c r="BD97" s="1"/>
    </row>
    <row r="98" spans="1:56" ht="15" customHeight="1" x14ac:dyDescent="0.2">
      <c r="A98" s="34">
        <v>9</v>
      </c>
      <c r="B98" s="120" t="s">
        <v>183</v>
      </c>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
      <c r="AR98" s="14"/>
      <c r="AS98" s="14"/>
      <c r="AT98" s="14"/>
      <c r="AU98" s="1"/>
      <c r="AV98" s="1"/>
      <c r="AW98" s="1"/>
      <c r="AX98" s="1"/>
      <c r="AY98" s="1"/>
      <c r="AZ98" s="1"/>
      <c r="BA98" s="1"/>
      <c r="BB98" s="1"/>
      <c r="BC98" s="1"/>
      <c r="BD98" s="1"/>
    </row>
    <row r="99" spans="1:56" ht="2.25" customHeight="1" x14ac:dyDescent="0.2">
      <c r="A99" s="3"/>
      <c r="B99" s="14"/>
      <c r="C99" s="14"/>
      <c r="D99" s="14"/>
      <c r="E99" s="14"/>
      <c r="F99" s="14"/>
      <c r="G99" s="14"/>
      <c r="H99" s="14"/>
      <c r="I99" s="14"/>
      <c r="J99" s="14"/>
      <c r="K99" s="14"/>
      <c r="L99" s="14"/>
      <c r="M99" s="14"/>
      <c r="N99" s="14"/>
      <c r="O99" s="14"/>
      <c r="P99" s="13"/>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
      <c r="AV99" s="1"/>
      <c r="AW99" s="1"/>
      <c r="AX99" s="1"/>
      <c r="AY99" s="1"/>
      <c r="AZ99" s="1"/>
      <c r="BA99" s="1"/>
      <c r="BB99" s="1"/>
      <c r="BC99" s="1"/>
      <c r="BD99" s="1"/>
    </row>
    <row r="100" spans="1:56" ht="15" customHeight="1" x14ac:dyDescent="0.2">
      <c r="A100" s="3"/>
      <c r="B100" s="14"/>
      <c r="C100" s="101" t="s">
        <v>184</v>
      </c>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4"/>
      <c r="AR100" s="14"/>
      <c r="AS100" s="14"/>
      <c r="AT100" s="14"/>
      <c r="AU100" s="1"/>
      <c r="AV100" s="1"/>
      <c r="AW100" s="1"/>
      <c r="AX100" s="1"/>
      <c r="AY100" s="1"/>
      <c r="AZ100" s="1"/>
      <c r="BA100" s="1"/>
      <c r="BB100" s="1"/>
      <c r="BC100" s="1"/>
      <c r="BD100" s="1"/>
    </row>
    <row r="101" spans="1:56" ht="2.25" customHeight="1" x14ac:dyDescent="0.2">
      <c r="A101" s="3"/>
      <c r="B101" s="14"/>
      <c r="C101" s="14"/>
      <c r="D101" s="14"/>
      <c r="E101" s="14"/>
      <c r="F101" s="14"/>
      <c r="G101" s="14"/>
      <c r="H101" s="14"/>
      <c r="I101" s="14"/>
      <c r="J101" s="14"/>
      <c r="K101" s="14"/>
      <c r="L101" s="14"/>
      <c r="M101" s="14"/>
      <c r="N101" s="14"/>
      <c r="O101" s="14"/>
      <c r="P101" s="13"/>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
      <c r="AV101" s="1"/>
      <c r="AW101" s="1"/>
      <c r="AX101" s="1"/>
      <c r="AY101" s="1"/>
      <c r="AZ101" s="1"/>
      <c r="BA101" s="1"/>
      <c r="BB101" s="1"/>
      <c r="BC101" s="1"/>
      <c r="BD101" s="1"/>
    </row>
    <row r="102" spans="1:56" ht="15" customHeight="1" x14ac:dyDescent="0.2">
      <c r="A102" s="3"/>
      <c r="B102" s="14"/>
      <c r="C102" s="101" t="s">
        <v>185</v>
      </c>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4"/>
      <c r="AR102" s="14"/>
      <c r="AS102" s="14"/>
      <c r="AT102" s="14"/>
      <c r="AU102" s="1"/>
      <c r="AV102" s="1"/>
      <c r="AW102" s="1"/>
      <c r="AX102" s="1"/>
      <c r="AY102" s="1"/>
      <c r="AZ102" s="1"/>
      <c r="BA102" s="1"/>
      <c r="BB102" s="1"/>
      <c r="BC102" s="1"/>
      <c r="BD102" s="1"/>
    </row>
    <row r="103" spans="1:56" ht="15" customHeight="1" x14ac:dyDescent="0.2">
      <c r="A103" s="3"/>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
      <c r="AV103" s="1"/>
      <c r="AW103" s="1"/>
      <c r="AX103" s="1"/>
      <c r="AY103" s="1"/>
      <c r="AZ103" s="1"/>
      <c r="BA103" s="1"/>
      <c r="BB103" s="1"/>
      <c r="BC103" s="1"/>
      <c r="BD103" s="1"/>
    </row>
    <row r="104" spans="1:56" ht="15" customHeight="1" x14ac:dyDescent="0.2">
      <c r="A104" s="34">
        <v>10</v>
      </c>
      <c r="B104" s="100" t="s">
        <v>43</v>
      </c>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4"/>
      <c r="AR104" s="14"/>
      <c r="AS104" s="14"/>
      <c r="AT104" s="14"/>
      <c r="AU104" s="1"/>
      <c r="AV104" s="1"/>
      <c r="AW104" s="1"/>
      <c r="AX104" s="1"/>
      <c r="AY104" s="1"/>
      <c r="AZ104" s="1"/>
      <c r="BA104" s="1"/>
      <c r="BB104" s="1"/>
      <c r="BC104" s="1"/>
      <c r="BD104" s="1"/>
    </row>
    <row r="105" spans="1:56" ht="15" customHeight="1" x14ac:dyDescent="0.2">
      <c r="A105" s="3"/>
      <c r="B105" s="256" t="s">
        <v>186</v>
      </c>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14"/>
      <c r="AR105" s="14"/>
      <c r="AS105" s="14"/>
      <c r="AT105" s="14"/>
      <c r="AU105" s="1"/>
      <c r="AV105" s="1"/>
      <c r="AW105" s="1"/>
      <c r="AX105" s="1"/>
      <c r="AY105" s="1"/>
      <c r="AZ105" s="1"/>
      <c r="BA105" s="1"/>
      <c r="BB105" s="1"/>
      <c r="BC105" s="1"/>
      <c r="BD105" s="1"/>
    </row>
    <row r="106" spans="1:56" ht="15" customHeight="1" x14ac:dyDescent="0.2">
      <c r="A106" s="3"/>
      <c r="B106" s="14"/>
      <c r="C106" s="101" t="s">
        <v>271</v>
      </c>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4"/>
      <c r="AR106" s="14"/>
      <c r="AS106" s="14"/>
      <c r="AT106" s="14"/>
      <c r="AU106" s="1"/>
      <c r="AV106" s="1"/>
      <c r="AW106" s="1"/>
      <c r="AX106" s="1"/>
      <c r="AY106" s="1"/>
      <c r="AZ106" s="1"/>
      <c r="BA106" s="1"/>
      <c r="BB106" s="1"/>
      <c r="BC106" s="1"/>
      <c r="BD106" s="1"/>
    </row>
    <row r="107" spans="1:56" ht="15" hidden="1" customHeight="1" x14ac:dyDescent="0.2">
      <c r="A107" s="3"/>
      <c r="B107" s="14"/>
      <c r="C107" s="14"/>
      <c r="D107" s="14"/>
      <c r="E107" s="14"/>
      <c r="F107" s="14"/>
      <c r="G107" s="14"/>
      <c r="H107" s="14"/>
      <c r="I107" s="14"/>
      <c r="J107" s="14"/>
      <c r="K107" s="14"/>
      <c r="L107" s="14"/>
      <c r="M107" s="14"/>
      <c r="N107" s="14"/>
      <c r="O107" s="14"/>
      <c r="P107" s="13"/>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
      <c r="AV107" s="1"/>
      <c r="AW107" s="1"/>
      <c r="AX107" s="1"/>
      <c r="AY107" s="1"/>
      <c r="AZ107" s="1"/>
      <c r="BA107" s="1"/>
      <c r="BB107" s="1"/>
      <c r="BC107" s="1"/>
      <c r="BD107" s="1"/>
    </row>
    <row r="108" spans="1:56" ht="15" customHeight="1" x14ac:dyDescent="0.2">
      <c r="A108" s="3"/>
      <c r="B108" s="14"/>
      <c r="C108" s="101" t="s">
        <v>272</v>
      </c>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4"/>
      <c r="AR108" s="14"/>
      <c r="AS108" s="14"/>
      <c r="AT108" s="14"/>
      <c r="AU108" s="1"/>
      <c r="AV108" s="1"/>
      <c r="AW108" s="1"/>
      <c r="AX108" s="1"/>
      <c r="AY108" s="1"/>
      <c r="AZ108" s="1"/>
      <c r="BA108" s="1"/>
      <c r="BB108" s="1"/>
      <c r="BC108" s="1"/>
      <c r="BD108" s="1"/>
    </row>
    <row r="109" spans="1:56" ht="15" customHeight="1" x14ac:dyDescent="0.2">
      <c r="A109" s="3"/>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
      <c r="AV109" s="1"/>
      <c r="AW109" s="1"/>
      <c r="AX109" s="1"/>
      <c r="AY109" s="1"/>
      <c r="AZ109" s="1"/>
      <c r="BA109" s="1"/>
      <c r="BB109" s="1"/>
      <c r="BC109" s="1"/>
      <c r="BD109" s="1"/>
    </row>
    <row r="110" spans="1:56" ht="15" customHeight="1" x14ac:dyDescent="0.2">
      <c r="A110" s="34">
        <v>11</v>
      </c>
      <c r="B110" s="100" t="s">
        <v>44</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4"/>
      <c r="AR110" s="14"/>
      <c r="AS110" s="14"/>
      <c r="AT110" s="14"/>
      <c r="AU110" s="1"/>
      <c r="AV110" s="1"/>
      <c r="AW110" s="1"/>
      <c r="AX110" s="1"/>
      <c r="AY110" s="1"/>
      <c r="AZ110" s="1"/>
      <c r="BA110" s="1"/>
      <c r="BB110" s="1"/>
      <c r="BC110" s="1"/>
      <c r="BD110" s="1"/>
    </row>
    <row r="111" spans="1:56" ht="2.25" customHeight="1" x14ac:dyDescent="0.2">
      <c r="A111" s="34"/>
      <c r="B111" s="20"/>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
      <c r="AV111" s="1"/>
      <c r="AW111" s="1"/>
      <c r="AX111" s="1"/>
      <c r="AY111" s="1"/>
      <c r="AZ111" s="1"/>
      <c r="BA111" s="1"/>
      <c r="BB111" s="1"/>
      <c r="BC111" s="1"/>
      <c r="BD111" s="1"/>
    </row>
    <row r="112" spans="1:56" ht="15" customHeight="1" x14ac:dyDescent="0.2">
      <c r="A112" s="3"/>
      <c r="B112" s="115" t="s">
        <v>45</v>
      </c>
      <c r="C112" s="101"/>
      <c r="D112" s="101"/>
      <c r="E112" s="101"/>
      <c r="F112" s="101"/>
      <c r="G112" s="101"/>
      <c r="H112" s="101"/>
      <c r="I112" s="101"/>
      <c r="J112" s="101"/>
      <c r="K112" s="101"/>
      <c r="L112" s="101"/>
      <c r="M112" s="101"/>
      <c r="N112" s="101"/>
      <c r="O112" s="101"/>
      <c r="P112" s="14"/>
      <c r="Q112" s="258"/>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5"/>
      <c r="AQ112" s="14"/>
      <c r="AR112" s="14"/>
      <c r="AS112" s="14"/>
      <c r="AT112" s="14"/>
      <c r="AU112" s="1"/>
      <c r="AV112" s="1"/>
      <c r="AW112" s="1"/>
      <c r="AX112" s="1"/>
      <c r="AY112" s="1"/>
      <c r="AZ112" s="1"/>
      <c r="BA112" s="1"/>
      <c r="BB112" s="1"/>
      <c r="BC112" s="1"/>
      <c r="BD112" s="1"/>
    </row>
    <row r="113" spans="1:56" ht="2.25" customHeight="1" x14ac:dyDescent="0.2">
      <c r="A113" s="3"/>
      <c r="B113" s="14"/>
      <c r="C113" s="14"/>
      <c r="D113" s="14"/>
      <c r="E113" s="14"/>
      <c r="F113" s="14"/>
      <c r="G113" s="14"/>
      <c r="H113" s="14"/>
      <c r="I113" s="14"/>
      <c r="J113" s="14"/>
      <c r="K113" s="14"/>
      <c r="L113" s="14"/>
      <c r="M113" s="14"/>
      <c r="N113" s="14"/>
      <c r="O113" s="14"/>
      <c r="P113" s="14"/>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14"/>
      <c r="AR113" s="14"/>
      <c r="AS113" s="14"/>
      <c r="AT113" s="14"/>
      <c r="AU113" s="1"/>
      <c r="AV113" s="1"/>
      <c r="AW113" s="1"/>
      <c r="AX113" s="1"/>
      <c r="AY113" s="1"/>
      <c r="AZ113" s="1"/>
      <c r="BA113" s="1"/>
      <c r="BB113" s="1"/>
      <c r="BC113" s="1"/>
      <c r="BD113" s="1"/>
    </row>
    <row r="114" spans="1:56" ht="15" customHeight="1" x14ac:dyDescent="0.2">
      <c r="A114" s="3"/>
      <c r="B114" s="115" t="s">
        <v>29</v>
      </c>
      <c r="C114" s="101"/>
      <c r="D114" s="101"/>
      <c r="E114" s="101"/>
      <c r="F114" s="101"/>
      <c r="G114" s="101"/>
      <c r="H114" s="101"/>
      <c r="I114" s="101"/>
      <c r="J114" s="101"/>
      <c r="K114" s="101"/>
      <c r="L114" s="101"/>
      <c r="M114" s="101"/>
      <c r="N114" s="101"/>
      <c r="O114" s="101"/>
      <c r="P114" s="14"/>
      <c r="Q114" s="258"/>
      <c r="R114" s="259"/>
      <c r="S114" s="259"/>
      <c r="T114" s="259"/>
      <c r="U114" s="259"/>
      <c r="V114" s="259"/>
      <c r="W114" s="259"/>
      <c r="X114" s="259"/>
      <c r="Y114" s="259"/>
      <c r="Z114" s="259"/>
      <c r="AA114" s="259"/>
      <c r="AB114" s="259"/>
      <c r="AC114" s="259"/>
      <c r="AD114" s="259"/>
      <c r="AE114" s="259"/>
      <c r="AF114" s="259"/>
      <c r="AG114" s="259"/>
      <c r="AH114" s="259"/>
      <c r="AI114" s="259"/>
      <c r="AJ114" s="259"/>
      <c r="AK114" s="260"/>
      <c r="AL114" s="92"/>
      <c r="AM114" s="261"/>
      <c r="AN114" s="262"/>
      <c r="AO114" s="262"/>
      <c r="AP114" s="263"/>
      <c r="AQ114" s="14"/>
      <c r="AR114" s="14"/>
      <c r="AS114" s="14"/>
      <c r="AT114" s="14"/>
      <c r="AU114" s="1"/>
      <c r="AV114" s="1"/>
      <c r="AW114" s="1"/>
      <c r="AX114" s="1"/>
      <c r="AY114" s="1"/>
      <c r="AZ114" s="1"/>
      <c r="BA114" s="1"/>
      <c r="BB114" s="1"/>
      <c r="BC114" s="1"/>
      <c r="BD114" s="1"/>
    </row>
    <row r="115" spans="1:56" ht="2.25" customHeight="1" x14ac:dyDescent="0.2">
      <c r="A115" s="3"/>
      <c r="B115" s="14"/>
      <c r="C115" s="14"/>
      <c r="D115" s="14"/>
      <c r="E115" s="14"/>
      <c r="F115" s="14"/>
      <c r="G115" s="14"/>
      <c r="H115" s="14"/>
      <c r="I115" s="14"/>
      <c r="J115" s="14"/>
      <c r="K115" s="14"/>
      <c r="L115" s="14"/>
      <c r="M115" s="14"/>
      <c r="N115" s="14"/>
      <c r="O115" s="14"/>
      <c r="P115" s="14"/>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14"/>
      <c r="AR115" s="14"/>
      <c r="AS115" s="14"/>
      <c r="AT115" s="14"/>
      <c r="AU115" s="1"/>
      <c r="AV115" s="1"/>
      <c r="AW115" s="1"/>
      <c r="AX115" s="1"/>
      <c r="AY115" s="1"/>
      <c r="AZ115" s="1"/>
      <c r="BA115" s="1"/>
      <c r="BB115" s="1"/>
      <c r="BC115" s="1"/>
      <c r="BD115" s="1"/>
    </row>
    <row r="116" spans="1:56" ht="15" customHeight="1" x14ac:dyDescent="0.2">
      <c r="A116" s="3"/>
      <c r="B116" s="115" t="s">
        <v>30</v>
      </c>
      <c r="C116" s="101"/>
      <c r="D116" s="101"/>
      <c r="E116" s="101"/>
      <c r="F116" s="101"/>
      <c r="G116" s="101"/>
      <c r="H116" s="101"/>
      <c r="I116" s="101"/>
      <c r="J116" s="101"/>
      <c r="K116" s="101"/>
      <c r="L116" s="101"/>
      <c r="M116" s="101"/>
      <c r="N116" s="101"/>
      <c r="O116" s="101"/>
      <c r="P116" s="14"/>
      <c r="Q116" s="261"/>
      <c r="R116" s="262"/>
      <c r="S116" s="262"/>
      <c r="T116" s="263"/>
      <c r="U116" s="92"/>
      <c r="V116" s="258"/>
      <c r="W116" s="259"/>
      <c r="X116" s="259"/>
      <c r="Y116" s="259"/>
      <c r="Z116" s="259"/>
      <c r="AA116" s="259"/>
      <c r="AB116" s="259"/>
      <c r="AC116" s="259"/>
      <c r="AD116" s="259"/>
      <c r="AE116" s="259"/>
      <c r="AF116" s="259"/>
      <c r="AG116" s="259"/>
      <c r="AH116" s="259"/>
      <c r="AI116" s="259"/>
      <c r="AJ116" s="259"/>
      <c r="AK116" s="259"/>
      <c r="AL116" s="259"/>
      <c r="AM116" s="259"/>
      <c r="AN116" s="259"/>
      <c r="AO116" s="259"/>
      <c r="AP116" s="260"/>
      <c r="AQ116" s="14"/>
      <c r="AR116" s="14"/>
      <c r="AS116" s="14"/>
      <c r="AT116" s="14"/>
      <c r="AU116" s="1"/>
      <c r="AV116" s="1"/>
      <c r="AW116" s="1"/>
      <c r="AX116" s="1"/>
      <c r="AY116" s="1"/>
      <c r="AZ116" s="1"/>
      <c r="BA116" s="1"/>
      <c r="BB116" s="1"/>
      <c r="BC116" s="1"/>
      <c r="BD116" s="1"/>
    </row>
    <row r="117" spans="1:56" ht="2.25" customHeight="1" x14ac:dyDescent="0.2">
      <c r="A117" s="3"/>
      <c r="B117" s="14"/>
      <c r="C117" s="14"/>
      <c r="D117" s="14"/>
      <c r="E117" s="14"/>
      <c r="F117" s="14"/>
      <c r="G117" s="14"/>
      <c r="H117" s="14"/>
      <c r="I117" s="14"/>
      <c r="J117" s="14"/>
      <c r="K117" s="14"/>
      <c r="L117" s="14"/>
      <c r="M117" s="14"/>
      <c r="N117" s="14"/>
      <c r="O117" s="14"/>
      <c r="P117" s="14"/>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14"/>
      <c r="AR117" s="14"/>
      <c r="AS117" s="14"/>
      <c r="AT117" s="14"/>
      <c r="AU117" s="1"/>
      <c r="AV117" s="1"/>
      <c r="AW117" s="1"/>
      <c r="AX117" s="1"/>
      <c r="AY117" s="1"/>
      <c r="AZ117" s="1"/>
      <c r="BA117" s="1"/>
      <c r="BB117" s="1"/>
      <c r="BC117" s="1"/>
      <c r="BD117" s="1"/>
    </row>
    <row r="118" spans="1:56" ht="15" customHeight="1" x14ac:dyDescent="0.2">
      <c r="A118" s="3"/>
      <c r="B118" s="115" t="s">
        <v>46</v>
      </c>
      <c r="C118" s="101"/>
      <c r="D118" s="101"/>
      <c r="E118" s="101"/>
      <c r="F118" s="101"/>
      <c r="G118" s="101"/>
      <c r="H118" s="101"/>
      <c r="I118" s="101"/>
      <c r="J118" s="101"/>
      <c r="K118" s="101"/>
      <c r="L118" s="101"/>
      <c r="M118" s="101"/>
      <c r="N118" s="101"/>
      <c r="O118" s="101"/>
      <c r="P118" s="14"/>
      <c r="Q118" s="258"/>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5"/>
      <c r="AQ118" s="14"/>
      <c r="AR118" s="14"/>
      <c r="AS118" s="14"/>
      <c r="AT118" s="14"/>
      <c r="AU118" s="1"/>
      <c r="AV118" s="1"/>
      <c r="AW118" s="1"/>
      <c r="AX118" s="1"/>
      <c r="AY118" s="1"/>
      <c r="AZ118" s="1"/>
      <c r="BA118" s="1"/>
      <c r="BB118" s="1"/>
      <c r="BC118" s="1"/>
      <c r="BD118" s="1"/>
    </row>
    <row r="119" spans="1:56" ht="2.25" customHeight="1" x14ac:dyDescent="0.2">
      <c r="A119" s="3"/>
      <c r="B119" s="14"/>
      <c r="C119" s="14"/>
      <c r="D119" s="14"/>
      <c r="E119" s="14"/>
      <c r="F119" s="14"/>
      <c r="G119" s="14"/>
      <c r="H119" s="14"/>
      <c r="I119" s="14"/>
      <c r="J119" s="14"/>
      <c r="K119" s="14"/>
      <c r="L119" s="14"/>
      <c r="M119" s="14"/>
      <c r="N119" s="14"/>
      <c r="O119" s="14"/>
      <c r="P119" s="14"/>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14"/>
      <c r="AR119" s="14"/>
      <c r="AS119" s="14"/>
      <c r="AT119" s="14"/>
      <c r="AU119" s="1"/>
      <c r="AV119" s="1"/>
      <c r="AW119" s="1"/>
      <c r="AX119" s="1"/>
      <c r="AY119" s="1"/>
      <c r="AZ119" s="1"/>
      <c r="BA119" s="1"/>
      <c r="BB119" s="1"/>
      <c r="BC119" s="1"/>
      <c r="BD119" s="1"/>
    </row>
    <row r="120" spans="1:56" ht="15" customHeight="1" x14ac:dyDescent="0.2">
      <c r="A120" s="3"/>
      <c r="B120" s="115" t="s">
        <v>47</v>
      </c>
      <c r="C120" s="101"/>
      <c r="D120" s="101"/>
      <c r="E120" s="101"/>
      <c r="F120" s="101"/>
      <c r="G120" s="101"/>
      <c r="H120" s="101"/>
      <c r="I120" s="101"/>
      <c r="J120" s="101"/>
      <c r="K120" s="101"/>
      <c r="L120" s="101"/>
      <c r="M120" s="101"/>
      <c r="N120" s="101"/>
      <c r="O120" s="101"/>
      <c r="P120" s="14"/>
      <c r="Q120" s="258"/>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5"/>
      <c r="AQ120" s="14"/>
      <c r="AR120" s="14"/>
      <c r="AS120" s="14"/>
      <c r="AT120" s="14"/>
      <c r="AU120" s="1"/>
      <c r="AV120" s="1"/>
      <c r="AW120" s="1"/>
      <c r="AX120" s="1"/>
      <c r="AY120" s="1"/>
      <c r="AZ120" s="1"/>
      <c r="BA120" s="1"/>
      <c r="BB120" s="1"/>
      <c r="BC120" s="1"/>
      <c r="BD120" s="1"/>
    </row>
    <row r="121" spans="1:56" ht="2.25" customHeight="1" x14ac:dyDescent="0.2">
      <c r="A121" s="3"/>
      <c r="B121" s="14"/>
      <c r="C121" s="14"/>
      <c r="D121" s="14"/>
      <c r="E121" s="14"/>
      <c r="F121" s="14"/>
      <c r="G121" s="14"/>
      <c r="H121" s="14"/>
      <c r="I121" s="14"/>
      <c r="J121" s="14"/>
      <c r="K121" s="14"/>
      <c r="L121" s="14"/>
      <c r="M121" s="14"/>
      <c r="N121" s="14"/>
      <c r="O121" s="14"/>
      <c r="P121" s="14"/>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14"/>
      <c r="AR121" s="14"/>
      <c r="AS121" s="14"/>
      <c r="AT121" s="14"/>
      <c r="AU121" s="1"/>
      <c r="AV121" s="1"/>
      <c r="AW121" s="1"/>
      <c r="AX121" s="1"/>
      <c r="AY121" s="1"/>
      <c r="AZ121" s="1"/>
      <c r="BA121" s="1"/>
      <c r="BB121" s="1"/>
      <c r="BC121" s="1"/>
      <c r="BD121" s="1"/>
    </row>
    <row r="122" spans="1:56" ht="15" customHeight="1" x14ac:dyDescent="0.2">
      <c r="A122" s="3"/>
      <c r="B122" s="115" t="s">
        <v>48</v>
      </c>
      <c r="C122" s="101"/>
      <c r="D122" s="101"/>
      <c r="E122" s="101"/>
      <c r="F122" s="101"/>
      <c r="G122" s="101"/>
      <c r="H122" s="101"/>
      <c r="I122" s="101"/>
      <c r="J122" s="101"/>
      <c r="K122" s="101"/>
      <c r="L122" s="101"/>
      <c r="M122" s="101"/>
      <c r="N122" s="101"/>
      <c r="O122" s="101"/>
      <c r="P122" s="14"/>
      <c r="Q122" s="258"/>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5"/>
      <c r="AQ122" s="14"/>
      <c r="AR122" s="14"/>
      <c r="AS122" s="14"/>
      <c r="AT122" s="14"/>
      <c r="AU122" s="1"/>
      <c r="AV122" s="1"/>
      <c r="AW122" s="1"/>
      <c r="AX122" s="1"/>
      <c r="AY122" s="1"/>
      <c r="AZ122" s="1"/>
      <c r="BA122" s="1"/>
      <c r="BB122" s="1"/>
      <c r="BC122" s="1"/>
      <c r="BD122" s="1"/>
    </row>
    <row r="123" spans="1:56" ht="15" customHeight="1" x14ac:dyDescent="0.2">
      <c r="A123" s="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
      <c r="AV123" s="1"/>
      <c r="AW123" s="1"/>
      <c r="AX123" s="1"/>
      <c r="AY123" s="1"/>
      <c r="AZ123" s="1"/>
      <c r="BA123" s="1"/>
      <c r="BB123" s="1"/>
      <c r="BC123" s="1"/>
      <c r="BD123" s="1"/>
    </row>
    <row r="124" spans="1:56" ht="15" customHeight="1" x14ac:dyDescent="0.2">
      <c r="A124" s="116">
        <v>12</v>
      </c>
      <c r="B124" s="152" t="s">
        <v>49</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4"/>
      <c r="AR124" s="14"/>
      <c r="AS124" s="14"/>
      <c r="AT124" s="14"/>
      <c r="AU124" s="1"/>
      <c r="AV124" s="1"/>
      <c r="AW124" s="1"/>
      <c r="AX124" s="1"/>
      <c r="AY124" s="1"/>
      <c r="AZ124" s="1"/>
      <c r="BA124" s="1"/>
      <c r="BB124" s="1"/>
      <c r="BC124" s="1"/>
      <c r="BD124" s="1"/>
    </row>
    <row r="125" spans="1:56" ht="15" customHeight="1" x14ac:dyDescent="0.2">
      <c r="A125" s="116"/>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4"/>
      <c r="AR125" s="14"/>
      <c r="AS125" s="14"/>
      <c r="AT125" s="14"/>
      <c r="AU125" s="1"/>
      <c r="AV125" s="1"/>
      <c r="AW125" s="1"/>
      <c r="AX125" s="1"/>
      <c r="AY125" s="1"/>
      <c r="AZ125" s="1"/>
      <c r="BA125" s="1"/>
      <c r="BB125" s="1"/>
      <c r="BC125" s="1"/>
      <c r="BD125" s="1"/>
    </row>
    <row r="126" spans="1:56" ht="15" customHeight="1" x14ac:dyDescent="0.2">
      <c r="A126" s="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
      <c r="AV126" s="1"/>
      <c r="AW126" s="1"/>
      <c r="AX126" s="1"/>
      <c r="AY126" s="1"/>
      <c r="AZ126" s="1"/>
      <c r="BA126" s="1"/>
      <c r="BB126" s="1"/>
      <c r="BC126" s="1"/>
      <c r="BD126" s="1"/>
    </row>
    <row r="127" spans="1:56" ht="15" customHeight="1" x14ac:dyDescent="0.2">
      <c r="A127" s="3"/>
      <c r="B127" s="14"/>
      <c r="C127" s="115" t="s">
        <v>50</v>
      </c>
      <c r="D127" s="101"/>
      <c r="E127" s="101"/>
      <c r="F127" s="101"/>
      <c r="G127" s="101"/>
      <c r="H127" s="14"/>
      <c r="I127" s="93"/>
      <c r="J127" s="93"/>
      <c r="K127" s="93"/>
      <c r="L127" s="94"/>
      <c r="M127" s="93"/>
      <c r="N127" s="93"/>
      <c r="O127" s="93"/>
      <c r="P127" s="94"/>
      <c r="Q127" s="93"/>
      <c r="R127" s="93"/>
      <c r="S127" s="93"/>
      <c r="T127" s="94"/>
      <c r="U127" s="93"/>
      <c r="V127" s="93"/>
      <c r="W127" s="93"/>
      <c r="X127" s="94"/>
      <c r="Y127" s="63"/>
      <c r="Z127" s="63"/>
      <c r="AA127" s="63"/>
      <c r="AB127" s="63"/>
      <c r="AC127" s="23"/>
      <c r="AD127" s="23"/>
      <c r="AE127" s="23"/>
      <c r="AF127" s="23"/>
      <c r="AG127" s="23"/>
      <c r="AH127" s="23"/>
      <c r="AI127" s="23"/>
      <c r="AJ127" s="23"/>
      <c r="AK127" s="23"/>
      <c r="AL127" s="23"/>
      <c r="AM127" s="23"/>
      <c r="AN127" s="23"/>
      <c r="AO127" s="23"/>
      <c r="AP127" s="23"/>
      <c r="AQ127" s="14"/>
      <c r="AR127" s="14"/>
      <c r="AS127" s="14"/>
      <c r="AT127" s="14"/>
      <c r="AU127" s="1"/>
      <c r="AV127" s="1"/>
      <c r="AW127" s="1"/>
      <c r="AX127" s="1"/>
      <c r="AY127" s="1"/>
      <c r="AZ127" s="1"/>
      <c r="BA127" s="1"/>
      <c r="BB127" s="1"/>
      <c r="BC127" s="1"/>
      <c r="BD127" s="1"/>
    </row>
    <row r="128" spans="1:56" ht="2.25" customHeight="1" x14ac:dyDescent="0.2">
      <c r="A128" s="3"/>
      <c r="B128" s="14"/>
      <c r="C128" s="14"/>
      <c r="D128" s="14"/>
      <c r="E128" s="14"/>
      <c r="F128" s="14"/>
      <c r="G128" s="14"/>
      <c r="H128" s="14"/>
      <c r="I128" s="95"/>
      <c r="J128" s="95"/>
      <c r="K128" s="95"/>
      <c r="L128" s="95"/>
      <c r="M128" s="95"/>
      <c r="N128" s="95"/>
      <c r="O128" s="95"/>
      <c r="P128" s="95"/>
      <c r="Q128" s="95"/>
      <c r="R128" s="95"/>
      <c r="S128" s="95"/>
      <c r="T128" s="95"/>
      <c r="U128" s="95"/>
      <c r="V128" s="95"/>
      <c r="W128" s="95"/>
      <c r="X128" s="95"/>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
      <c r="AV128" s="1"/>
      <c r="AW128" s="1"/>
      <c r="AX128" s="1"/>
      <c r="AY128" s="1"/>
      <c r="AZ128" s="1"/>
      <c r="BA128" s="1"/>
      <c r="BB128" s="1"/>
      <c r="BC128" s="1"/>
      <c r="BD128" s="1"/>
    </row>
    <row r="129" spans="1:56" ht="15" customHeight="1" x14ac:dyDescent="0.2">
      <c r="A129" s="3"/>
      <c r="B129" s="14"/>
      <c r="C129" s="115" t="s">
        <v>51</v>
      </c>
      <c r="D129" s="101"/>
      <c r="E129" s="101"/>
      <c r="F129" s="101"/>
      <c r="G129" s="101"/>
      <c r="H129" s="14"/>
      <c r="I129" s="93"/>
      <c r="J129" s="93"/>
      <c r="K129" s="93"/>
      <c r="L129" s="94"/>
      <c r="M129" s="93"/>
      <c r="N129" s="93"/>
      <c r="O129" s="93"/>
      <c r="P129" s="94"/>
      <c r="Q129" s="95"/>
      <c r="R129" s="95"/>
      <c r="S129" s="95"/>
      <c r="T129" s="95"/>
      <c r="U129" s="95"/>
      <c r="V129" s="95"/>
      <c r="W129" s="95"/>
      <c r="X129" s="95"/>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
      <c r="AV129" s="1"/>
      <c r="AW129" s="1"/>
      <c r="AX129" s="1"/>
      <c r="AY129" s="1"/>
      <c r="AZ129" s="1"/>
      <c r="BA129" s="1"/>
      <c r="BB129" s="1"/>
      <c r="BC129" s="1"/>
      <c r="BD129" s="1"/>
    </row>
    <row r="130" spans="1:56" ht="15" customHeight="1" x14ac:dyDescent="0.2">
      <c r="A130" s="3"/>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
      <c r="AV130" s="1"/>
      <c r="AW130" s="1"/>
      <c r="AX130" s="1"/>
      <c r="AY130" s="1"/>
      <c r="AZ130" s="1"/>
      <c r="BA130" s="1"/>
      <c r="BB130" s="1"/>
      <c r="BC130" s="1"/>
      <c r="BD130" s="1"/>
    </row>
    <row r="131" spans="1:56" ht="15" customHeight="1" x14ac:dyDescent="0.2">
      <c r="A131" s="34">
        <v>13</v>
      </c>
      <c r="B131" s="105" t="s">
        <v>187</v>
      </c>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4"/>
      <c r="AR131" s="14"/>
      <c r="AS131" s="14"/>
      <c r="AT131" s="14"/>
      <c r="AU131" s="1"/>
      <c r="AV131" s="1"/>
      <c r="AW131" s="1"/>
      <c r="AX131" s="1"/>
      <c r="AY131" s="1"/>
      <c r="AZ131" s="1"/>
      <c r="BA131" s="1"/>
      <c r="BB131" s="1"/>
      <c r="BC131" s="1"/>
      <c r="BD131" s="1"/>
    </row>
    <row r="132" spans="1:56" ht="2.25" customHeight="1" x14ac:dyDescent="0.2">
      <c r="A132" s="3"/>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
      <c r="AV132" s="1"/>
      <c r="AW132" s="1"/>
      <c r="AX132" s="1"/>
      <c r="AY132" s="1"/>
      <c r="AZ132" s="1"/>
      <c r="BA132" s="1"/>
      <c r="BB132" s="1"/>
      <c r="BC132" s="1"/>
      <c r="BD132" s="1"/>
    </row>
    <row r="133" spans="1:56" ht="15" customHeight="1" x14ac:dyDescent="0.2">
      <c r="A133" s="3"/>
      <c r="B133" s="80"/>
      <c r="C133" s="81"/>
      <c r="D133" s="81"/>
      <c r="E133" s="81"/>
      <c r="F133" s="82"/>
      <c r="G133" s="81"/>
      <c r="H133" s="81"/>
      <c r="I133" s="81"/>
      <c r="J133" s="82"/>
      <c r="K133" s="81"/>
      <c r="L133" s="81"/>
      <c r="M133" s="81"/>
      <c r="N133" s="70"/>
      <c r="O133" s="70"/>
      <c r="P133" s="70"/>
      <c r="Q133" s="70"/>
      <c r="R133" s="70"/>
      <c r="S133" s="70"/>
      <c r="T133" s="70"/>
      <c r="U133" s="70"/>
      <c r="V133" s="70"/>
      <c r="W133" s="70"/>
      <c r="X133" s="70"/>
      <c r="Y133" s="70"/>
      <c r="Z133" s="70"/>
      <c r="AA133" s="70"/>
      <c r="AB133" s="70"/>
      <c r="AC133" s="79"/>
      <c r="AD133" s="79"/>
      <c r="AE133" s="79"/>
      <c r="AF133" s="79"/>
      <c r="AG133" s="79"/>
      <c r="AH133" s="79"/>
      <c r="AI133" s="79"/>
      <c r="AJ133" s="79"/>
      <c r="AK133" s="79"/>
      <c r="AL133" s="79"/>
      <c r="AM133" s="79"/>
      <c r="AN133" s="79"/>
      <c r="AO133" s="79"/>
      <c r="AP133" s="79"/>
      <c r="AQ133" s="14"/>
      <c r="AR133" s="14"/>
      <c r="AS133" s="14"/>
      <c r="AT133" s="14"/>
      <c r="AU133" s="1"/>
      <c r="AV133" s="1"/>
      <c r="AW133" s="1"/>
      <c r="AX133" s="1"/>
      <c r="AY133" s="1"/>
      <c r="AZ133" s="1"/>
      <c r="BA133" s="1"/>
      <c r="BB133" s="1"/>
      <c r="BC133" s="1"/>
      <c r="BD133" s="1"/>
    </row>
    <row r="134" spans="1:56" ht="15" customHeight="1" x14ac:dyDescent="0.2">
      <c r="A134" s="3"/>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14"/>
      <c r="AR134" s="14"/>
      <c r="AS134" s="14"/>
      <c r="AT134" s="14"/>
      <c r="AU134" s="1"/>
      <c r="AV134" s="1"/>
      <c r="AW134" s="1"/>
      <c r="AX134" s="1"/>
      <c r="AY134" s="1"/>
      <c r="AZ134" s="1"/>
      <c r="BA134" s="1"/>
      <c r="BB134" s="1"/>
      <c r="BC134" s="1"/>
      <c r="BD134" s="1"/>
    </row>
    <row r="135" spans="1:56" ht="31.15" customHeight="1" x14ac:dyDescent="0.2">
      <c r="A135" s="3">
        <v>14</v>
      </c>
      <c r="B135" s="285" t="s">
        <v>188</v>
      </c>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4"/>
      <c r="AR135" s="14"/>
      <c r="AS135" s="14"/>
      <c r="AT135" s="14"/>
      <c r="AU135" s="1"/>
      <c r="AV135" s="1"/>
      <c r="AW135" s="1"/>
      <c r="AX135" s="1"/>
      <c r="AY135" s="1"/>
      <c r="AZ135" s="1"/>
      <c r="BA135" s="1"/>
      <c r="BB135" s="1"/>
      <c r="BC135" s="1"/>
      <c r="BD135" s="1"/>
    </row>
    <row r="136" spans="1:56" ht="15" customHeight="1" x14ac:dyDescent="0.2">
      <c r="A136" s="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
      <c r="AV136" s="1"/>
      <c r="AW136" s="1"/>
      <c r="AX136" s="1"/>
      <c r="AY136" s="1"/>
      <c r="AZ136" s="1"/>
      <c r="BA136" s="1"/>
      <c r="BB136" s="1"/>
      <c r="BC136" s="1"/>
      <c r="BD136" s="1"/>
    </row>
    <row r="137" spans="1:56" ht="15" customHeight="1" x14ac:dyDescent="0.2">
      <c r="A137" s="3"/>
      <c r="B137" s="20"/>
      <c r="C137" s="22" t="s">
        <v>189</v>
      </c>
      <c r="D137" s="22"/>
      <c r="E137" s="22"/>
      <c r="F137" s="22"/>
      <c r="G137" s="22"/>
      <c r="H137" s="22"/>
      <c r="I137" s="22"/>
      <c r="J137" s="22"/>
      <c r="K137" s="22"/>
      <c r="L137" s="22"/>
      <c r="M137" s="22"/>
      <c r="N137" s="22"/>
      <c r="O137" s="22"/>
      <c r="P137" s="22"/>
      <c r="Q137" s="22"/>
      <c r="R137" s="22"/>
      <c r="S137" s="22"/>
      <c r="T137" s="22"/>
      <c r="U137" s="22"/>
      <c r="V137" s="22"/>
      <c r="W137" s="22"/>
      <c r="X137" s="22"/>
      <c r="Y137" s="22"/>
      <c r="Z137" s="14"/>
      <c r="AA137" s="14"/>
      <c r="AB137" s="14"/>
      <c r="AC137" s="36"/>
      <c r="AD137" s="286"/>
      <c r="AE137" s="287"/>
      <c r="AF137" s="287"/>
      <c r="AG137" s="287"/>
      <c r="AH137" s="287"/>
      <c r="AI137" s="287"/>
      <c r="AJ137" s="287"/>
      <c r="AK137" s="287"/>
      <c r="AL137" s="287"/>
      <c r="AM137" s="287"/>
      <c r="AN137" s="287"/>
      <c r="AO137" s="287"/>
      <c r="AP137" s="288"/>
      <c r="AQ137" s="14"/>
      <c r="AR137" s="14"/>
      <c r="AS137" s="14"/>
      <c r="AT137" s="14"/>
      <c r="AU137" s="1"/>
      <c r="AV137" s="1"/>
      <c r="AW137" s="1"/>
      <c r="AX137" s="1"/>
      <c r="AY137" s="1"/>
      <c r="AZ137" s="1"/>
      <c r="BA137" s="1"/>
      <c r="BB137" s="1"/>
      <c r="BC137" s="1"/>
      <c r="BD137" s="1"/>
    </row>
    <row r="138" spans="1:56" ht="2.25" customHeight="1" x14ac:dyDescent="0.2">
      <c r="A138" s="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
      <c r="AV138" s="1"/>
      <c r="AW138" s="1"/>
      <c r="AX138" s="1"/>
      <c r="AY138" s="1"/>
      <c r="AZ138" s="1"/>
      <c r="BA138" s="1"/>
      <c r="BB138" s="1"/>
      <c r="BC138" s="1"/>
      <c r="BD138" s="1"/>
    </row>
    <row r="139" spans="1:56" ht="15" customHeight="1" x14ac:dyDescent="0.2">
      <c r="A139" s="3"/>
      <c r="B139" s="14"/>
      <c r="C139" s="101" t="s">
        <v>25</v>
      </c>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4"/>
      <c r="AR139" s="14"/>
      <c r="AS139" s="14"/>
      <c r="AT139" s="14"/>
      <c r="AU139" s="1"/>
      <c r="AV139" s="1"/>
      <c r="AW139" s="1"/>
      <c r="AX139" s="1"/>
      <c r="AY139" s="1"/>
      <c r="AZ139" s="1"/>
      <c r="BA139" s="1"/>
      <c r="BB139" s="1"/>
      <c r="BC139" s="1"/>
      <c r="BD139" s="1"/>
    </row>
    <row r="140" spans="1:56" ht="15" customHeight="1" x14ac:dyDescent="0.2">
      <c r="A140" s="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
      <c r="AV140" s="1"/>
      <c r="AW140" s="1"/>
      <c r="AX140" s="1"/>
      <c r="AY140" s="1"/>
      <c r="AZ140" s="1"/>
      <c r="BA140" s="1"/>
      <c r="BB140" s="1"/>
      <c r="BC140" s="1"/>
      <c r="BD140" s="1"/>
    </row>
    <row r="141" spans="1:56" ht="15" customHeight="1" x14ac:dyDescent="0.2">
      <c r="A141" s="3"/>
      <c r="B141" s="102" t="s">
        <v>52</v>
      </c>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3"/>
      <c r="AQ141" s="14"/>
      <c r="AR141" s="14"/>
      <c r="AS141" s="14"/>
      <c r="AT141" s="14"/>
      <c r="AU141" s="1"/>
      <c r="AV141" s="1"/>
      <c r="AW141" s="1"/>
      <c r="AX141" s="1"/>
      <c r="AY141" s="1"/>
      <c r="AZ141" s="1"/>
      <c r="BA141" s="1"/>
      <c r="BB141" s="1"/>
      <c r="BC141" s="1"/>
      <c r="BD141" s="1"/>
    </row>
    <row r="142" spans="1:56" ht="15" customHeight="1" x14ac:dyDescent="0.2">
      <c r="A142" s="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
      <c r="AV142" s="1"/>
      <c r="AW142" s="1"/>
      <c r="AX142" s="1"/>
      <c r="AY142" s="1"/>
      <c r="AZ142" s="1"/>
      <c r="BA142" s="1"/>
      <c r="BB142" s="1"/>
      <c r="BC142" s="1"/>
      <c r="BD142" s="1"/>
    </row>
    <row r="143" spans="1:56" ht="15" customHeight="1" x14ac:dyDescent="0.2">
      <c r="A143" s="37">
        <v>15</v>
      </c>
      <c r="B143" s="120" t="s">
        <v>190</v>
      </c>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
      <c r="AR143" s="14"/>
      <c r="AS143" s="14"/>
      <c r="AT143" s="14"/>
      <c r="AU143" s="1"/>
      <c r="AV143" s="1"/>
      <c r="AW143" s="1"/>
      <c r="AX143" s="1"/>
      <c r="AY143" s="1"/>
      <c r="AZ143" s="1"/>
      <c r="BA143" s="1"/>
      <c r="BB143" s="1"/>
      <c r="BC143" s="1"/>
      <c r="BD143" s="1"/>
    </row>
    <row r="144" spans="1:56" ht="15" hidden="1" customHeight="1" x14ac:dyDescent="0.2">
      <c r="A144" s="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
      <c r="AV144" s="1"/>
      <c r="AW144" s="1"/>
      <c r="AX144" s="1"/>
      <c r="AY144" s="1"/>
      <c r="AZ144" s="1"/>
      <c r="BA144" s="1"/>
      <c r="BB144" s="1"/>
      <c r="BC144" s="1"/>
      <c r="BD144" s="1"/>
    </row>
    <row r="145" spans="1:56" ht="15" customHeight="1" x14ac:dyDescent="0.2">
      <c r="A145" s="3"/>
      <c r="B145" s="14"/>
      <c r="C145" s="101" t="s">
        <v>24</v>
      </c>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4"/>
      <c r="AR145" s="14"/>
      <c r="AS145" s="14"/>
      <c r="AT145" s="14"/>
      <c r="AU145" s="1"/>
      <c r="AV145" s="1"/>
      <c r="AW145" s="1"/>
      <c r="AX145" s="1"/>
      <c r="AY145" s="1"/>
      <c r="AZ145" s="1"/>
      <c r="BA145" s="1"/>
      <c r="BB145" s="1"/>
      <c r="BC145" s="1"/>
      <c r="BD145" s="1"/>
    </row>
    <row r="146" spans="1:56" ht="15" hidden="1" customHeight="1" x14ac:dyDescent="0.2">
      <c r="A146" s="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
      <c r="AV146" s="1"/>
      <c r="AW146" s="1"/>
      <c r="AX146" s="1"/>
      <c r="AY146" s="1"/>
      <c r="AZ146" s="1"/>
      <c r="BA146" s="1"/>
      <c r="BB146" s="1"/>
      <c r="BC146" s="1"/>
      <c r="BD146" s="1"/>
    </row>
    <row r="147" spans="1:56" ht="15" customHeight="1" x14ac:dyDescent="0.2">
      <c r="A147" s="3"/>
      <c r="B147" s="14"/>
      <c r="C147" s="101" t="s">
        <v>191</v>
      </c>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4"/>
      <c r="AR147" s="14"/>
      <c r="AS147" s="14"/>
      <c r="AT147" s="14"/>
      <c r="AU147" s="1"/>
      <c r="AV147" s="1"/>
      <c r="AW147" s="1"/>
      <c r="AX147" s="1"/>
      <c r="AY147" s="1"/>
      <c r="AZ147" s="1"/>
      <c r="BA147" s="1"/>
      <c r="BB147" s="1"/>
      <c r="BC147" s="1"/>
      <c r="BD147" s="1"/>
    </row>
    <row r="148" spans="1:56" ht="15" customHeight="1" x14ac:dyDescent="0.2">
      <c r="A148" s="3"/>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
      <c r="AV148" s="1"/>
      <c r="AW148" s="1"/>
      <c r="AX148" s="1"/>
      <c r="AY148" s="1"/>
      <c r="AZ148" s="1"/>
      <c r="BA148" s="1"/>
      <c r="BB148" s="1"/>
      <c r="BC148" s="1"/>
      <c r="BD148" s="1"/>
    </row>
    <row r="149" spans="1:56" ht="15" customHeight="1" x14ac:dyDescent="0.2">
      <c r="A149" s="3">
        <v>16</v>
      </c>
      <c r="B149" s="105" t="s">
        <v>192</v>
      </c>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1"/>
      <c r="AQ149" s="14"/>
      <c r="AR149" s="14"/>
      <c r="AS149" s="14"/>
      <c r="AT149" s="14"/>
      <c r="AU149" s="1"/>
      <c r="AV149" s="1"/>
      <c r="AW149" s="1"/>
      <c r="AX149" s="1"/>
      <c r="AY149" s="1"/>
      <c r="AZ149" s="1"/>
      <c r="BA149" s="1"/>
      <c r="BB149" s="1"/>
      <c r="BC149" s="1"/>
      <c r="BD149" s="1"/>
    </row>
    <row r="150" spans="1:56" ht="15" customHeight="1" x14ac:dyDescent="0.2">
      <c r="A150" s="3"/>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1"/>
      <c r="AQ150" s="14"/>
      <c r="AR150" s="14"/>
      <c r="AS150" s="14"/>
      <c r="AT150" s="14"/>
      <c r="AU150" s="1"/>
      <c r="AV150" s="1"/>
      <c r="AW150" s="1"/>
      <c r="AX150" s="1"/>
      <c r="AY150" s="1"/>
      <c r="AZ150" s="1"/>
      <c r="BA150" s="1"/>
      <c r="BB150" s="1"/>
      <c r="BC150" s="1"/>
      <c r="BD150" s="1"/>
    </row>
    <row r="151" spans="1:56" ht="15" hidden="1" customHeight="1" x14ac:dyDescent="0.2">
      <c r="A151" s="3"/>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4"/>
      <c r="AQ151" s="14"/>
      <c r="AR151" s="14"/>
      <c r="AS151" s="14"/>
      <c r="AT151" s="14"/>
      <c r="AU151" s="1"/>
      <c r="AV151" s="1"/>
      <c r="AW151" s="1"/>
      <c r="AX151" s="1"/>
      <c r="AY151" s="1"/>
      <c r="AZ151" s="1"/>
      <c r="BA151" s="1"/>
      <c r="BB151" s="1"/>
      <c r="BC151" s="1"/>
      <c r="BD151" s="1"/>
    </row>
    <row r="152" spans="1:56" ht="15" customHeight="1" x14ac:dyDescent="0.2">
      <c r="A152" s="3"/>
      <c r="B152" s="14"/>
      <c r="C152" s="101" t="s">
        <v>193</v>
      </c>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4"/>
      <c r="AR152" s="14"/>
      <c r="AS152" s="14"/>
      <c r="AT152" s="14"/>
      <c r="AU152" s="1"/>
      <c r="AV152" s="1"/>
      <c r="AW152" s="1"/>
      <c r="AX152" s="1"/>
      <c r="AY152" s="1"/>
      <c r="AZ152" s="1"/>
      <c r="BA152" s="1"/>
      <c r="BB152" s="1"/>
      <c r="BC152" s="1"/>
      <c r="BD152" s="1"/>
    </row>
    <row r="153" spans="1:56" ht="15" hidden="1" customHeight="1" x14ac:dyDescent="0.2">
      <c r="A153" s="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
      <c r="AV153" s="1"/>
      <c r="AW153" s="1"/>
      <c r="AX153" s="1"/>
      <c r="AY153" s="1"/>
      <c r="AZ153" s="1"/>
      <c r="BA153" s="1"/>
      <c r="BB153" s="1"/>
      <c r="BC153" s="1"/>
      <c r="BD153" s="1"/>
    </row>
    <row r="154" spans="1:56" ht="15" customHeight="1" x14ac:dyDescent="0.2">
      <c r="A154" s="3"/>
      <c r="B154" s="14"/>
      <c r="C154" s="101" t="s">
        <v>194</v>
      </c>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4"/>
      <c r="AR154" s="14"/>
      <c r="AS154" s="14"/>
      <c r="AT154" s="14"/>
      <c r="AU154" s="1"/>
      <c r="AV154" s="1"/>
      <c r="AW154" s="1"/>
      <c r="AX154" s="1"/>
      <c r="AY154" s="1"/>
      <c r="AZ154" s="1"/>
      <c r="BA154" s="1"/>
      <c r="BB154" s="1"/>
      <c r="BC154" s="1"/>
      <c r="BD154" s="1"/>
    </row>
    <row r="155" spans="1:56" ht="2.25" customHeight="1" x14ac:dyDescent="0.2">
      <c r="A155" s="3"/>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
      <c r="AV155" s="1"/>
      <c r="AW155" s="1"/>
      <c r="AX155" s="1"/>
      <c r="AY155" s="1"/>
      <c r="AZ155" s="1"/>
      <c r="BA155" s="1"/>
      <c r="BB155" s="1"/>
      <c r="BC155" s="1"/>
      <c r="BD155" s="1"/>
    </row>
    <row r="156" spans="1:56" ht="15" customHeight="1"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4"/>
      <c r="AR156" s="14"/>
      <c r="AS156" s="14"/>
      <c r="AT156" s="14"/>
      <c r="AU156" s="2"/>
      <c r="AV156" s="2"/>
      <c r="AW156" s="2"/>
      <c r="AX156" s="2"/>
      <c r="AY156" s="2"/>
      <c r="AZ156" s="2"/>
      <c r="BA156" s="2"/>
      <c r="BB156" s="2"/>
      <c r="BC156" s="2"/>
      <c r="BD156" s="2"/>
    </row>
    <row r="157" spans="1:56" ht="2.25" customHeight="1" x14ac:dyDescent="0.2">
      <c r="A157" s="3"/>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
      <c r="AV157" s="1"/>
      <c r="AW157" s="1"/>
      <c r="AX157" s="1"/>
      <c r="AY157" s="1"/>
      <c r="AZ157" s="1"/>
      <c r="BA157" s="1"/>
      <c r="BB157" s="1"/>
      <c r="BC157" s="1"/>
      <c r="BD157" s="1"/>
    </row>
    <row r="158" spans="1:56" ht="15" customHeight="1" x14ac:dyDescent="0.2">
      <c r="A158" s="3">
        <v>17</v>
      </c>
      <c r="B158" s="105" t="s">
        <v>53</v>
      </c>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4"/>
      <c r="AR158" s="14"/>
      <c r="AS158" s="14"/>
      <c r="AT158" s="14"/>
      <c r="AU158" s="1"/>
      <c r="AV158" s="1"/>
      <c r="AW158" s="1"/>
      <c r="AX158" s="1"/>
      <c r="AY158" s="1"/>
      <c r="AZ158" s="1"/>
      <c r="BA158" s="1"/>
      <c r="BB158" s="1"/>
      <c r="BC158" s="1"/>
      <c r="BD158" s="1"/>
    </row>
    <row r="159" spans="1:56" ht="2.25" customHeight="1" x14ac:dyDescent="0.2">
      <c r="A159" s="3"/>
      <c r="B159" s="20"/>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
      <c r="AV159" s="1"/>
      <c r="AW159" s="1"/>
      <c r="AX159" s="1"/>
      <c r="AY159" s="1"/>
      <c r="AZ159" s="1"/>
      <c r="BA159" s="1"/>
      <c r="BB159" s="1"/>
      <c r="BC159" s="1"/>
      <c r="BD159" s="1"/>
    </row>
    <row r="160" spans="1:56" ht="15" customHeight="1" x14ac:dyDescent="0.2">
      <c r="A160" s="3"/>
      <c r="B160" s="115" t="s">
        <v>54</v>
      </c>
      <c r="C160" s="101"/>
      <c r="D160" s="101"/>
      <c r="E160" s="101"/>
      <c r="F160" s="101"/>
      <c r="G160" s="101"/>
      <c r="H160" s="101"/>
      <c r="I160" s="101"/>
      <c r="J160" s="101"/>
      <c r="K160" s="101"/>
      <c r="L160" s="101"/>
      <c r="M160" s="101"/>
      <c r="N160" s="101"/>
      <c r="O160" s="101"/>
      <c r="P160" s="14"/>
      <c r="Q160" s="244"/>
      <c r="R160" s="245"/>
      <c r="S160" s="245"/>
      <c r="T160" s="245"/>
      <c r="U160" s="245"/>
      <c r="V160" s="245"/>
      <c r="W160" s="245"/>
      <c r="X160" s="245"/>
      <c r="Y160" s="245"/>
      <c r="Z160" s="245"/>
      <c r="AA160" s="245"/>
      <c r="AB160" s="245"/>
      <c r="AC160" s="245"/>
      <c r="AD160" s="245"/>
      <c r="AE160" s="245"/>
      <c r="AF160" s="245"/>
      <c r="AG160" s="245"/>
      <c r="AH160" s="245"/>
      <c r="AI160" s="245"/>
      <c r="AJ160" s="245"/>
      <c r="AK160" s="245"/>
      <c r="AL160" s="245"/>
      <c r="AM160" s="245"/>
      <c r="AN160" s="245"/>
      <c r="AO160" s="245"/>
      <c r="AP160" s="246"/>
      <c r="AQ160" s="14"/>
      <c r="AR160" s="14"/>
      <c r="AS160" s="14"/>
      <c r="AT160" s="14"/>
      <c r="AU160" s="1"/>
      <c r="AV160" s="1"/>
      <c r="AW160" s="1"/>
      <c r="AX160" s="1"/>
      <c r="AY160" s="1"/>
      <c r="AZ160" s="1"/>
      <c r="BA160" s="1"/>
      <c r="BB160" s="1"/>
      <c r="BC160" s="1"/>
      <c r="BD160" s="1"/>
    </row>
    <row r="161" spans="1:56" ht="15" customHeight="1" x14ac:dyDescent="0.2">
      <c r="A161" s="3"/>
      <c r="B161" s="14"/>
      <c r="C161" s="16"/>
      <c r="D161" s="16"/>
      <c r="E161" s="16"/>
      <c r="F161" s="16"/>
      <c r="G161" s="16"/>
      <c r="H161" s="16"/>
      <c r="I161" s="16"/>
      <c r="J161" s="16"/>
      <c r="K161" s="16"/>
      <c r="L161" s="16"/>
      <c r="M161" s="16"/>
      <c r="N161" s="16"/>
      <c r="O161" s="14"/>
      <c r="P161" s="16"/>
      <c r="Q161" s="247"/>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9"/>
      <c r="AQ161" s="14"/>
      <c r="AR161" s="14"/>
      <c r="AS161" s="14"/>
      <c r="AT161" s="14"/>
      <c r="AU161" s="1"/>
      <c r="AV161" s="1"/>
      <c r="AW161" s="1"/>
      <c r="AX161" s="1"/>
      <c r="AY161" s="1"/>
      <c r="AZ161" s="1"/>
      <c r="BA161" s="1"/>
      <c r="BB161" s="1"/>
      <c r="BC161" s="1"/>
      <c r="BD161" s="1"/>
    </row>
    <row r="162" spans="1:56" ht="2.25" customHeight="1" x14ac:dyDescent="0.2">
      <c r="A162" s="3"/>
      <c r="B162" s="14"/>
      <c r="C162" s="14"/>
      <c r="D162" s="14"/>
      <c r="E162" s="14"/>
      <c r="F162" s="14"/>
      <c r="G162" s="14"/>
      <c r="H162" s="14"/>
      <c r="I162" s="14"/>
      <c r="J162" s="14"/>
      <c r="K162" s="14"/>
      <c r="L162" s="14"/>
      <c r="M162" s="13"/>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
      <c r="AV162" s="1"/>
      <c r="AW162" s="1"/>
      <c r="AX162" s="1"/>
      <c r="AY162" s="1"/>
      <c r="AZ162" s="1"/>
      <c r="BA162" s="1"/>
      <c r="BB162" s="1"/>
      <c r="BC162" s="1"/>
      <c r="BD162" s="1"/>
    </row>
    <row r="163" spans="1:56" ht="15" customHeight="1" x14ac:dyDescent="0.2">
      <c r="A163" s="3"/>
      <c r="B163" s="134" t="s">
        <v>55</v>
      </c>
      <c r="C163" s="101"/>
      <c r="D163" s="101"/>
      <c r="E163" s="101"/>
      <c r="F163" s="101"/>
      <c r="G163" s="101"/>
      <c r="H163" s="101"/>
      <c r="I163" s="101"/>
      <c r="J163" s="101"/>
      <c r="K163" s="101"/>
      <c r="L163" s="101"/>
      <c r="M163" s="101"/>
      <c r="N163" s="101"/>
      <c r="O163" s="101"/>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2"/>
      <c r="AV163" s="2"/>
      <c r="AW163" s="2"/>
      <c r="AX163" s="2"/>
      <c r="AY163" s="2"/>
      <c r="AZ163" s="2"/>
      <c r="BA163" s="2"/>
      <c r="BB163" s="2"/>
      <c r="BC163" s="2"/>
      <c r="BD163" s="2"/>
    </row>
    <row r="164" spans="1:56" ht="2.25" customHeight="1" x14ac:dyDescent="0.2">
      <c r="A164" s="3"/>
      <c r="B164" s="14"/>
      <c r="C164" s="14"/>
      <c r="D164" s="14"/>
      <c r="E164" s="14"/>
      <c r="F164" s="14"/>
      <c r="G164" s="14"/>
      <c r="H164" s="14"/>
      <c r="I164" s="14"/>
      <c r="J164" s="14"/>
      <c r="K164" s="14"/>
      <c r="L164" s="14"/>
      <c r="M164" s="14"/>
      <c r="N164" s="13"/>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
      <c r="AV164" s="1"/>
      <c r="AW164" s="1"/>
      <c r="AX164" s="1"/>
      <c r="AY164" s="1"/>
      <c r="AZ164" s="1"/>
      <c r="BA164" s="1"/>
      <c r="BB164" s="1"/>
      <c r="BC164" s="1"/>
      <c r="BD164" s="1"/>
    </row>
    <row r="165" spans="1:56" ht="15" customHeight="1" x14ac:dyDescent="0.2">
      <c r="A165" s="3"/>
      <c r="B165" s="134" t="s">
        <v>29</v>
      </c>
      <c r="C165" s="101"/>
      <c r="D165" s="101"/>
      <c r="E165" s="101"/>
      <c r="F165" s="101"/>
      <c r="G165" s="101"/>
      <c r="H165" s="101"/>
      <c r="I165" s="101"/>
      <c r="J165" s="101"/>
      <c r="K165" s="101"/>
      <c r="L165" s="101"/>
      <c r="M165" s="101"/>
      <c r="N165" s="101"/>
      <c r="O165" s="101"/>
      <c r="P165" s="14"/>
      <c r="Q165" s="250"/>
      <c r="R165" s="251"/>
      <c r="S165" s="251"/>
      <c r="T165" s="251"/>
      <c r="U165" s="251"/>
      <c r="V165" s="251"/>
      <c r="W165" s="251"/>
      <c r="X165" s="251"/>
      <c r="Y165" s="251"/>
      <c r="Z165" s="251"/>
      <c r="AA165" s="251"/>
      <c r="AB165" s="251"/>
      <c r="AC165" s="251"/>
      <c r="AD165" s="251"/>
      <c r="AE165" s="251"/>
      <c r="AF165" s="251"/>
      <c r="AG165" s="251"/>
      <c r="AH165" s="251"/>
      <c r="AI165" s="251"/>
      <c r="AJ165" s="251"/>
      <c r="AK165" s="252"/>
      <c r="AL165" s="38"/>
      <c r="AM165" s="253"/>
      <c r="AN165" s="254"/>
      <c r="AO165" s="254"/>
      <c r="AP165" s="255"/>
      <c r="AQ165" s="14"/>
      <c r="AR165" s="14"/>
      <c r="AS165" s="14"/>
      <c r="AT165" s="14"/>
      <c r="AU165" s="1"/>
      <c r="AV165" s="1"/>
      <c r="AW165" s="1"/>
      <c r="AX165" s="1"/>
      <c r="AY165" s="1"/>
      <c r="AZ165" s="1"/>
      <c r="BA165" s="1"/>
      <c r="BB165" s="1"/>
      <c r="BC165" s="1"/>
      <c r="BD165" s="1"/>
    </row>
    <row r="166" spans="1:56" ht="2.25" customHeight="1" x14ac:dyDescent="0.2">
      <c r="A166" s="3"/>
      <c r="B166" s="14"/>
      <c r="C166" s="14"/>
      <c r="D166" s="14"/>
      <c r="E166" s="14"/>
      <c r="F166" s="14"/>
      <c r="G166" s="14"/>
      <c r="H166" s="14"/>
      <c r="I166" s="14"/>
      <c r="J166" s="14"/>
      <c r="K166" s="14"/>
      <c r="L166" s="14"/>
      <c r="M166" s="14"/>
      <c r="N166" s="13"/>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
      <c r="AV166" s="1"/>
      <c r="AW166" s="1"/>
      <c r="AX166" s="1"/>
      <c r="AY166" s="1"/>
      <c r="AZ166" s="1"/>
      <c r="BA166" s="1"/>
      <c r="BB166" s="1"/>
      <c r="BC166" s="1"/>
      <c r="BD166" s="1"/>
    </row>
    <row r="167" spans="1:56" ht="15" customHeight="1" x14ac:dyDescent="0.2">
      <c r="A167" s="3"/>
      <c r="B167" s="134" t="s">
        <v>30</v>
      </c>
      <c r="C167" s="101"/>
      <c r="D167" s="101"/>
      <c r="E167" s="101"/>
      <c r="F167" s="101"/>
      <c r="G167" s="101"/>
      <c r="H167" s="101"/>
      <c r="I167" s="101"/>
      <c r="J167" s="101"/>
      <c r="K167" s="101"/>
      <c r="L167" s="101"/>
      <c r="M167" s="101"/>
      <c r="N167" s="101"/>
      <c r="O167" s="101"/>
      <c r="P167" s="14"/>
      <c r="Q167" s="253"/>
      <c r="R167" s="254"/>
      <c r="S167" s="254"/>
      <c r="T167" s="255"/>
      <c r="U167" s="38"/>
      <c r="V167" s="250"/>
      <c r="W167" s="251"/>
      <c r="X167" s="251"/>
      <c r="Y167" s="251"/>
      <c r="Z167" s="251"/>
      <c r="AA167" s="251"/>
      <c r="AB167" s="251"/>
      <c r="AC167" s="251"/>
      <c r="AD167" s="251"/>
      <c r="AE167" s="251"/>
      <c r="AF167" s="251"/>
      <c r="AG167" s="251"/>
      <c r="AH167" s="251"/>
      <c r="AI167" s="251"/>
      <c r="AJ167" s="251"/>
      <c r="AK167" s="251"/>
      <c r="AL167" s="251"/>
      <c r="AM167" s="251"/>
      <c r="AN167" s="251"/>
      <c r="AO167" s="251"/>
      <c r="AP167" s="252"/>
      <c r="AQ167" s="14"/>
      <c r="AR167" s="14"/>
      <c r="AS167" s="14"/>
      <c r="AT167" s="14"/>
      <c r="AU167" s="1"/>
      <c r="AV167" s="1"/>
      <c r="AW167" s="1"/>
      <c r="AX167" s="1"/>
      <c r="AY167" s="1"/>
      <c r="AZ167" s="1"/>
      <c r="BA167" s="1"/>
      <c r="BB167" s="1"/>
      <c r="BC167" s="1"/>
      <c r="BD167" s="1"/>
    </row>
    <row r="168" spans="1:56" ht="2.25" customHeight="1" x14ac:dyDescent="0.2">
      <c r="A168" s="3"/>
      <c r="B168" s="14"/>
      <c r="C168" s="14"/>
      <c r="D168" s="14"/>
      <c r="E168" s="14"/>
      <c r="F168" s="14"/>
      <c r="G168" s="14"/>
      <c r="H168" s="14"/>
      <c r="I168" s="14"/>
      <c r="J168" s="14"/>
      <c r="K168" s="14"/>
      <c r="L168" s="14"/>
      <c r="M168" s="14"/>
      <c r="N168" s="13"/>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
      <c r="AV168" s="1"/>
      <c r="AW168" s="1"/>
      <c r="AX168" s="1"/>
      <c r="AY168" s="1"/>
      <c r="AZ168" s="1"/>
      <c r="BA168" s="1"/>
      <c r="BB168" s="1"/>
      <c r="BC168" s="1"/>
      <c r="BD168" s="1"/>
    </row>
    <row r="169" spans="1:56" ht="15" customHeight="1" x14ac:dyDescent="0.2">
      <c r="A169" s="3"/>
      <c r="B169" s="134" t="s">
        <v>56</v>
      </c>
      <c r="C169" s="101"/>
      <c r="D169" s="101"/>
      <c r="E169" s="101"/>
      <c r="F169" s="101"/>
      <c r="G169" s="101"/>
      <c r="H169" s="101"/>
      <c r="I169" s="101"/>
      <c r="J169" s="101"/>
      <c r="K169" s="101"/>
      <c r="L169" s="101"/>
      <c r="M169" s="101"/>
      <c r="N169" s="101"/>
      <c r="O169" s="101"/>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
      <c r="AV169" s="1"/>
      <c r="AW169" s="1"/>
      <c r="AX169" s="1"/>
      <c r="AY169" s="1"/>
      <c r="AZ169" s="1"/>
      <c r="BA169" s="1"/>
      <c r="BB169" s="1"/>
      <c r="BC169" s="1"/>
      <c r="BD169" s="1"/>
    </row>
    <row r="170" spans="1:56" ht="2.25" customHeight="1" x14ac:dyDescent="0.2">
      <c r="A170" s="3"/>
      <c r="B170" s="14"/>
      <c r="C170" s="14"/>
      <c r="D170" s="14"/>
      <c r="E170" s="14"/>
      <c r="F170" s="14"/>
      <c r="G170" s="14"/>
      <c r="H170" s="14"/>
      <c r="I170" s="14"/>
      <c r="J170" s="14"/>
      <c r="K170" s="14"/>
      <c r="L170" s="14"/>
      <c r="M170" s="14"/>
      <c r="N170" s="13"/>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
      <c r="AV170" s="1"/>
      <c r="AW170" s="1"/>
      <c r="AX170" s="1"/>
      <c r="AY170" s="1"/>
      <c r="AZ170" s="1"/>
      <c r="BA170" s="1"/>
      <c r="BB170" s="1"/>
      <c r="BC170" s="1"/>
      <c r="BD170" s="1"/>
    </row>
    <row r="171" spans="1:56" ht="15" customHeight="1" x14ac:dyDescent="0.2">
      <c r="A171" s="3"/>
      <c r="B171" s="134" t="s">
        <v>29</v>
      </c>
      <c r="C171" s="101"/>
      <c r="D171" s="101"/>
      <c r="E171" s="101"/>
      <c r="F171" s="101"/>
      <c r="G171" s="101"/>
      <c r="H171" s="101"/>
      <c r="I171" s="101"/>
      <c r="J171" s="101"/>
      <c r="K171" s="101"/>
      <c r="L171" s="101"/>
      <c r="M171" s="101"/>
      <c r="N171" s="101"/>
      <c r="O171" s="101"/>
      <c r="P171" s="14"/>
      <c r="Q171" s="250"/>
      <c r="R171" s="251"/>
      <c r="S171" s="251"/>
      <c r="T171" s="251"/>
      <c r="U171" s="251"/>
      <c r="V171" s="251"/>
      <c r="W171" s="251"/>
      <c r="X171" s="251"/>
      <c r="Y171" s="251"/>
      <c r="Z171" s="251"/>
      <c r="AA171" s="251"/>
      <c r="AB171" s="251"/>
      <c r="AC171" s="251"/>
      <c r="AD171" s="251"/>
      <c r="AE171" s="251"/>
      <c r="AF171" s="251"/>
      <c r="AG171" s="251"/>
      <c r="AH171" s="251"/>
      <c r="AI171" s="251"/>
      <c r="AJ171" s="251"/>
      <c r="AK171" s="252"/>
      <c r="AL171" s="38"/>
      <c r="AM171" s="253"/>
      <c r="AN171" s="254"/>
      <c r="AO171" s="254"/>
      <c r="AP171" s="255"/>
      <c r="AQ171" s="14"/>
      <c r="AR171" s="14"/>
      <c r="AS171" s="14"/>
      <c r="AT171" s="14"/>
      <c r="AU171" s="1"/>
      <c r="AV171" s="1"/>
      <c r="AW171" s="1"/>
      <c r="AX171" s="1"/>
      <c r="AY171" s="1"/>
      <c r="AZ171" s="1"/>
      <c r="BA171" s="1"/>
      <c r="BB171" s="1"/>
      <c r="BC171" s="1"/>
      <c r="BD171" s="1"/>
    </row>
    <row r="172" spans="1:56" ht="2.25" customHeight="1" x14ac:dyDescent="0.2">
      <c r="A172" s="3"/>
      <c r="B172" s="14"/>
      <c r="C172" s="14"/>
      <c r="D172" s="14"/>
      <c r="E172" s="14"/>
      <c r="F172" s="14"/>
      <c r="G172" s="14"/>
      <c r="H172" s="14"/>
      <c r="I172" s="14"/>
      <c r="J172" s="14"/>
      <c r="K172" s="14"/>
      <c r="L172" s="14"/>
      <c r="M172" s="14"/>
      <c r="N172" s="13"/>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
      <c r="AV172" s="1"/>
      <c r="AW172" s="1"/>
      <c r="AX172" s="1"/>
      <c r="AY172" s="1"/>
      <c r="AZ172" s="1"/>
      <c r="BA172" s="1"/>
      <c r="BB172" s="1"/>
      <c r="BC172" s="1"/>
      <c r="BD172" s="1"/>
    </row>
    <row r="173" spans="1:56" ht="15" customHeight="1" x14ac:dyDescent="0.2">
      <c r="A173" s="3"/>
      <c r="B173" s="134" t="s">
        <v>30</v>
      </c>
      <c r="C173" s="101"/>
      <c r="D173" s="101"/>
      <c r="E173" s="101"/>
      <c r="F173" s="101"/>
      <c r="G173" s="101"/>
      <c r="H173" s="101"/>
      <c r="I173" s="101"/>
      <c r="J173" s="101"/>
      <c r="K173" s="101"/>
      <c r="L173" s="101"/>
      <c r="M173" s="101"/>
      <c r="N173" s="101"/>
      <c r="O173" s="101"/>
      <c r="P173" s="14"/>
      <c r="Q173" s="253"/>
      <c r="R173" s="254"/>
      <c r="S173" s="254"/>
      <c r="T173" s="255"/>
      <c r="U173" s="38"/>
      <c r="V173" s="250"/>
      <c r="W173" s="251"/>
      <c r="X173" s="251"/>
      <c r="Y173" s="251"/>
      <c r="Z173" s="251"/>
      <c r="AA173" s="251"/>
      <c r="AB173" s="251"/>
      <c r="AC173" s="251"/>
      <c r="AD173" s="251"/>
      <c r="AE173" s="251"/>
      <c r="AF173" s="251"/>
      <c r="AG173" s="251"/>
      <c r="AH173" s="251"/>
      <c r="AI173" s="251"/>
      <c r="AJ173" s="251"/>
      <c r="AK173" s="251"/>
      <c r="AL173" s="251"/>
      <c r="AM173" s="251"/>
      <c r="AN173" s="251"/>
      <c r="AO173" s="251"/>
      <c r="AP173" s="252"/>
      <c r="AQ173" s="14"/>
      <c r="AR173" s="14"/>
      <c r="AS173" s="14"/>
      <c r="AT173" s="14"/>
      <c r="AU173" s="1"/>
      <c r="AV173" s="1"/>
      <c r="AW173" s="1"/>
      <c r="AX173" s="1"/>
      <c r="AY173" s="1"/>
      <c r="AZ173" s="1"/>
      <c r="BA173" s="1"/>
      <c r="BB173" s="1"/>
      <c r="BC173" s="1"/>
      <c r="BD173" s="1"/>
    </row>
    <row r="174" spans="1:56" ht="15" customHeight="1" x14ac:dyDescent="0.2">
      <c r="A174" s="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
      <c r="AV174" s="1"/>
      <c r="AW174" s="1"/>
      <c r="AX174" s="1"/>
      <c r="AY174" s="1"/>
      <c r="AZ174" s="1"/>
      <c r="BA174" s="1"/>
      <c r="BB174" s="1"/>
      <c r="BC174" s="1"/>
      <c r="BD174" s="1"/>
    </row>
    <row r="175" spans="1:56" ht="15" customHeight="1" x14ac:dyDescent="0.2">
      <c r="A175" s="3"/>
      <c r="B175" s="102" t="s">
        <v>57</v>
      </c>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4"/>
      <c r="AR175" s="14"/>
      <c r="AS175" s="14"/>
      <c r="AT175" s="14"/>
      <c r="AU175" s="1"/>
      <c r="AV175" s="1"/>
      <c r="AW175" s="1"/>
      <c r="AX175" s="1"/>
      <c r="AY175" s="1"/>
      <c r="AZ175" s="1"/>
      <c r="BA175" s="1"/>
      <c r="BB175" s="1"/>
      <c r="BC175" s="1"/>
      <c r="BD175" s="1"/>
    </row>
    <row r="176" spans="1:56" ht="15" customHeight="1" x14ac:dyDescent="0.2">
      <c r="A176" s="3"/>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
      <c r="AV176" s="1"/>
      <c r="AW176" s="1"/>
      <c r="AX176" s="1"/>
      <c r="AY176" s="1"/>
      <c r="AZ176" s="1"/>
      <c r="BA176" s="1"/>
      <c r="BB176" s="1"/>
      <c r="BC176" s="1"/>
      <c r="BD176" s="1"/>
    </row>
    <row r="177" spans="1:56" ht="15" customHeight="1" x14ac:dyDescent="0.2">
      <c r="A177" s="34">
        <v>18</v>
      </c>
      <c r="B177" s="100" t="s">
        <v>195</v>
      </c>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4"/>
      <c r="AR177" s="14"/>
      <c r="AS177" s="14"/>
      <c r="AT177" s="14"/>
      <c r="AU177" s="1"/>
      <c r="AV177" s="1"/>
      <c r="AW177" s="1"/>
      <c r="AX177" s="1"/>
      <c r="AY177" s="1"/>
      <c r="AZ177" s="1"/>
      <c r="BA177" s="1"/>
      <c r="BB177" s="1"/>
      <c r="BC177" s="1"/>
      <c r="BD177" s="1"/>
    </row>
    <row r="178" spans="1:56" ht="15" customHeight="1" x14ac:dyDescent="0.2">
      <c r="A178" s="3"/>
      <c r="B178" s="14"/>
      <c r="C178" s="101" t="s">
        <v>196</v>
      </c>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4"/>
      <c r="AR178" s="14"/>
      <c r="AS178" s="14"/>
      <c r="AT178" s="14"/>
      <c r="AU178" s="1"/>
      <c r="AV178" s="1"/>
      <c r="AW178" s="1"/>
      <c r="AX178" s="1"/>
      <c r="AY178" s="1"/>
      <c r="AZ178" s="1"/>
      <c r="BA178" s="1"/>
      <c r="BB178" s="1"/>
      <c r="BC178" s="1"/>
      <c r="BD178" s="1"/>
    </row>
    <row r="179" spans="1:56" ht="2.25" customHeight="1" x14ac:dyDescent="0.2">
      <c r="A179" s="3"/>
      <c r="B179" s="14"/>
      <c r="C179" s="14"/>
      <c r="D179" s="14"/>
      <c r="E179" s="14"/>
      <c r="F179" s="14"/>
      <c r="G179" s="14"/>
      <c r="H179" s="14"/>
      <c r="I179" s="14"/>
      <c r="J179" s="14"/>
      <c r="K179" s="14"/>
      <c r="L179" s="14"/>
      <c r="M179" s="14"/>
      <c r="N179" s="13"/>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
      <c r="AV179" s="1"/>
      <c r="AW179" s="1"/>
      <c r="AX179" s="1"/>
      <c r="AY179" s="1"/>
      <c r="AZ179" s="1"/>
      <c r="BA179" s="1"/>
      <c r="BB179" s="1"/>
      <c r="BC179" s="1"/>
      <c r="BD179" s="1"/>
    </row>
    <row r="180" spans="1:56" ht="15" customHeight="1" x14ac:dyDescent="0.2">
      <c r="A180" s="3"/>
      <c r="B180" s="14"/>
      <c r="C180" s="101" t="s">
        <v>25</v>
      </c>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4"/>
      <c r="AR180" s="14"/>
      <c r="AS180" s="14"/>
      <c r="AT180" s="14"/>
      <c r="AU180" s="1"/>
      <c r="AV180" s="1"/>
      <c r="AW180" s="1"/>
      <c r="AX180" s="1"/>
      <c r="AY180" s="1"/>
      <c r="AZ180" s="1"/>
      <c r="BA180" s="1"/>
      <c r="BB180" s="1"/>
      <c r="BC180" s="1"/>
      <c r="BD180" s="1"/>
    </row>
    <row r="181" spans="1:56" ht="15" customHeight="1" x14ac:dyDescent="0.2">
      <c r="A181" s="3"/>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
      <c r="AV181" s="1"/>
      <c r="AW181" s="1"/>
      <c r="AX181" s="1"/>
      <c r="AY181" s="1"/>
      <c r="AZ181" s="1"/>
      <c r="BA181" s="1"/>
      <c r="BB181" s="1"/>
      <c r="BC181" s="1"/>
      <c r="BD181" s="1"/>
    </row>
    <row r="182" spans="1:56" ht="15" customHeight="1" x14ac:dyDescent="0.2">
      <c r="A182" s="34">
        <v>19</v>
      </c>
      <c r="B182" s="100" t="s">
        <v>197</v>
      </c>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4"/>
      <c r="AR182" s="14"/>
      <c r="AS182" s="14"/>
      <c r="AT182" s="14"/>
      <c r="AU182" s="1"/>
      <c r="AV182" s="1"/>
      <c r="AW182" s="1"/>
      <c r="AX182" s="1"/>
      <c r="AY182" s="1"/>
      <c r="AZ182" s="1"/>
      <c r="BA182" s="1"/>
      <c r="BB182" s="1"/>
      <c r="BC182" s="1"/>
      <c r="BD182" s="1"/>
    </row>
    <row r="183" spans="1:56" ht="15" customHeight="1" x14ac:dyDescent="0.2">
      <c r="A183" s="3"/>
      <c r="B183" s="14"/>
      <c r="C183" s="101" t="s">
        <v>198</v>
      </c>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4"/>
      <c r="AR183" s="14"/>
      <c r="AS183" s="14"/>
      <c r="AT183" s="14"/>
      <c r="AU183" s="1"/>
      <c r="AV183" s="1"/>
      <c r="AW183" s="1"/>
      <c r="AX183" s="1"/>
      <c r="AY183" s="1"/>
      <c r="AZ183" s="1"/>
      <c r="BA183" s="1"/>
      <c r="BB183" s="1"/>
      <c r="BC183" s="1"/>
      <c r="BD183" s="1"/>
    </row>
    <row r="184" spans="1:56" ht="2.25" customHeight="1" x14ac:dyDescent="0.2">
      <c r="A184" s="3"/>
      <c r="B184" s="14"/>
      <c r="C184" s="14"/>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14"/>
      <c r="AR184" s="14"/>
      <c r="AS184" s="14"/>
      <c r="AT184" s="14"/>
      <c r="AU184" s="1"/>
      <c r="AV184" s="1"/>
      <c r="AW184" s="1"/>
      <c r="AX184" s="1"/>
      <c r="AY184" s="1"/>
      <c r="AZ184" s="1"/>
      <c r="BA184" s="1"/>
      <c r="BB184" s="1"/>
      <c r="BC184" s="1"/>
      <c r="BD184" s="1"/>
    </row>
    <row r="185" spans="1:56" ht="45" customHeight="1" x14ac:dyDescent="0.2">
      <c r="A185" s="3"/>
      <c r="B185" s="26"/>
      <c r="C185" s="107" t="s">
        <v>199</v>
      </c>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26"/>
      <c r="AQ185" s="14"/>
      <c r="AR185" s="14"/>
      <c r="AS185" s="14"/>
      <c r="AT185" s="14"/>
      <c r="AU185" s="1"/>
      <c r="AV185" s="1"/>
      <c r="AW185" s="1"/>
      <c r="AX185" s="1"/>
      <c r="AY185" s="1"/>
      <c r="AZ185" s="1"/>
      <c r="BA185" s="1"/>
      <c r="BB185" s="1"/>
      <c r="BC185" s="1"/>
      <c r="BD185" s="1"/>
    </row>
    <row r="186" spans="1:56" ht="2.25" customHeight="1" x14ac:dyDescent="0.2">
      <c r="A186" s="3"/>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14"/>
      <c r="AR186" s="14"/>
      <c r="AS186" s="14"/>
      <c r="AT186" s="14"/>
      <c r="AU186" s="1"/>
      <c r="AV186" s="1"/>
      <c r="AW186" s="1"/>
      <c r="AX186" s="1"/>
      <c r="AY186" s="1"/>
      <c r="AZ186" s="1"/>
      <c r="BA186" s="1"/>
      <c r="BB186" s="1"/>
      <c r="BC186" s="1"/>
      <c r="BD186" s="1"/>
    </row>
    <row r="187" spans="1:56" ht="15" customHeight="1" x14ac:dyDescent="0.2">
      <c r="A187" s="3"/>
      <c r="B187" s="35"/>
      <c r="C187" s="235" t="s">
        <v>41</v>
      </c>
      <c r="D187" s="235"/>
      <c r="E187" s="235"/>
      <c r="F187" s="14"/>
      <c r="G187" s="96"/>
      <c r="H187" s="96"/>
      <c r="I187" s="14"/>
      <c r="J187" s="168" t="s">
        <v>42</v>
      </c>
      <c r="K187" s="168"/>
      <c r="L187" s="168"/>
      <c r="M187" s="96"/>
      <c r="N187" s="96"/>
      <c r="O187" s="96"/>
      <c r="P187" s="96"/>
      <c r="Q187" s="48"/>
      <c r="R187" s="39"/>
      <c r="S187" s="39"/>
      <c r="T187" s="39"/>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
      <c r="AV187" s="1"/>
      <c r="AW187" s="1"/>
      <c r="AX187" s="1"/>
      <c r="AY187" s="1"/>
      <c r="AZ187" s="1"/>
      <c r="BA187" s="1"/>
      <c r="BB187" s="1"/>
      <c r="BC187" s="1"/>
      <c r="BD187" s="1"/>
    </row>
    <row r="188" spans="1:56" ht="15" customHeight="1" x14ac:dyDescent="0.2">
      <c r="A188" s="3"/>
      <c r="B188" s="14"/>
      <c r="C188" s="14"/>
      <c r="D188" s="23"/>
      <c r="E188" s="39"/>
      <c r="F188" s="39"/>
      <c r="G188" s="23"/>
      <c r="H188" s="14"/>
      <c r="I188" s="23"/>
      <c r="J188" s="40"/>
      <c r="K188" s="40"/>
      <c r="L188" s="40"/>
      <c r="M188" s="39"/>
      <c r="N188" s="39"/>
      <c r="O188" s="39"/>
      <c r="P188" s="39"/>
      <c r="Q188" s="39"/>
      <c r="R188" s="39"/>
      <c r="S188" s="39"/>
      <c r="T188" s="39"/>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
      <c r="AV188" s="1"/>
      <c r="AW188" s="1"/>
      <c r="AX188" s="1"/>
      <c r="AY188" s="1"/>
      <c r="AZ188" s="1"/>
      <c r="BA188" s="1"/>
      <c r="BB188" s="1"/>
      <c r="BC188" s="1"/>
      <c r="BD188" s="1"/>
    </row>
    <row r="189" spans="1:56" ht="15" customHeight="1" x14ac:dyDescent="0.2">
      <c r="A189" s="3"/>
      <c r="B189" s="14"/>
      <c r="C189" s="101" t="s">
        <v>200</v>
      </c>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4"/>
      <c r="AR189" s="14"/>
      <c r="AS189" s="14"/>
      <c r="AT189" s="14"/>
      <c r="AU189" s="1"/>
      <c r="AV189" s="1"/>
      <c r="AW189" s="1"/>
      <c r="AX189" s="1"/>
      <c r="AY189" s="1"/>
      <c r="AZ189" s="1"/>
      <c r="BA189" s="1"/>
      <c r="BB189" s="1"/>
      <c r="BC189" s="1"/>
      <c r="BD189" s="1"/>
    </row>
    <row r="190" spans="1:56" ht="15" customHeight="1" x14ac:dyDescent="0.2">
      <c r="A190" s="3">
        <v>20</v>
      </c>
      <c r="B190" s="120" t="s">
        <v>201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4"/>
      <c r="AR190" s="14"/>
      <c r="AS190" s="14"/>
      <c r="AT190" s="14"/>
      <c r="AU190" s="1"/>
      <c r="AV190" s="1"/>
      <c r="AW190" s="1"/>
      <c r="AX190" s="1"/>
      <c r="AY190" s="1"/>
      <c r="AZ190" s="1"/>
      <c r="BA190" s="1"/>
      <c r="BB190" s="1"/>
      <c r="BC190" s="1"/>
      <c r="BD190" s="1"/>
    </row>
    <row r="191" spans="1:56" ht="2.25" customHeight="1" x14ac:dyDescent="0.2">
      <c r="A191" s="3"/>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
      <c r="AV191" s="1"/>
      <c r="AW191" s="1"/>
      <c r="AX191" s="1"/>
      <c r="AY191" s="1"/>
      <c r="AZ191" s="1"/>
      <c r="BA191" s="1"/>
      <c r="BB191" s="1"/>
      <c r="BC191" s="1"/>
      <c r="BD191" s="1"/>
    </row>
    <row r="192" spans="1:56" ht="15" customHeight="1" x14ac:dyDescent="0.2">
      <c r="A192" s="3"/>
      <c r="B192" s="125"/>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6"/>
      <c r="AG192" s="236"/>
      <c r="AH192" s="236"/>
      <c r="AI192" s="236"/>
      <c r="AJ192" s="236"/>
      <c r="AK192" s="236"/>
      <c r="AL192" s="236"/>
      <c r="AM192" s="236"/>
      <c r="AN192" s="236"/>
      <c r="AO192" s="236"/>
      <c r="AP192" s="237"/>
      <c r="AQ192" s="14"/>
      <c r="AR192" s="14"/>
      <c r="AS192" s="14"/>
      <c r="AT192" s="14"/>
      <c r="AU192" s="1"/>
      <c r="AV192" s="1"/>
      <c r="AW192" s="1"/>
      <c r="AX192" s="1"/>
      <c r="AY192" s="1"/>
      <c r="AZ192" s="1"/>
      <c r="BA192" s="1"/>
      <c r="BB192" s="1"/>
      <c r="BC192" s="1"/>
      <c r="BD192" s="1"/>
    </row>
    <row r="193" spans="1:56" ht="15" customHeight="1" x14ac:dyDescent="0.2">
      <c r="A193" s="3"/>
      <c r="B193" s="238"/>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c r="AJ193" s="239"/>
      <c r="AK193" s="239"/>
      <c r="AL193" s="239"/>
      <c r="AM193" s="239"/>
      <c r="AN193" s="239"/>
      <c r="AO193" s="239"/>
      <c r="AP193" s="240"/>
      <c r="AQ193" s="14"/>
      <c r="AR193" s="14"/>
      <c r="AS193" s="14"/>
      <c r="AT193" s="14"/>
      <c r="AU193" s="1"/>
      <c r="AV193" s="1"/>
      <c r="AW193" s="1"/>
      <c r="AX193" s="1"/>
      <c r="AY193" s="1"/>
      <c r="AZ193" s="1"/>
      <c r="BA193" s="1"/>
      <c r="BB193" s="1"/>
      <c r="BC193" s="1"/>
      <c r="BD193" s="1"/>
    </row>
    <row r="194" spans="1:56" ht="15" customHeight="1" x14ac:dyDescent="0.2">
      <c r="A194" s="3"/>
      <c r="B194" s="238"/>
      <c r="C194" s="239"/>
      <c r="D194" s="239"/>
      <c r="E194" s="239"/>
      <c r="F194" s="239"/>
      <c r="G194" s="239"/>
      <c r="H194" s="239"/>
      <c r="I194" s="239"/>
      <c r="J194" s="239"/>
      <c r="K194" s="239"/>
      <c r="L194" s="239"/>
      <c r="M194" s="239"/>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c r="AJ194" s="239"/>
      <c r="AK194" s="239"/>
      <c r="AL194" s="239"/>
      <c r="AM194" s="239"/>
      <c r="AN194" s="239"/>
      <c r="AO194" s="239"/>
      <c r="AP194" s="240"/>
      <c r="AQ194" s="14"/>
      <c r="AR194" s="14"/>
      <c r="AS194" s="14"/>
      <c r="AT194" s="14"/>
      <c r="AU194" s="1"/>
      <c r="AV194" s="1"/>
      <c r="AW194" s="1"/>
      <c r="AX194" s="1"/>
      <c r="AY194" s="1"/>
      <c r="AZ194" s="1"/>
      <c r="BA194" s="1"/>
      <c r="BB194" s="1"/>
      <c r="BC194" s="1"/>
      <c r="BD194" s="1"/>
    </row>
    <row r="195" spans="1:56" ht="15" customHeight="1" x14ac:dyDescent="0.2">
      <c r="A195" s="3"/>
      <c r="B195" s="238"/>
      <c r="C195" s="239"/>
      <c r="D195" s="239"/>
      <c r="E195" s="239"/>
      <c r="F195" s="239"/>
      <c r="G195" s="239"/>
      <c r="H195" s="239"/>
      <c r="I195" s="239"/>
      <c r="J195" s="239"/>
      <c r="K195" s="239"/>
      <c r="L195" s="239"/>
      <c r="M195" s="239"/>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c r="AJ195" s="239"/>
      <c r="AK195" s="239"/>
      <c r="AL195" s="239"/>
      <c r="AM195" s="239"/>
      <c r="AN195" s="239"/>
      <c r="AO195" s="239"/>
      <c r="AP195" s="240"/>
      <c r="AQ195" s="14"/>
      <c r="AR195" s="14"/>
      <c r="AS195" s="14"/>
      <c r="AT195" s="14"/>
      <c r="AU195" s="1"/>
      <c r="AV195" s="1"/>
      <c r="AW195" s="1"/>
      <c r="AX195" s="1"/>
      <c r="AY195" s="1"/>
      <c r="AZ195" s="1"/>
      <c r="BA195" s="1"/>
      <c r="BB195" s="1"/>
      <c r="BC195" s="1"/>
      <c r="BD195" s="1"/>
    </row>
    <row r="196" spans="1:56" ht="15" customHeight="1" x14ac:dyDescent="0.2">
      <c r="A196" s="3"/>
      <c r="B196" s="238"/>
      <c r="C196" s="239"/>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c r="AJ196" s="239"/>
      <c r="AK196" s="239"/>
      <c r="AL196" s="239"/>
      <c r="AM196" s="239"/>
      <c r="AN196" s="239"/>
      <c r="AO196" s="239"/>
      <c r="AP196" s="240"/>
      <c r="AQ196" s="14"/>
      <c r="AR196" s="14"/>
      <c r="AS196" s="14"/>
      <c r="AT196" s="14"/>
      <c r="AU196" s="1"/>
      <c r="AV196" s="1"/>
      <c r="AW196" s="1"/>
      <c r="AX196" s="1"/>
      <c r="AY196" s="1"/>
      <c r="AZ196" s="1"/>
      <c r="BA196" s="1"/>
      <c r="BB196" s="1"/>
      <c r="BC196" s="1"/>
      <c r="BD196" s="1"/>
    </row>
    <row r="197" spans="1:56" ht="15" customHeight="1" x14ac:dyDescent="0.2">
      <c r="A197" s="3"/>
      <c r="B197" s="238"/>
      <c r="C197" s="239"/>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c r="AJ197" s="239"/>
      <c r="AK197" s="239"/>
      <c r="AL197" s="239"/>
      <c r="AM197" s="239"/>
      <c r="AN197" s="239"/>
      <c r="AO197" s="239"/>
      <c r="AP197" s="240"/>
      <c r="AQ197" s="14"/>
      <c r="AR197" s="14"/>
      <c r="AS197" s="14"/>
      <c r="AT197" s="14"/>
      <c r="AU197" s="1"/>
      <c r="AV197" s="1"/>
      <c r="AW197" s="1"/>
      <c r="AX197" s="1"/>
      <c r="AY197" s="1"/>
      <c r="AZ197" s="1"/>
      <c r="BA197" s="1"/>
      <c r="BB197" s="1"/>
      <c r="BC197" s="1"/>
      <c r="BD197" s="1"/>
    </row>
    <row r="198" spans="1:56" ht="15" customHeight="1" x14ac:dyDescent="0.2">
      <c r="A198" s="3"/>
      <c r="B198" s="238"/>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c r="AJ198" s="239"/>
      <c r="AK198" s="239"/>
      <c r="AL198" s="239"/>
      <c r="AM198" s="239"/>
      <c r="AN198" s="239"/>
      <c r="AO198" s="239"/>
      <c r="AP198" s="240"/>
      <c r="AQ198" s="14"/>
      <c r="AR198" s="14"/>
      <c r="AS198" s="14"/>
      <c r="AT198" s="14"/>
      <c r="AU198" s="1"/>
      <c r="AV198" s="1"/>
      <c r="AW198" s="1"/>
      <c r="AX198" s="1"/>
      <c r="AY198" s="1"/>
      <c r="AZ198" s="1"/>
      <c r="BA198" s="1"/>
      <c r="BB198" s="1"/>
      <c r="BC198" s="1"/>
      <c r="BD198" s="1"/>
    </row>
    <row r="199" spans="1:56" ht="15" customHeight="1" x14ac:dyDescent="0.2">
      <c r="A199" s="3"/>
      <c r="B199" s="238"/>
      <c r="C199" s="239"/>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c r="AJ199" s="239"/>
      <c r="AK199" s="239"/>
      <c r="AL199" s="239"/>
      <c r="AM199" s="239"/>
      <c r="AN199" s="239"/>
      <c r="AO199" s="239"/>
      <c r="AP199" s="240"/>
      <c r="AQ199" s="14"/>
      <c r="AR199" s="14"/>
      <c r="AS199" s="14"/>
      <c r="AT199" s="14"/>
      <c r="AU199" s="1"/>
      <c r="AV199" s="1"/>
      <c r="AW199" s="1"/>
      <c r="AX199" s="1"/>
      <c r="AY199" s="1"/>
      <c r="AZ199" s="1"/>
      <c r="BA199" s="1"/>
      <c r="BB199" s="1"/>
      <c r="BC199" s="1"/>
      <c r="BD199" s="1"/>
    </row>
    <row r="200" spans="1:56" ht="15" customHeight="1" x14ac:dyDescent="0.2">
      <c r="A200" s="3"/>
      <c r="B200" s="238"/>
      <c r="C200" s="239"/>
      <c r="D200" s="239"/>
      <c r="E200" s="239"/>
      <c r="F200" s="239"/>
      <c r="G200" s="239"/>
      <c r="H200" s="239"/>
      <c r="I200" s="239"/>
      <c r="J200" s="239"/>
      <c r="K200" s="239"/>
      <c r="L200" s="239"/>
      <c r="M200" s="239"/>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40"/>
      <c r="AQ200" s="14"/>
      <c r="AR200" s="14"/>
      <c r="AS200" s="14"/>
      <c r="AT200" s="14"/>
      <c r="AU200" s="1"/>
      <c r="AV200" s="1"/>
      <c r="AW200" s="1"/>
      <c r="AX200" s="1"/>
      <c r="AY200" s="1"/>
      <c r="AZ200" s="1"/>
      <c r="BA200" s="1"/>
      <c r="BB200" s="1"/>
      <c r="BC200" s="1"/>
      <c r="BD200" s="1"/>
    </row>
    <row r="201" spans="1:56" ht="15" customHeight="1" x14ac:dyDescent="0.2">
      <c r="A201" s="3"/>
      <c r="B201" s="238"/>
      <c r="C201" s="239"/>
      <c r="D201" s="239"/>
      <c r="E201" s="239"/>
      <c r="F201" s="239"/>
      <c r="G201" s="239"/>
      <c r="H201" s="239"/>
      <c r="I201" s="239"/>
      <c r="J201" s="239"/>
      <c r="K201" s="239"/>
      <c r="L201" s="239"/>
      <c r="M201" s="239"/>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239"/>
      <c r="AL201" s="239"/>
      <c r="AM201" s="239"/>
      <c r="AN201" s="239"/>
      <c r="AO201" s="239"/>
      <c r="AP201" s="240"/>
      <c r="AQ201" s="14"/>
      <c r="AR201" s="14"/>
      <c r="AS201" s="14"/>
      <c r="AT201" s="14"/>
      <c r="AU201" s="1"/>
      <c r="AV201" s="1"/>
      <c r="AW201" s="1"/>
      <c r="AX201" s="1"/>
      <c r="AY201" s="1"/>
      <c r="AZ201" s="1"/>
      <c r="BA201" s="1"/>
      <c r="BB201" s="1"/>
      <c r="BC201" s="1"/>
      <c r="BD201" s="1"/>
    </row>
    <row r="202" spans="1:56" ht="15" customHeight="1" x14ac:dyDescent="0.2">
      <c r="A202" s="3"/>
      <c r="B202" s="238"/>
      <c r="C202" s="239"/>
      <c r="D202" s="239"/>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c r="AJ202" s="239"/>
      <c r="AK202" s="239"/>
      <c r="AL202" s="239"/>
      <c r="AM202" s="239"/>
      <c r="AN202" s="239"/>
      <c r="AO202" s="239"/>
      <c r="AP202" s="240"/>
      <c r="AQ202" s="14"/>
      <c r="AR202" s="14"/>
      <c r="AS202" s="14"/>
      <c r="AT202" s="14"/>
      <c r="AU202" s="1"/>
      <c r="AV202" s="1"/>
      <c r="AW202" s="1"/>
      <c r="AX202" s="1"/>
      <c r="AY202" s="1"/>
      <c r="AZ202" s="1"/>
      <c r="BA202" s="1"/>
      <c r="BB202" s="1"/>
      <c r="BC202" s="1"/>
      <c r="BD202" s="1"/>
    </row>
    <row r="203" spans="1:56" ht="15" customHeight="1" x14ac:dyDescent="0.2">
      <c r="A203" s="3"/>
      <c r="B203" s="238"/>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J203" s="239"/>
      <c r="AK203" s="239"/>
      <c r="AL203" s="239"/>
      <c r="AM203" s="239"/>
      <c r="AN203" s="239"/>
      <c r="AO203" s="239"/>
      <c r="AP203" s="240"/>
      <c r="AQ203" s="14"/>
      <c r="AR203" s="14"/>
      <c r="AS203" s="14"/>
      <c r="AT203" s="14"/>
      <c r="AU203" s="1"/>
      <c r="AV203" s="1"/>
      <c r="AW203" s="1"/>
      <c r="AX203" s="1"/>
      <c r="AY203" s="1"/>
      <c r="AZ203" s="1"/>
      <c r="BA203" s="1"/>
      <c r="BB203" s="1"/>
      <c r="BC203" s="1"/>
      <c r="BD203" s="1"/>
    </row>
    <row r="204" spans="1:56" ht="15" customHeight="1" x14ac:dyDescent="0.2">
      <c r="A204" s="3"/>
      <c r="B204" s="241"/>
      <c r="C204" s="242"/>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3"/>
      <c r="AQ204" s="14"/>
      <c r="AR204" s="14"/>
      <c r="AS204" s="14"/>
      <c r="AT204" s="14"/>
      <c r="AU204" s="1"/>
      <c r="AV204" s="1"/>
      <c r="AW204" s="1"/>
      <c r="AX204" s="1"/>
      <c r="AY204" s="1"/>
      <c r="AZ204" s="1"/>
      <c r="BA204" s="1"/>
      <c r="BB204" s="1"/>
      <c r="BC204" s="1"/>
      <c r="BD204" s="1"/>
    </row>
    <row r="205" spans="1:56" ht="15" customHeight="1" x14ac:dyDescent="0.2">
      <c r="A205" s="3"/>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
      <c r="AV205" s="1"/>
      <c r="AW205" s="1"/>
      <c r="AX205" s="1"/>
      <c r="AY205" s="1"/>
      <c r="AZ205" s="1"/>
      <c r="BA205" s="1"/>
      <c r="BB205" s="1"/>
      <c r="BC205" s="1"/>
      <c r="BD205" s="1"/>
    </row>
    <row r="206" spans="1:56" ht="15" customHeight="1" x14ac:dyDescent="0.2">
      <c r="A206" s="3">
        <v>21</v>
      </c>
      <c r="B206" s="120" t="s">
        <v>202</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4"/>
      <c r="AR206" s="14"/>
      <c r="AS206" s="14"/>
      <c r="AT206" s="14"/>
      <c r="AU206" s="1"/>
      <c r="AV206" s="1"/>
      <c r="AW206" s="1"/>
      <c r="AX206" s="1"/>
      <c r="AY206" s="1"/>
      <c r="AZ206" s="1"/>
      <c r="BA206" s="1"/>
      <c r="BB206" s="1"/>
      <c r="BC206" s="1"/>
      <c r="BD206" s="1"/>
    </row>
    <row r="207" spans="1:56" ht="15" customHeight="1" x14ac:dyDescent="0.2">
      <c r="A207" s="3"/>
      <c r="B207" s="108" t="s">
        <v>203</v>
      </c>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4"/>
      <c r="AR207" s="14"/>
      <c r="AS207" s="14"/>
      <c r="AT207" s="14"/>
      <c r="AU207" s="1"/>
      <c r="AV207" s="1"/>
      <c r="AW207" s="1"/>
      <c r="AX207" s="1"/>
      <c r="AY207" s="1"/>
      <c r="AZ207" s="1"/>
      <c r="BA207" s="1"/>
      <c r="BB207" s="1"/>
      <c r="BC207" s="1"/>
      <c r="BD207" s="1"/>
    </row>
    <row r="208" spans="1:56" ht="15" customHeight="1" x14ac:dyDescent="0.2">
      <c r="A208" s="3"/>
      <c r="B208" s="125"/>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c r="AA208" s="236"/>
      <c r="AB208" s="236"/>
      <c r="AC208" s="236"/>
      <c r="AD208" s="236"/>
      <c r="AE208" s="236"/>
      <c r="AF208" s="236"/>
      <c r="AG208" s="236"/>
      <c r="AH208" s="236"/>
      <c r="AI208" s="236"/>
      <c r="AJ208" s="236"/>
      <c r="AK208" s="236"/>
      <c r="AL208" s="236"/>
      <c r="AM208" s="236"/>
      <c r="AN208" s="236"/>
      <c r="AO208" s="236"/>
      <c r="AP208" s="237"/>
      <c r="AQ208" s="14"/>
      <c r="AR208" s="14"/>
      <c r="AS208" s="14"/>
      <c r="AT208" s="14"/>
      <c r="AU208" s="1"/>
      <c r="AV208" s="1"/>
      <c r="AW208" s="1"/>
      <c r="AX208" s="1"/>
      <c r="AY208" s="1"/>
      <c r="AZ208" s="1"/>
      <c r="BA208" s="1"/>
      <c r="BB208" s="1"/>
      <c r="BC208" s="1"/>
      <c r="BD208" s="1"/>
    </row>
    <row r="209" spans="1:56" ht="15" customHeight="1" x14ac:dyDescent="0.2">
      <c r="A209" s="3"/>
      <c r="B209" s="238"/>
      <c r="C209" s="239"/>
      <c r="D209" s="239"/>
      <c r="E209" s="239"/>
      <c r="F209" s="239"/>
      <c r="G209" s="239"/>
      <c r="H209" s="239"/>
      <c r="I209" s="239"/>
      <c r="J209" s="239"/>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c r="AJ209" s="239"/>
      <c r="AK209" s="239"/>
      <c r="AL209" s="239"/>
      <c r="AM209" s="239"/>
      <c r="AN209" s="239"/>
      <c r="AO209" s="239"/>
      <c r="AP209" s="240"/>
      <c r="AQ209" s="14"/>
      <c r="AR209" s="14"/>
      <c r="AS209" s="14"/>
      <c r="AT209" s="14"/>
      <c r="AU209" s="1"/>
      <c r="AV209" s="1"/>
      <c r="AW209" s="1"/>
      <c r="AX209" s="1"/>
      <c r="AY209" s="1"/>
      <c r="AZ209" s="1"/>
      <c r="BA209" s="1"/>
      <c r="BB209" s="1"/>
      <c r="BC209" s="1"/>
      <c r="BD209" s="1"/>
    </row>
    <row r="210" spans="1:56" ht="15" customHeight="1" x14ac:dyDescent="0.2">
      <c r="A210" s="3"/>
      <c r="B210" s="238"/>
      <c r="C210" s="239"/>
      <c r="D210" s="239"/>
      <c r="E210" s="239"/>
      <c r="F210" s="239"/>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239"/>
      <c r="AD210" s="239"/>
      <c r="AE210" s="239"/>
      <c r="AF210" s="239"/>
      <c r="AG210" s="239"/>
      <c r="AH210" s="239"/>
      <c r="AI210" s="239"/>
      <c r="AJ210" s="239"/>
      <c r="AK210" s="239"/>
      <c r="AL210" s="239"/>
      <c r="AM210" s="239"/>
      <c r="AN210" s="239"/>
      <c r="AO210" s="239"/>
      <c r="AP210" s="240"/>
      <c r="AQ210" s="14"/>
      <c r="AR210" s="14"/>
      <c r="AS210" s="14"/>
      <c r="AT210" s="14"/>
      <c r="AU210" s="1"/>
      <c r="AV210" s="1"/>
      <c r="AW210" s="1"/>
      <c r="AX210" s="1"/>
      <c r="AY210" s="1"/>
      <c r="AZ210" s="1"/>
      <c r="BA210" s="1"/>
      <c r="BB210" s="1"/>
      <c r="BC210" s="1"/>
      <c r="BD210" s="1"/>
    </row>
    <row r="211" spans="1:56" ht="15" customHeight="1" x14ac:dyDescent="0.2">
      <c r="A211" s="3"/>
      <c r="B211" s="238"/>
      <c r="C211" s="239"/>
      <c r="D211" s="239"/>
      <c r="E211" s="239"/>
      <c r="F211" s="239"/>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c r="AJ211" s="239"/>
      <c r="AK211" s="239"/>
      <c r="AL211" s="239"/>
      <c r="AM211" s="239"/>
      <c r="AN211" s="239"/>
      <c r="AO211" s="239"/>
      <c r="AP211" s="240"/>
      <c r="AQ211" s="14"/>
      <c r="AR211" s="14"/>
      <c r="AS211" s="14"/>
      <c r="AT211" s="14"/>
      <c r="AU211" s="1"/>
      <c r="AV211" s="1"/>
      <c r="AW211" s="1"/>
      <c r="AX211" s="1"/>
      <c r="AY211" s="1"/>
      <c r="AZ211" s="1"/>
      <c r="BA211" s="1"/>
      <c r="BB211" s="1"/>
      <c r="BC211" s="1"/>
      <c r="BD211" s="1"/>
    </row>
    <row r="212" spans="1:56" ht="15" customHeight="1" x14ac:dyDescent="0.2">
      <c r="A212" s="3"/>
      <c r="B212" s="238"/>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40"/>
      <c r="AQ212" s="14"/>
      <c r="AR212" s="14"/>
      <c r="AS212" s="14"/>
      <c r="AT212" s="14"/>
      <c r="AU212" s="1"/>
      <c r="AV212" s="1"/>
      <c r="AW212" s="1"/>
      <c r="AX212" s="1"/>
      <c r="AY212" s="1"/>
      <c r="AZ212" s="1"/>
      <c r="BA212" s="1"/>
      <c r="BB212" s="1"/>
      <c r="BC212" s="1"/>
      <c r="BD212" s="1"/>
    </row>
    <row r="213" spans="1:56" ht="15" customHeight="1" x14ac:dyDescent="0.2">
      <c r="A213" s="3"/>
      <c r="B213" s="238"/>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39"/>
      <c r="AK213" s="239"/>
      <c r="AL213" s="239"/>
      <c r="AM213" s="239"/>
      <c r="AN213" s="239"/>
      <c r="AO213" s="239"/>
      <c r="AP213" s="240"/>
      <c r="AQ213" s="14"/>
      <c r="AR213" s="14"/>
      <c r="AS213" s="14"/>
      <c r="AT213" s="14"/>
      <c r="AU213" s="1"/>
      <c r="AV213" s="1"/>
      <c r="AW213" s="1"/>
      <c r="AX213" s="1"/>
      <c r="AY213" s="1"/>
      <c r="AZ213" s="1"/>
      <c r="BA213" s="1"/>
      <c r="BB213" s="1"/>
      <c r="BC213" s="1"/>
      <c r="BD213" s="1"/>
    </row>
    <row r="214" spans="1:56" ht="15" customHeight="1" x14ac:dyDescent="0.2">
      <c r="A214" s="3"/>
      <c r="B214" s="238"/>
      <c r="C214" s="239"/>
      <c r="D214" s="239"/>
      <c r="E214" s="239"/>
      <c r="F214" s="239"/>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40"/>
      <c r="AQ214" s="14"/>
      <c r="AR214" s="14"/>
      <c r="AS214" s="14"/>
      <c r="AT214" s="14"/>
      <c r="AU214" s="1"/>
      <c r="AV214" s="1"/>
      <c r="AW214" s="1"/>
      <c r="AX214" s="1"/>
      <c r="AY214" s="1"/>
      <c r="AZ214" s="1"/>
      <c r="BA214" s="1"/>
      <c r="BB214" s="1"/>
      <c r="BC214" s="1"/>
      <c r="BD214" s="1"/>
    </row>
    <row r="215" spans="1:56" ht="15" customHeight="1" x14ac:dyDescent="0.2">
      <c r="A215" s="3"/>
      <c r="B215" s="238"/>
      <c r="C215" s="239"/>
      <c r="D215" s="239"/>
      <c r="E215" s="239"/>
      <c r="F215" s="239"/>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c r="AJ215" s="239"/>
      <c r="AK215" s="239"/>
      <c r="AL215" s="239"/>
      <c r="AM215" s="239"/>
      <c r="AN215" s="239"/>
      <c r="AO215" s="239"/>
      <c r="AP215" s="240"/>
      <c r="AQ215" s="14"/>
      <c r="AR215" s="14"/>
      <c r="AS215" s="14"/>
      <c r="AT215" s="14"/>
      <c r="AU215" s="1"/>
      <c r="AV215" s="1"/>
      <c r="AW215" s="1"/>
      <c r="AX215" s="1"/>
      <c r="AY215" s="1"/>
      <c r="AZ215" s="1"/>
      <c r="BA215" s="1"/>
      <c r="BB215" s="1"/>
      <c r="BC215" s="1"/>
      <c r="BD215" s="1"/>
    </row>
    <row r="216" spans="1:56" ht="15" customHeight="1" x14ac:dyDescent="0.2">
      <c r="A216" s="3"/>
      <c r="B216" s="238"/>
      <c r="C216" s="239"/>
      <c r="D216" s="239"/>
      <c r="E216" s="239"/>
      <c r="F216" s="239"/>
      <c r="G216" s="239"/>
      <c r="H216" s="239"/>
      <c r="I216" s="239"/>
      <c r="J216" s="239"/>
      <c r="K216" s="239"/>
      <c r="L216" s="239"/>
      <c r="M216" s="239"/>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c r="AJ216" s="239"/>
      <c r="AK216" s="239"/>
      <c r="AL216" s="239"/>
      <c r="AM216" s="239"/>
      <c r="AN216" s="239"/>
      <c r="AO216" s="239"/>
      <c r="AP216" s="240"/>
      <c r="AQ216" s="14"/>
      <c r="AR216" s="14"/>
      <c r="AS216" s="14"/>
      <c r="AT216" s="14"/>
      <c r="AU216" s="1"/>
      <c r="AV216" s="1"/>
      <c r="AW216" s="1"/>
      <c r="AX216" s="1"/>
      <c r="AY216" s="1"/>
      <c r="AZ216" s="1"/>
      <c r="BA216" s="1"/>
      <c r="BB216" s="1"/>
      <c r="BC216" s="1"/>
      <c r="BD216" s="1"/>
    </row>
    <row r="217" spans="1:56" ht="15" customHeight="1" x14ac:dyDescent="0.2">
      <c r="A217" s="3"/>
      <c r="B217" s="238"/>
      <c r="C217" s="239"/>
      <c r="D217" s="239"/>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c r="AJ217" s="239"/>
      <c r="AK217" s="239"/>
      <c r="AL217" s="239"/>
      <c r="AM217" s="239"/>
      <c r="AN217" s="239"/>
      <c r="AO217" s="239"/>
      <c r="AP217" s="240"/>
      <c r="AQ217" s="14"/>
      <c r="AR217" s="14"/>
      <c r="AS217" s="14"/>
      <c r="AT217" s="14"/>
      <c r="AU217" s="1"/>
      <c r="AV217" s="1"/>
      <c r="AW217" s="1"/>
      <c r="AX217" s="1"/>
      <c r="AY217" s="1"/>
      <c r="AZ217" s="1"/>
      <c r="BA217" s="1"/>
      <c r="BB217" s="1"/>
      <c r="BC217" s="1"/>
      <c r="BD217" s="1"/>
    </row>
    <row r="218" spans="1:56" ht="15" customHeight="1" x14ac:dyDescent="0.2">
      <c r="A218" s="3"/>
      <c r="B218" s="238"/>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c r="AJ218" s="239"/>
      <c r="AK218" s="239"/>
      <c r="AL218" s="239"/>
      <c r="AM218" s="239"/>
      <c r="AN218" s="239"/>
      <c r="AO218" s="239"/>
      <c r="AP218" s="240"/>
      <c r="AQ218" s="14"/>
      <c r="AR218" s="14"/>
      <c r="AS218" s="14"/>
      <c r="AT218" s="14"/>
      <c r="AU218" s="1"/>
      <c r="AV218" s="1"/>
      <c r="AW218" s="1"/>
      <c r="AX218" s="1"/>
      <c r="AY218" s="1"/>
      <c r="AZ218" s="1"/>
      <c r="BA218" s="1"/>
      <c r="BB218" s="1"/>
      <c r="BC218" s="1"/>
      <c r="BD218" s="1"/>
    </row>
    <row r="219" spans="1:56" ht="15" customHeight="1" x14ac:dyDescent="0.2">
      <c r="A219" s="3"/>
      <c r="B219" s="241"/>
      <c r="C219" s="242"/>
      <c r="D219" s="242"/>
      <c r="E219" s="242"/>
      <c r="F219" s="242"/>
      <c r="G219" s="242"/>
      <c r="H219" s="242"/>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3"/>
      <c r="AQ219" s="14"/>
      <c r="AR219" s="14"/>
      <c r="AS219" s="14"/>
      <c r="AT219" s="14"/>
      <c r="AU219" s="1"/>
      <c r="AV219" s="1"/>
      <c r="AW219" s="1"/>
      <c r="AX219" s="1"/>
      <c r="AY219" s="1"/>
      <c r="AZ219" s="1"/>
      <c r="BA219" s="1"/>
      <c r="BB219" s="1"/>
      <c r="BC219" s="1"/>
      <c r="BD219" s="1"/>
    </row>
    <row r="220" spans="1:56" ht="15" customHeight="1" x14ac:dyDescent="0.2">
      <c r="A220" s="3"/>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14"/>
      <c r="AR220" s="14"/>
      <c r="AS220" s="14"/>
      <c r="AT220" s="14"/>
      <c r="AU220" s="1"/>
      <c r="AV220" s="1"/>
      <c r="AW220" s="1"/>
      <c r="AX220" s="1"/>
      <c r="AY220" s="1"/>
      <c r="AZ220" s="1"/>
      <c r="BA220" s="1"/>
      <c r="BB220" s="1"/>
      <c r="BC220" s="1"/>
      <c r="BD220" s="1"/>
    </row>
    <row r="221" spans="1:56" ht="15" customHeight="1" x14ac:dyDescent="0.2">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4"/>
      <c r="AR221" s="14"/>
      <c r="AS221" s="14"/>
      <c r="AT221" s="14"/>
      <c r="AU221" s="1"/>
      <c r="AV221" s="1"/>
      <c r="AW221" s="1"/>
      <c r="AX221" s="1"/>
      <c r="AY221" s="1"/>
      <c r="AZ221" s="1"/>
      <c r="BA221" s="1"/>
      <c r="BB221" s="1"/>
      <c r="BC221" s="1"/>
      <c r="BD221" s="1"/>
    </row>
    <row r="222" spans="1:56" ht="30" customHeight="1" x14ac:dyDescent="0.2">
      <c r="A222" s="42">
        <v>22</v>
      </c>
      <c r="B222" s="231" t="s">
        <v>204</v>
      </c>
      <c r="C222" s="232"/>
      <c r="D222" s="232"/>
      <c r="E222" s="232"/>
      <c r="F222" s="232"/>
      <c r="G222" s="232"/>
      <c r="H222" s="232"/>
      <c r="I222" s="232"/>
      <c r="J222" s="232"/>
      <c r="K222" s="232"/>
      <c r="L222" s="232"/>
      <c r="M222" s="232"/>
      <c r="N222" s="232"/>
      <c r="O222" s="232"/>
      <c r="P222" s="232"/>
      <c r="Q222" s="232"/>
      <c r="R222" s="232"/>
      <c r="S222" s="232"/>
      <c r="T222" s="232"/>
      <c r="U222" s="232"/>
      <c r="V222" s="232"/>
      <c r="W222" s="232"/>
      <c r="X222" s="232"/>
      <c r="Y222" s="232"/>
      <c r="Z222" s="232"/>
      <c r="AA222" s="232"/>
      <c r="AB222" s="232"/>
      <c r="AC222" s="232"/>
      <c r="AD222" s="232"/>
      <c r="AE222" s="232"/>
      <c r="AF222" s="232"/>
      <c r="AG222" s="232"/>
      <c r="AH222" s="232"/>
      <c r="AI222" s="232"/>
      <c r="AJ222" s="232"/>
      <c r="AK222" s="232"/>
      <c r="AL222" s="232"/>
      <c r="AM222" s="232"/>
      <c r="AN222" s="232"/>
      <c r="AO222" s="232"/>
      <c r="AP222" s="232"/>
      <c r="AQ222" s="14"/>
      <c r="AR222" s="14"/>
      <c r="AS222" s="14"/>
      <c r="AT222" s="14"/>
      <c r="AU222" s="1"/>
      <c r="AV222" s="1"/>
      <c r="AW222" s="1"/>
      <c r="AX222" s="1"/>
      <c r="AY222" s="1"/>
      <c r="AZ222" s="1"/>
      <c r="BA222" s="1"/>
      <c r="BB222" s="1"/>
      <c r="BC222" s="1"/>
      <c r="BD222" s="1"/>
    </row>
    <row r="223" spans="1:56" ht="2.25" customHeight="1" x14ac:dyDescent="0.2">
      <c r="A223" s="3"/>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
      <c r="AV223" s="1"/>
      <c r="AW223" s="1"/>
      <c r="AX223" s="1"/>
      <c r="AY223" s="1"/>
      <c r="AZ223" s="1"/>
      <c r="BA223" s="1"/>
      <c r="BB223" s="1"/>
      <c r="BC223" s="1"/>
      <c r="BD223" s="1"/>
    </row>
    <row r="224" spans="1:56" ht="15" customHeight="1" x14ac:dyDescent="0.2">
      <c r="A224" s="42"/>
      <c r="B224" s="43"/>
      <c r="C224" s="230" t="s">
        <v>205</v>
      </c>
      <c r="D224" s="230"/>
      <c r="E224" s="230"/>
      <c r="F224" s="230"/>
      <c r="G224" s="230"/>
      <c r="H224" s="230"/>
      <c r="I224" s="230"/>
      <c r="J224" s="230"/>
      <c r="K224" s="230"/>
      <c r="L224" s="230"/>
      <c r="M224" s="230"/>
      <c r="N224" s="230"/>
      <c r="O224" s="230"/>
      <c r="P224" s="230"/>
      <c r="Q224" s="230"/>
      <c r="R224" s="230"/>
      <c r="S224" s="230"/>
      <c r="T224" s="230"/>
      <c r="U224" s="230"/>
      <c r="V224" s="230"/>
      <c r="W224" s="230"/>
      <c r="X224" s="230"/>
      <c r="Y224" s="230"/>
      <c r="Z224" s="230"/>
      <c r="AA224" s="230"/>
      <c r="AB224" s="230"/>
      <c r="AC224" s="230"/>
      <c r="AD224" s="230"/>
      <c r="AE224" s="230"/>
      <c r="AF224" s="230"/>
      <c r="AG224" s="230"/>
      <c r="AH224" s="230"/>
      <c r="AI224" s="230"/>
      <c r="AJ224" s="230"/>
      <c r="AK224" s="230"/>
      <c r="AL224" s="230"/>
      <c r="AM224" s="230"/>
      <c r="AN224" s="230"/>
      <c r="AO224" s="230"/>
      <c r="AP224" s="230"/>
      <c r="AQ224" s="14"/>
      <c r="AR224" s="14"/>
      <c r="AS224" s="14"/>
      <c r="AT224" s="14"/>
      <c r="AU224" s="1"/>
      <c r="AV224" s="1"/>
      <c r="AW224" s="1"/>
      <c r="AX224" s="1"/>
      <c r="AY224" s="1"/>
      <c r="AZ224" s="1"/>
      <c r="BA224" s="1"/>
      <c r="BB224" s="1"/>
      <c r="BC224" s="1"/>
      <c r="BD224" s="1"/>
    </row>
    <row r="225" spans="1:56" ht="2.25" customHeight="1" x14ac:dyDescent="0.2">
      <c r="A225" s="3"/>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
      <c r="AV225" s="1"/>
      <c r="AW225" s="1"/>
      <c r="AX225" s="1"/>
      <c r="AY225" s="1"/>
      <c r="AZ225" s="1"/>
      <c r="BA225" s="1"/>
      <c r="BB225" s="1"/>
      <c r="BC225" s="1"/>
      <c r="BD225" s="1"/>
    </row>
    <row r="226" spans="1:56" ht="15" customHeight="1" x14ac:dyDescent="0.2">
      <c r="A226" s="42"/>
      <c r="B226" s="43"/>
      <c r="C226" s="230" t="s">
        <v>206</v>
      </c>
      <c r="D226" s="230"/>
      <c r="E226" s="230"/>
      <c r="F226" s="230"/>
      <c r="G226" s="230"/>
      <c r="H226" s="230"/>
      <c r="I226" s="230"/>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0"/>
      <c r="AH226" s="230"/>
      <c r="AI226" s="230"/>
      <c r="AJ226" s="230"/>
      <c r="AK226" s="230"/>
      <c r="AL226" s="230"/>
      <c r="AM226" s="230"/>
      <c r="AN226" s="230"/>
      <c r="AO226" s="230"/>
      <c r="AP226" s="230"/>
      <c r="AQ226" s="14"/>
      <c r="AR226" s="14"/>
      <c r="AS226" s="14"/>
      <c r="AT226" s="14"/>
      <c r="AU226" s="1"/>
      <c r="AV226" s="1"/>
      <c r="AW226" s="1"/>
      <c r="AX226" s="1"/>
      <c r="AY226" s="1"/>
      <c r="AZ226" s="1"/>
      <c r="BA226" s="1"/>
      <c r="BB226" s="1"/>
      <c r="BC226" s="1"/>
      <c r="BD226" s="1"/>
    </row>
    <row r="227" spans="1:56" ht="15" customHeight="1" x14ac:dyDescent="0.2">
      <c r="A227" s="3"/>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
      <c r="AV227" s="1"/>
      <c r="AW227" s="1"/>
      <c r="AX227" s="1"/>
      <c r="AY227" s="1"/>
      <c r="AZ227" s="1"/>
      <c r="BA227" s="1"/>
      <c r="BB227" s="1"/>
      <c r="BC227" s="1"/>
      <c r="BD227" s="1"/>
    </row>
    <row r="228" spans="1:56" ht="15" customHeight="1" x14ac:dyDescent="0.2">
      <c r="A228" s="42">
        <v>23</v>
      </c>
      <c r="B228" s="232" t="s">
        <v>207</v>
      </c>
      <c r="C228" s="232"/>
      <c r="D228" s="232"/>
      <c r="E228" s="232"/>
      <c r="F228" s="232"/>
      <c r="G228" s="232"/>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232"/>
      <c r="AE228" s="232"/>
      <c r="AF228" s="232"/>
      <c r="AG228" s="232"/>
      <c r="AH228" s="232"/>
      <c r="AI228" s="232"/>
      <c r="AJ228" s="232"/>
      <c r="AK228" s="232"/>
      <c r="AL228" s="232"/>
      <c r="AM228" s="232"/>
      <c r="AN228" s="232"/>
      <c r="AO228" s="232"/>
      <c r="AP228" s="232"/>
      <c r="AQ228" s="14"/>
      <c r="AR228" s="14"/>
      <c r="AS228" s="14"/>
      <c r="AT228" s="14"/>
      <c r="AU228" s="1"/>
      <c r="AV228" s="1"/>
      <c r="AW228" s="1"/>
      <c r="AX228" s="1"/>
      <c r="AY228" s="1"/>
      <c r="AZ228" s="1"/>
      <c r="BA228" s="1"/>
      <c r="BB228" s="1"/>
      <c r="BC228" s="1"/>
      <c r="BD228" s="1"/>
    </row>
    <row r="229" spans="1:56" ht="15" customHeight="1" x14ac:dyDescent="0.2">
      <c r="A229" s="42"/>
      <c r="B229" s="43"/>
      <c r="C229" s="230" t="s">
        <v>59</v>
      </c>
      <c r="D229" s="230"/>
      <c r="E229" s="230"/>
      <c r="F229" s="230"/>
      <c r="G229" s="230"/>
      <c r="H229" s="230"/>
      <c r="I229" s="230"/>
      <c r="J229" s="230"/>
      <c r="K229" s="230"/>
      <c r="L229" s="230"/>
      <c r="M229" s="230"/>
      <c r="N229" s="230"/>
      <c r="O229" s="230"/>
      <c r="P229" s="230"/>
      <c r="Q229" s="230"/>
      <c r="R229" s="230"/>
      <c r="S229" s="230"/>
      <c r="T229" s="230"/>
      <c r="U229" s="230"/>
      <c r="V229" s="230"/>
      <c r="W229" s="230"/>
      <c r="X229" s="230"/>
      <c r="Y229" s="230"/>
      <c r="Z229" s="230"/>
      <c r="AA229" s="230"/>
      <c r="AB229" s="230"/>
      <c r="AC229" s="230"/>
      <c r="AD229" s="230"/>
      <c r="AE229" s="230"/>
      <c r="AF229" s="230"/>
      <c r="AG229" s="230"/>
      <c r="AH229" s="230"/>
      <c r="AI229" s="230"/>
      <c r="AJ229" s="230"/>
      <c r="AK229" s="230"/>
      <c r="AL229" s="230"/>
      <c r="AM229" s="230"/>
      <c r="AN229" s="230"/>
      <c r="AO229" s="230"/>
      <c r="AP229" s="230"/>
      <c r="AQ229" s="14"/>
      <c r="AR229" s="14"/>
      <c r="AS229" s="14"/>
      <c r="AT229" s="14"/>
      <c r="AU229" s="1"/>
      <c r="AV229" s="1"/>
      <c r="AW229" s="1"/>
      <c r="AX229" s="1"/>
      <c r="AY229" s="1"/>
      <c r="AZ229" s="1"/>
      <c r="BA229" s="1"/>
      <c r="BB229" s="1"/>
      <c r="BC229" s="1"/>
      <c r="BD229" s="1"/>
    </row>
    <row r="230" spans="1:56" ht="2.25" customHeight="1" x14ac:dyDescent="0.2">
      <c r="A230" s="3"/>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
      <c r="AV230" s="1"/>
      <c r="AW230" s="1"/>
      <c r="AX230" s="1"/>
      <c r="AY230" s="1"/>
      <c r="AZ230" s="1"/>
      <c r="BA230" s="1"/>
      <c r="BB230" s="1"/>
      <c r="BC230" s="1"/>
      <c r="BD230" s="1"/>
    </row>
    <row r="231" spans="1:56" ht="15" customHeight="1" x14ac:dyDescent="0.2">
      <c r="A231" s="42"/>
      <c r="B231" s="43"/>
      <c r="C231" s="230" t="s">
        <v>60</v>
      </c>
      <c r="D231" s="230"/>
      <c r="E231" s="230"/>
      <c r="F231" s="230"/>
      <c r="G231" s="230"/>
      <c r="H231" s="230"/>
      <c r="I231" s="230"/>
      <c r="J231" s="230"/>
      <c r="K231" s="230"/>
      <c r="L231" s="230"/>
      <c r="M231" s="230"/>
      <c r="N231" s="230"/>
      <c r="O231" s="230"/>
      <c r="P231" s="230"/>
      <c r="Q231" s="230"/>
      <c r="R231" s="230"/>
      <c r="S231" s="230"/>
      <c r="T231" s="230"/>
      <c r="U231" s="230"/>
      <c r="V231" s="230"/>
      <c r="W231" s="230"/>
      <c r="X231" s="230"/>
      <c r="Y231" s="230"/>
      <c r="Z231" s="230"/>
      <c r="AA231" s="230"/>
      <c r="AB231" s="230"/>
      <c r="AC231" s="230"/>
      <c r="AD231" s="230"/>
      <c r="AE231" s="230"/>
      <c r="AF231" s="230"/>
      <c r="AG231" s="230"/>
      <c r="AH231" s="230"/>
      <c r="AI231" s="230"/>
      <c r="AJ231" s="230"/>
      <c r="AK231" s="230"/>
      <c r="AL231" s="230"/>
      <c r="AM231" s="230"/>
      <c r="AN231" s="230"/>
      <c r="AO231" s="230"/>
      <c r="AP231" s="230"/>
      <c r="AQ231" s="14"/>
      <c r="AR231" s="14"/>
      <c r="AS231" s="14"/>
      <c r="AT231" s="14"/>
      <c r="AU231" s="1"/>
      <c r="AV231" s="1"/>
      <c r="AW231" s="1"/>
      <c r="AX231" s="1"/>
      <c r="AY231" s="1"/>
      <c r="AZ231" s="1"/>
      <c r="BA231" s="1"/>
      <c r="BB231" s="1"/>
      <c r="BC231" s="1"/>
      <c r="BD231" s="1"/>
    </row>
    <row r="232" spans="1:56" ht="2.25" customHeight="1" x14ac:dyDescent="0.2">
      <c r="A232" s="3"/>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
      <c r="AV232" s="1"/>
      <c r="AW232" s="1"/>
      <c r="AX232" s="1"/>
      <c r="AY232" s="1"/>
      <c r="AZ232" s="1"/>
      <c r="BA232" s="1"/>
      <c r="BB232" s="1"/>
      <c r="BC232" s="1"/>
      <c r="BD232" s="1"/>
    </row>
    <row r="233" spans="1:56" ht="15" customHeight="1" x14ac:dyDescent="0.2">
      <c r="A233" s="42"/>
      <c r="B233" s="43"/>
      <c r="C233" s="230" t="s">
        <v>61</v>
      </c>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0"/>
      <c r="AQ233" s="14"/>
      <c r="AR233" s="14"/>
      <c r="AS233" s="14"/>
      <c r="AT233" s="14"/>
      <c r="AU233" s="1"/>
      <c r="AV233" s="1"/>
      <c r="AW233" s="1"/>
      <c r="AX233" s="1"/>
      <c r="AY233" s="1"/>
      <c r="AZ233" s="1"/>
      <c r="BA233" s="1"/>
      <c r="BB233" s="1"/>
      <c r="BC233" s="1"/>
      <c r="BD233" s="1"/>
    </row>
    <row r="234" spans="1:56" ht="2.25" customHeight="1" x14ac:dyDescent="0.2">
      <c r="A234" s="42"/>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14"/>
      <c r="AR234" s="14"/>
      <c r="AS234" s="14"/>
      <c r="AT234" s="14"/>
      <c r="AU234" s="1"/>
      <c r="AV234" s="1"/>
      <c r="AW234" s="1"/>
      <c r="AX234" s="1"/>
      <c r="AY234" s="1"/>
      <c r="AZ234" s="1"/>
      <c r="BA234" s="1"/>
      <c r="BB234" s="1"/>
      <c r="BC234" s="1"/>
      <c r="BD234" s="1"/>
    </row>
    <row r="235" spans="1:56" ht="15" customHeight="1" x14ac:dyDescent="0.2">
      <c r="A235" s="42"/>
      <c r="B235" s="43"/>
      <c r="C235" s="230" t="s">
        <v>208</v>
      </c>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230"/>
      <c r="AL235" s="230"/>
      <c r="AM235" s="230"/>
      <c r="AN235" s="230"/>
      <c r="AO235" s="230"/>
      <c r="AP235" s="230"/>
      <c r="AQ235" s="14"/>
      <c r="AR235" s="14"/>
      <c r="AS235" s="14"/>
      <c r="AT235" s="14"/>
      <c r="AU235" s="1"/>
      <c r="AV235" s="1"/>
      <c r="AW235" s="1"/>
      <c r="AX235" s="1"/>
      <c r="AY235" s="1"/>
      <c r="AZ235" s="1"/>
      <c r="BA235" s="1"/>
      <c r="BB235" s="1"/>
      <c r="BC235" s="1"/>
      <c r="BD235" s="1"/>
    </row>
    <row r="236" spans="1:56" ht="15" customHeight="1" x14ac:dyDescent="0.2">
      <c r="A236" s="42"/>
      <c r="B236" s="43"/>
      <c r="C236" s="44" t="s">
        <v>62</v>
      </c>
      <c r="D236" s="44"/>
      <c r="E236" s="44"/>
      <c r="F236" s="45"/>
      <c r="G236" s="45"/>
      <c r="H236" s="45"/>
      <c r="I236" s="45"/>
      <c r="J236" s="181"/>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2"/>
      <c r="AL236" s="182"/>
      <c r="AM236" s="182"/>
      <c r="AN236" s="182"/>
      <c r="AO236" s="182"/>
      <c r="AP236" s="183"/>
      <c r="AQ236" s="14"/>
      <c r="AR236" s="14"/>
      <c r="AS236" s="14"/>
      <c r="AT236" s="14"/>
      <c r="AU236" s="1"/>
      <c r="AV236" s="1"/>
      <c r="AW236" s="1"/>
      <c r="AX236" s="1"/>
      <c r="AY236" s="1"/>
      <c r="AZ236" s="1"/>
      <c r="BA236" s="1"/>
      <c r="BB236" s="1"/>
      <c r="BC236" s="1"/>
      <c r="BD236" s="1"/>
    </row>
    <row r="237" spans="1:56" ht="15" customHeight="1" x14ac:dyDescent="0.2">
      <c r="A237" s="42"/>
      <c r="B237" s="43"/>
      <c r="C237" s="44"/>
      <c r="D237" s="44"/>
      <c r="E237" s="44"/>
      <c r="F237" s="45"/>
      <c r="G237" s="45"/>
      <c r="H237" s="45"/>
      <c r="I237" s="45"/>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14"/>
      <c r="AR237" s="14"/>
      <c r="AS237" s="14"/>
      <c r="AT237" s="14"/>
      <c r="AU237" s="1"/>
      <c r="AV237" s="1"/>
      <c r="AW237" s="1"/>
      <c r="AX237" s="1"/>
      <c r="AY237" s="1"/>
      <c r="AZ237" s="1"/>
      <c r="BA237" s="1"/>
      <c r="BB237" s="1"/>
      <c r="BC237" s="1"/>
      <c r="BD237" s="1"/>
    </row>
    <row r="238" spans="1:56" ht="30" customHeight="1" x14ac:dyDescent="0.2">
      <c r="A238" s="42">
        <v>24</v>
      </c>
      <c r="B238" s="231" t="s">
        <v>209</v>
      </c>
      <c r="C238" s="232"/>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14"/>
      <c r="AR238" s="14"/>
      <c r="AS238" s="14"/>
      <c r="AT238" s="14"/>
      <c r="AU238" s="1"/>
      <c r="AV238" s="1"/>
      <c r="AW238" s="1"/>
      <c r="AX238" s="1"/>
      <c r="AY238" s="1"/>
      <c r="AZ238" s="1"/>
      <c r="BA238" s="1"/>
      <c r="BB238" s="1"/>
      <c r="BC238" s="1"/>
      <c r="BD238" s="1"/>
    </row>
    <row r="239" spans="1:56" ht="2.25" customHeight="1" x14ac:dyDescent="0.2">
      <c r="A239" s="3"/>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
      <c r="AV239" s="1"/>
      <c r="AW239" s="1"/>
      <c r="AX239" s="1"/>
      <c r="AY239" s="1"/>
      <c r="AZ239" s="1"/>
      <c r="BA239" s="1"/>
      <c r="BB239" s="1"/>
      <c r="BC239" s="1"/>
      <c r="BD239" s="1"/>
    </row>
    <row r="240" spans="1:56" ht="15" customHeight="1" x14ac:dyDescent="0.2">
      <c r="A240" s="42"/>
      <c r="B240" s="43"/>
      <c r="C240" s="230" t="s">
        <v>266</v>
      </c>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0"/>
      <c r="AQ240" s="14"/>
      <c r="AR240" s="14"/>
      <c r="AS240" s="14"/>
      <c r="AT240" s="14"/>
      <c r="AU240" s="1"/>
      <c r="AV240" s="1"/>
      <c r="AW240" s="1"/>
      <c r="AX240" s="1"/>
      <c r="AY240" s="1"/>
      <c r="AZ240" s="1"/>
      <c r="BA240" s="1"/>
      <c r="BB240" s="1"/>
      <c r="BC240" s="1"/>
      <c r="BD240" s="1"/>
    </row>
    <row r="241" spans="1:56" ht="2.25" customHeight="1" x14ac:dyDescent="0.2">
      <c r="A241" s="3"/>
      <c r="B241" s="14"/>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14"/>
      <c r="AR241" s="14"/>
      <c r="AS241" s="14"/>
      <c r="AT241" s="14"/>
      <c r="AU241" s="1"/>
      <c r="AV241" s="1"/>
      <c r="AW241" s="1"/>
      <c r="AX241" s="1"/>
      <c r="AY241" s="1"/>
      <c r="AZ241" s="1"/>
      <c r="BA241" s="1"/>
      <c r="BB241" s="1"/>
      <c r="BC241" s="1"/>
      <c r="BD241" s="1"/>
    </row>
    <row r="242" spans="1:56" ht="15" customHeight="1" x14ac:dyDescent="0.2">
      <c r="A242" s="42"/>
      <c r="B242" s="43"/>
      <c r="C242" s="230" t="s">
        <v>265</v>
      </c>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0"/>
      <c r="AQ242" s="14"/>
      <c r="AR242" s="14"/>
      <c r="AS242" s="14"/>
      <c r="AT242" s="14"/>
      <c r="AU242" s="1"/>
      <c r="AV242" s="1"/>
      <c r="AW242" s="1"/>
      <c r="AX242" s="1"/>
      <c r="AY242" s="1"/>
      <c r="AZ242" s="1"/>
      <c r="BA242" s="1"/>
      <c r="BB242" s="1"/>
      <c r="BC242" s="1"/>
      <c r="BD242" s="1"/>
    </row>
    <row r="243" spans="1:56" ht="15" customHeight="1" x14ac:dyDescent="0.2">
      <c r="A243" s="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
      <c r="AV243" s="1"/>
      <c r="AW243" s="1"/>
      <c r="AX243" s="1"/>
      <c r="AY243" s="1"/>
      <c r="AZ243" s="1"/>
      <c r="BA243" s="1"/>
      <c r="BB243" s="1"/>
      <c r="BC243" s="1"/>
      <c r="BD243" s="1"/>
    </row>
    <row r="244" spans="1:56" ht="15" customHeight="1" x14ac:dyDescent="0.2">
      <c r="A244" s="3">
        <v>25</v>
      </c>
      <c r="B244" s="100" t="s">
        <v>63</v>
      </c>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4"/>
      <c r="AR244" s="14"/>
      <c r="AS244" s="14"/>
      <c r="AT244" s="14"/>
      <c r="AU244" s="1"/>
      <c r="AV244" s="1"/>
      <c r="AW244" s="1"/>
      <c r="AX244" s="1"/>
      <c r="AY244" s="1"/>
      <c r="AZ244" s="1"/>
      <c r="BA244" s="1"/>
      <c r="BB244" s="1"/>
      <c r="BC244" s="1"/>
      <c r="BD244" s="1"/>
    </row>
    <row r="245" spans="1:56" ht="2.25" customHeight="1" x14ac:dyDescent="0.2">
      <c r="A245" s="3"/>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
      <c r="AV245" s="1"/>
      <c r="AW245" s="1"/>
      <c r="AX245" s="1"/>
      <c r="AY245" s="1"/>
      <c r="AZ245" s="1"/>
      <c r="BA245" s="1"/>
      <c r="BB245" s="1"/>
      <c r="BC245" s="1"/>
      <c r="BD245" s="1"/>
    </row>
    <row r="246" spans="1:56" ht="15" customHeight="1" x14ac:dyDescent="0.2">
      <c r="A246" s="3"/>
      <c r="B246" s="207"/>
      <c r="C246" s="208"/>
      <c r="D246" s="208"/>
      <c r="E246" s="209"/>
      <c r="F246" s="14"/>
      <c r="G246" s="14" t="s">
        <v>210</v>
      </c>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
      <c r="AV246" s="1"/>
      <c r="AW246" s="1"/>
      <c r="AX246" s="1"/>
      <c r="AY246" s="1"/>
      <c r="AZ246" s="1"/>
      <c r="BA246" s="1"/>
      <c r="BB246" s="1"/>
      <c r="BC246" s="1"/>
      <c r="BD246" s="1"/>
    </row>
    <row r="247" spans="1:56" ht="15" customHeight="1" x14ac:dyDescent="0.2">
      <c r="A247" s="3"/>
      <c r="B247" s="39"/>
      <c r="C247" s="39"/>
      <c r="D247" s="39"/>
      <c r="E247" s="39"/>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
      <c r="AV247" s="1"/>
      <c r="AW247" s="1"/>
      <c r="AX247" s="1"/>
      <c r="AY247" s="1"/>
      <c r="AZ247" s="1"/>
      <c r="BA247" s="1"/>
      <c r="BB247" s="1"/>
      <c r="BC247" s="1"/>
      <c r="BD247" s="1"/>
    </row>
    <row r="248" spans="1:56" ht="15" customHeight="1" x14ac:dyDescent="0.2">
      <c r="A248" s="3">
        <v>26</v>
      </c>
      <c r="B248" s="233" t="s">
        <v>211</v>
      </c>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3"/>
      <c r="AA248" s="233"/>
      <c r="AB248" s="233"/>
      <c r="AC248" s="233"/>
      <c r="AD248" s="233"/>
      <c r="AE248" s="233"/>
      <c r="AF248" s="233"/>
      <c r="AG248" s="233"/>
      <c r="AH248" s="233"/>
      <c r="AI248" s="233"/>
      <c r="AJ248" s="233"/>
      <c r="AK248" s="233"/>
      <c r="AL248" s="233"/>
      <c r="AM248" s="233"/>
      <c r="AN248" s="233"/>
      <c r="AO248" s="233"/>
      <c r="AP248" s="233"/>
      <c r="AQ248" s="23"/>
      <c r="AR248" s="23"/>
      <c r="AS248" s="23"/>
      <c r="AT248" s="23"/>
      <c r="AU248" s="1"/>
      <c r="AV248" s="1"/>
      <c r="AW248" s="1"/>
      <c r="AX248" s="1"/>
      <c r="AY248" s="1"/>
      <c r="AZ248" s="1"/>
      <c r="BA248" s="1"/>
      <c r="BB248" s="1"/>
      <c r="BC248" s="1"/>
      <c r="BD248" s="1"/>
    </row>
    <row r="249" spans="1:56" ht="2.25" customHeight="1" x14ac:dyDescent="0.2">
      <c r="A249" s="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23"/>
      <c r="AR249" s="23"/>
      <c r="AS249" s="23"/>
      <c r="AT249" s="23"/>
      <c r="AU249" s="1"/>
      <c r="AV249" s="1"/>
      <c r="AW249" s="1"/>
      <c r="AX249" s="1"/>
      <c r="AY249" s="1"/>
      <c r="AZ249" s="1"/>
      <c r="BA249" s="1"/>
      <c r="BB249" s="1"/>
      <c r="BC249" s="1"/>
      <c r="BD249" s="1"/>
    </row>
    <row r="250" spans="1:56" ht="15" customHeight="1" x14ac:dyDescent="0.2">
      <c r="A250" s="3"/>
      <c r="B250" s="234"/>
      <c r="C250" s="234"/>
      <c r="D250" s="234"/>
      <c r="E250" s="234"/>
      <c r="F250" s="40"/>
      <c r="G250" s="39" t="s">
        <v>212</v>
      </c>
      <c r="H250" s="39"/>
      <c r="I250" s="39"/>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23"/>
      <c r="AR250" s="23"/>
      <c r="AS250" s="23"/>
      <c r="AT250" s="23"/>
      <c r="AU250" s="1"/>
      <c r="AV250" s="1"/>
      <c r="AW250" s="1"/>
      <c r="AX250" s="1"/>
      <c r="AY250" s="1"/>
      <c r="AZ250" s="1"/>
      <c r="BA250" s="1"/>
      <c r="BB250" s="1"/>
      <c r="BC250" s="1"/>
      <c r="BD250" s="1"/>
    </row>
    <row r="251" spans="1:56" ht="2.25" customHeight="1" x14ac:dyDescent="0.2">
      <c r="A251" s="3"/>
      <c r="B251" s="39"/>
      <c r="C251" s="39"/>
      <c r="D251" s="39"/>
      <c r="E251" s="39"/>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
      <c r="AV251" s="1"/>
      <c r="AW251" s="1"/>
      <c r="AX251" s="1"/>
      <c r="AY251" s="1"/>
      <c r="AZ251" s="1"/>
      <c r="BA251" s="1"/>
      <c r="BB251" s="1"/>
      <c r="BC251" s="1"/>
      <c r="BD251" s="1"/>
    </row>
    <row r="252" spans="1:56" ht="15" customHeight="1" x14ac:dyDescent="0.2">
      <c r="A252" s="42"/>
      <c r="B252" s="43"/>
      <c r="C252" s="44"/>
      <c r="D252" s="44"/>
      <c r="E252" s="44"/>
      <c r="F252" s="45"/>
      <c r="G252" s="45"/>
      <c r="H252" s="45"/>
      <c r="I252" s="45"/>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14"/>
      <c r="AR252" s="14"/>
      <c r="AS252" s="14"/>
      <c r="AT252" s="14"/>
      <c r="AU252" s="1"/>
      <c r="AV252" s="1"/>
      <c r="AW252" s="1"/>
      <c r="AX252" s="1"/>
      <c r="AY252" s="1"/>
      <c r="AZ252" s="1"/>
      <c r="BA252" s="1"/>
      <c r="BB252" s="1"/>
      <c r="BC252" s="1"/>
      <c r="BD252" s="1"/>
    </row>
    <row r="253" spans="1:56" ht="15" customHeight="1" x14ac:dyDescent="0.2">
      <c r="A253" s="3"/>
      <c r="B253" s="102" t="s">
        <v>64</v>
      </c>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3"/>
      <c r="AQ253" s="14"/>
      <c r="AR253" s="14"/>
      <c r="AS253" s="14"/>
      <c r="AT253" s="14"/>
      <c r="AU253" s="1"/>
      <c r="AV253" s="1"/>
      <c r="AW253" s="1"/>
      <c r="AX253" s="1"/>
      <c r="AY253" s="1"/>
      <c r="AZ253" s="1"/>
      <c r="BA253" s="1"/>
      <c r="BB253" s="1"/>
      <c r="BC253" s="1"/>
      <c r="BD253" s="1"/>
    </row>
    <row r="254" spans="1:56" ht="15" customHeight="1" x14ac:dyDescent="0.2">
      <c r="A254" s="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
      <c r="AV254" s="1"/>
      <c r="AW254" s="1"/>
      <c r="AX254" s="1"/>
      <c r="AY254" s="1"/>
      <c r="AZ254" s="1"/>
      <c r="BA254" s="1"/>
      <c r="BB254" s="1"/>
      <c r="BC254" s="1"/>
      <c r="BD254" s="1"/>
    </row>
    <row r="255" spans="1:56" ht="2.25" customHeight="1" x14ac:dyDescent="0.2">
      <c r="A255" s="3"/>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
      <c r="AV255" s="1"/>
      <c r="AW255" s="1"/>
      <c r="AX255" s="1"/>
      <c r="AY255" s="1"/>
      <c r="AZ255" s="1"/>
      <c r="BA255" s="1"/>
      <c r="BB255" s="1"/>
      <c r="BC255" s="1"/>
      <c r="BD255" s="1"/>
    </row>
    <row r="256" spans="1:56" ht="15" customHeight="1" x14ac:dyDescent="0.2">
      <c r="A256" s="3">
        <v>27</v>
      </c>
      <c r="B256" s="120" t="s">
        <v>213</v>
      </c>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
      <c r="AR256" s="14"/>
      <c r="AS256" s="14"/>
      <c r="AT256" s="14"/>
      <c r="AU256" s="1"/>
      <c r="AV256" s="1"/>
      <c r="AW256" s="1"/>
      <c r="AX256" s="1"/>
      <c r="AY256" s="1"/>
      <c r="AZ256" s="1"/>
      <c r="BA256" s="1"/>
      <c r="BB256" s="1"/>
      <c r="BC256" s="1"/>
      <c r="BD256" s="1"/>
    </row>
    <row r="257" spans="1:56" ht="2.25" customHeight="1" x14ac:dyDescent="0.2">
      <c r="A257" s="3"/>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
      <c r="AV257" s="1"/>
      <c r="AW257" s="1"/>
      <c r="AX257" s="1"/>
      <c r="AY257" s="1"/>
      <c r="AZ257" s="1"/>
      <c r="BA257" s="1"/>
      <c r="BB257" s="1"/>
      <c r="BC257" s="1"/>
      <c r="BD257" s="1"/>
    </row>
    <row r="258" spans="1:56" ht="15" customHeight="1" x14ac:dyDescent="0.2">
      <c r="A258" s="3"/>
      <c r="B258" s="117" t="s">
        <v>214</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4"/>
      <c r="AR258" s="14"/>
      <c r="AS258" s="14"/>
      <c r="AT258" s="14"/>
      <c r="AU258" s="1"/>
      <c r="AV258" s="1"/>
      <c r="AW258" s="1"/>
      <c r="AX258" s="1"/>
      <c r="AY258" s="1"/>
      <c r="AZ258" s="1"/>
      <c r="BA258" s="1"/>
      <c r="BB258" s="1"/>
      <c r="BC258" s="1"/>
      <c r="BD258" s="1"/>
    </row>
    <row r="259" spans="1:56" ht="2.25" customHeight="1" x14ac:dyDescent="0.2">
      <c r="A259" s="3"/>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
      <c r="AV259" s="1"/>
      <c r="AW259" s="1"/>
      <c r="AX259" s="1"/>
      <c r="AY259" s="1"/>
      <c r="AZ259" s="1"/>
      <c r="BA259" s="1"/>
      <c r="BB259" s="1"/>
      <c r="BC259" s="1"/>
      <c r="BD259" s="1"/>
    </row>
    <row r="260" spans="1:56" ht="15" customHeight="1" x14ac:dyDescent="0.2">
      <c r="A260" s="3"/>
      <c r="B260" s="134" t="s">
        <v>215</v>
      </c>
      <c r="C260" s="101"/>
      <c r="D260" s="101"/>
      <c r="E260" s="101"/>
      <c r="F260" s="101"/>
      <c r="G260" s="101"/>
      <c r="H260" s="101"/>
      <c r="I260" s="101"/>
      <c r="J260" s="101"/>
      <c r="K260" s="101"/>
      <c r="L260" s="101"/>
      <c r="M260" s="101"/>
      <c r="N260" s="101"/>
      <c r="O260" s="101"/>
      <c r="P260" s="14"/>
      <c r="Q260" s="211"/>
      <c r="R260" s="224"/>
      <c r="S260" s="224"/>
      <c r="T260" s="225"/>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46">
        <f>SUM(Q260,Q262,Q266)</f>
        <v>0</v>
      </c>
      <c r="AR260" s="14"/>
      <c r="AS260" s="14"/>
      <c r="AT260" s="14"/>
      <c r="AU260" s="1"/>
      <c r="AV260" s="1"/>
      <c r="AW260" s="1"/>
      <c r="AX260" s="1"/>
      <c r="AY260" s="1"/>
      <c r="AZ260" s="1"/>
      <c r="BA260" s="1"/>
      <c r="BB260" s="1"/>
      <c r="BC260" s="1"/>
      <c r="BD260" s="1"/>
    </row>
    <row r="261" spans="1:56" ht="2.25" customHeight="1" x14ac:dyDescent="0.2">
      <c r="A261" s="3"/>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
      <c r="AV261" s="1"/>
      <c r="AW261" s="1"/>
      <c r="AX261" s="1"/>
      <c r="AY261" s="1"/>
      <c r="AZ261" s="1"/>
      <c r="BA261" s="1"/>
      <c r="BB261" s="1"/>
      <c r="BC261" s="1"/>
      <c r="BD261" s="1"/>
    </row>
    <row r="262" spans="1:56" ht="15" customHeight="1" x14ac:dyDescent="0.2">
      <c r="A262" s="3"/>
      <c r="B262" s="134" t="s">
        <v>216</v>
      </c>
      <c r="C262" s="101"/>
      <c r="D262" s="101"/>
      <c r="E262" s="101"/>
      <c r="F262" s="101"/>
      <c r="G262" s="101"/>
      <c r="H262" s="101"/>
      <c r="I262" s="101"/>
      <c r="J262" s="101"/>
      <c r="K262" s="101"/>
      <c r="L262" s="101"/>
      <c r="M262" s="101"/>
      <c r="N262" s="101"/>
      <c r="O262" s="101"/>
      <c r="P262" s="14"/>
      <c r="Q262" s="211"/>
      <c r="R262" s="224"/>
      <c r="S262" s="224"/>
      <c r="T262" s="225"/>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
      <c r="AV262" s="1"/>
      <c r="AW262" s="1"/>
      <c r="AX262" s="1"/>
      <c r="AY262" s="1"/>
      <c r="AZ262" s="1"/>
      <c r="BA262" s="1"/>
      <c r="BB262" s="1"/>
      <c r="BC262" s="1"/>
      <c r="BD262" s="1"/>
    </row>
    <row r="263" spans="1:56" ht="2.25" customHeight="1" x14ac:dyDescent="0.2">
      <c r="A263" s="3"/>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
      <c r="AV263" s="1"/>
      <c r="AW263" s="1"/>
      <c r="AX263" s="1"/>
      <c r="AY263" s="1"/>
      <c r="AZ263" s="1"/>
      <c r="BA263" s="1"/>
      <c r="BB263" s="1"/>
      <c r="BC263" s="1"/>
      <c r="BD263" s="1"/>
    </row>
    <row r="264" spans="1:56" ht="15" customHeight="1" x14ac:dyDescent="0.2">
      <c r="A264" s="3"/>
      <c r="B264" s="134" t="s">
        <v>217</v>
      </c>
      <c r="C264" s="101"/>
      <c r="D264" s="101"/>
      <c r="E264" s="101"/>
      <c r="F264" s="101"/>
      <c r="G264" s="101"/>
      <c r="H264" s="101"/>
      <c r="I264" s="101"/>
      <c r="J264" s="101"/>
      <c r="K264" s="101"/>
      <c r="L264" s="101"/>
      <c r="M264" s="101"/>
      <c r="N264" s="101"/>
      <c r="O264" s="101"/>
      <c r="P264" s="14"/>
      <c r="Q264" s="211"/>
      <c r="R264" s="224"/>
      <c r="S264" s="224"/>
      <c r="T264" s="225"/>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
      <c r="AV264" s="1"/>
      <c r="AW264" s="1"/>
      <c r="AX264" s="1"/>
      <c r="AY264" s="1"/>
      <c r="AZ264" s="1"/>
      <c r="BA264" s="1"/>
      <c r="BB264" s="1"/>
      <c r="BC264" s="1"/>
      <c r="BD264" s="1"/>
    </row>
    <row r="265" spans="1:56" ht="2.25" customHeight="1" x14ac:dyDescent="0.2">
      <c r="A265" s="3"/>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
      <c r="AV265" s="1"/>
      <c r="AW265" s="1"/>
      <c r="AX265" s="1"/>
      <c r="AY265" s="1"/>
      <c r="AZ265" s="1"/>
      <c r="BA265" s="1"/>
      <c r="BB265" s="1"/>
      <c r="BC265" s="1"/>
      <c r="BD265" s="1"/>
    </row>
    <row r="266" spans="1:56" ht="15" customHeight="1" x14ac:dyDescent="0.2">
      <c r="A266" s="3"/>
      <c r="B266" s="134" t="s">
        <v>218</v>
      </c>
      <c r="C266" s="101"/>
      <c r="D266" s="101"/>
      <c r="E266" s="101"/>
      <c r="F266" s="101"/>
      <c r="G266" s="101"/>
      <c r="H266" s="101"/>
      <c r="I266" s="101"/>
      <c r="J266" s="101"/>
      <c r="K266" s="101"/>
      <c r="L266" s="101"/>
      <c r="M266" s="101"/>
      <c r="N266" s="101"/>
      <c r="O266" s="101"/>
      <c r="P266" s="14"/>
      <c r="Q266" s="211"/>
      <c r="R266" s="224"/>
      <c r="S266" s="224"/>
      <c r="T266" s="225"/>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
      <c r="AV266" s="1"/>
      <c r="AW266" s="1"/>
      <c r="AX266" s="1"/>
      <c r="AY266" s="1"/>
      <c r="AZ266" s="1"/>
      <c r="BA266" s="1"/>
      <c r="BB266" s="1"/>
      <c r="BC266" s="1"/>
      <c r="BD266" s="1"/>
    </row>
    <row r="267" spans="1:56" ht="2.25" customHeight="1" x14ac:dyDescent="0.2">
      <c r="A267" s="3"/>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
      <c r="AV267" s="1"/>
      <c r="AW267" s="1"/>
      <c r="AX267" s="1"/>
      <c r="AY267" s="1"/>
      <c r="AZ267" s="1"/>
      <c r="BA267" s="1"/>
      <c r="BB267" s="1"/>
      <c r="BC267" s="1"/>
      <c r="BD267" s="1"/>
    </row>
    <row r="268" spans="1:56" ht="15" customHeight="1" x14ac:dyDescent="0.2">
      <c r="A268" s="3"/>
      <c r="B268" s="134" t="s">
        <v>65</v>
      </c>
      <c r="C268" s="101"/>
      <c r="D268" s="101"/>
      <c r="E268" s="101"/>
      <c r="F268" s="101"/>
      <c r="G268" s="101"/>
      <c r="H268" s="101"/>
      <c r="I268" s="101"/>
      <c r="J268" s="101"/>
      <c r="K268" s="101"/>
      <c r="L268" s="101"/>
      <c r="M268" s="101"/>
      <c r="N268" s="101"/>
      <c r="O268" s="101"/>
      <c r="P268" s="14"/>
      <c r="Q268" s="227">
        <f>SUM(Q260,Q262,Q264,Q266)</f>
        <v>0</v>
      </c>
      <c r="R268" s="228"/>
      <c r="S268" s="228"/>
      <c r="T268" s="229"/>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
      <c r="AV268" s="1"/>
      <c r="AW268" s="1"/>
      <c r="AX268" s="1"/>
      <c r="AY268" s="1"/>
      <c r="AZ268" s="1"/>
      <c r="BA268" s="1"/>
      <c r="BB268" s="1"/>
      <c r="BC268" s="1"/>
      <c r="BD268" s="1"/>
    </row>
    <row r="269" spans="1:56" ht="15" customHeight="1" x14ac:dyDescent="0.2">
      <c r="A269" s="3"/>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
      <c r="AV269" s="1"/>
      <c r="AW269" s="1"/>
      <c r="AX269" s="1"/>
      <c r="AY269" s="1"/>
      <c r="AZ269" s="1"/>
      <c r="BA269" s="1"/>
      <c r="BB269" s="1"/>
      <c r="BC269" s="1"/>
      <c r="BD269" s="1"/>
    </row>
    <row r="270" spans="1:56" ht="15" customHeight="1" x14ac:dyDescent="0.2">
      <c r="A270" s="3">
        <v>28</v>
      </c>
      <c r="B270" s="100" t="s">
        <v>66</v>
      </c>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4"/>
      <c r="AR270" s="14"/>
      <c r="AS270" s="14"/>
      <c r="AT270" s="14"/>
      <c r="AU270" s="1"/>
      <c r="AV270" s="1"/>
      <c r="AW270" s="1"/>
      <c r="AX270" s="1"/>
      <c r="AY270" s="1"/>
      <c r="AZ270" s="1"/>
      <c r="BA270" s="1"/>
      <c r="BB270" s="1"/>
      <c r="BC270" s="1"/>
      <c r="BD270" s="1"/>
    </row>
    <row r="271" spans="1:56" ht="2.25" customHeight="1" x14ac:dyDescent="0.2">
      <c r="A271" s="3"/>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
      <c r="AV271" s="1"/>
      <c r="AW271" s="1"/>
      <c r="AX271" s="1"/>
      <c r="AY271" s="1"/>
      <c r="AZ271" s="1"/>
      <c r="BA271" s="1"/>
      <c r="BB271" s="1"/>
      <c r="BC271" s="1"/>
      <c r="BD271" s="1"/>
    </row>
    <row r="272" spans="1:56" ht="15" customHeight="1" x14ac:dyDescent="0.2">
      <c r="A272" s="3"/>
      <c r="B272" s="207"/>
      <c r="C272" s="208"/>
      <c r="D272" s="208"/>
      <c r="E272" s="209"/>
      <c r="F272" s="14"/>
      <c r="G272" s="14" t="s">
        <v>212</v>
      </c>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
      <c r="AV272" s="1"/>
      <c r="AW272" s="1"/>
      <c r="AX272" s="1"/>
      <c r="AY272" s="1"/>
      <c r="AZ272" s="1"/>
      <c r="BA272" s="1"/>
      <c r="BB272" s="1"/>
      <c r="BC272" s="1"/>
      <c r="BD272" s="1"/>
    </row>
    <row r="273" spans="1:56" ht="15" customHeight="1" x14ac:dyDescent="0.2">
      <c r="A273" s="3"/>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
      <c r="AV273" s="1"/>
      <c r="AW273" s="1"/>
      <c r="AX273" s="1"/>
      <c r="AY273" s="1"/>
      <c r="AZ273" s="1"/>
      <c r="BA273" s="1"/>
      <c r="BB273" s="1"/>
      <c r="BC273" s="1"/>
      <c r="BD273" s="1"/>
    </row>
    <row r="274" spans="1:56" ht="15" customHeight="1" x14ac:dyDescent="0.2">
      <c r="A274" s="3">
        <v>29</v>
      </c>
      <c r="B274" s="100" t="s">
        <v>67</v>
      </c>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4"/>
      <c r="AR274" s="14"/>
      <c r="AS274" s="14"/>
      <c r="AT274" s="14"/>
      <c r="AU274" s="1"/>
      <c r="AV274" s="1"/>
      <c r="AW274" s="1"/>
      <c r="AX274" s="1"/>
      <c r="AY274" s="1"/>
      <c r="AZ274" s="1"/>
      <c r="BA274" s="1"/>
      <c r="BB274" s="1"/>
      <c r="BC274" s="1"/>
      <c r="BD274" s="1"/>
    </row>
    <row r="275" spans="1:56" ht="2.25" customHeight="1" x14ac:dyDescent="0.2">
      <c r="A275" s="3"/>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
      <c r="AV275" s="1"/>
      <c r="AW275" s="1"/>
      <c r="AX275" s="1"/>
      <c r="AY275" s="1"/>
      <c r="AZ275" s="1"/>
      <c r="BA275" s="1"/>
      <c r="BB275" s="1"/>
      <c r="BC275" s="1"/>
      <c r="BD275" s="1"/>
    </row>
    <row r="276" spans="1:56" ht="15" customHeight="1" x14ac:dyDescent="0.2">
      <c r="A276" s="3"/>
      <c r="B276" s="207"/>
      <c r="C276" s="208"/>
      <c r="D276" s="208"/>
      <c r="E276" s="209"/>
      <c r="F276" s="14"/>
      <c r="G276" s="14" t="s">
        <v>219</v>
      </c>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
      <c r="AV276" s="1"/>
      <c r="AW276" s="1"/>
      <c r="AX276" s="1"/>
      <c r="AY276" s="1"/>
      <c r="AZ276" s="1"/>
      <c r="BA276" s="1"/>
      <c r="BB276" s="1"/>
      <c r="BC276" s="1"/>
      <c r="BD276" s="1"/>
    </row>
    <row r="277" spans="1:56" ht="15" customHeight="1" x14ac:dyDescent="0.2">
      <c r="A277" s="3"/>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
      <c r="AV277" s="1"/>
      <c r="AW277" s="1"/>
      <c r="AX277" s="1"/>
      <c r="AY277" s="1"/>
      <c r="AZ277" s="1"/>
      <c r="BA277" s="1"/>
      <c r="BB277" s="1"/>
      <c r="BC277" s="1"/>
      <c r="BD277" s="1"/>
    </row>
    <row r="278" spans="1:56" ht="15" customHeight="1" x14ac:dyDescent="0.2">
      <c r="A278" s="3">
        <v>30</v>
      </c>
      <c r="B278" s="105" t="s">
        <v>68</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4"/>
      <c r="AR278" s="14"/>
      <c r="AS278" s="14"/>
      <c r="AT278" s="14"/>
      <c r="AU278" s="1"/>
      <c r="AV278" s="1"/>
      <c r="AW278" s="1"/>
      <c r="AX278" s="1"/>
      <c r="AY278" s="1"/>
      <c r="AZ278" s="1"/>
      <c r="BA278" s="1"/>
      <c r="BB278" s="1"/>
      <c r="BC278" s="1"/>
      <c r="BD278" s="1"/>
    </row>
    <row r="279" spans="1:56" ht="2.25" customHeight="1" x14ac:dyDescent="0.2">
      <c r="A279" s="3"/>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
      <c r="AV279" s="1"/>
      <c r="AW279" s="1"/>
      <c r="AX279" s="1"/>
      <c r="AY279" s="1"/>
      <c r="AZ279" s="1"/>
      <c r="BA279" s="1"/>
      <c r="BB279" s="1"/>
      <c r="BC279" s="1"/>
      <c r="BD279" s="1"/>
    </row>
    <row r="280" spans="1:56" ht="15" customHeight="1" x14ac:dyDescent="0.2">
      <c r="A280" s="3"/>
      <c r="B280" s="207"/>
      <c r="C280" s="208"/>
      <c r="D280" s="208"/>
      <c r="E280" s="209"/>
      <c r="F280" s="14"/>
      <c r="G280" s="14" t="s">
        <v>220</v>
      </c>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23"/>
      <c r="AR280" s="23"/>
      <c r="AS280" s="23"/>
      <c r="AT280" s="23"/>
      <c r="AU280" s="1"/>
      <c r="AV280" s="1"/>
      <c r="AW280" s="1"/>
      <c r="AX280" s="1"/>
      <c r="AY280" s="1"/>
      <c r="AZ280" s="1"/>
      <c r="BA280" s="1"/>
      <c r="BB280" s="1"/>
      <c r="BC280" s="1"/>
      <c r="BD280" s="1"/>
    </row>
    <row r="281" spans="1:56" ht="15" customHeight="1" x14ac:dyDescent="0.2">
      <c r="A281" s="3"/>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
      <c r="AV281" s="1"/>
      <c r="AW281" s="1"/>
      <c r="AX281" s="1"/>
      <c r="AY281" s="1"/>
      <c r="AZ281" s="1"/>
      <c r="BA281" s="1"/>
      <c r="BB281" s="1"/>
      <c r="BC281" s="1"/>
      <c r="BD281" s="1"/>
    </row>
    <row r="282" spans="1:56" ht="15" customHeight="1" x14ac:dyDescent="0.2">
      <c r="A282" s="3">
        <v>31</v>
      </c>
      <c r="B282" s="120" t="s">
        <v>133</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4"/>
      <c r="AR282" s="14"/>
      <c r="AS282" s="14"/>
      <c r="AT282" s="14"/>
      <c r="AU282" s="1"/>
      <c r="AV282" s="1"/>
      <c r="AW282" s="1"/>
      <c r="AX282" s="1"/>
      <c r="AY282" s="1"/>
      <c r="AZ282" s="1"/>
      <c r="BA282" s="1"/>
      <c r="BB282" s="1"/>
      <c r="BC282" s="1"/>
      <c r="BD282" s="1"/>
    </row>
    <row r="283" spans="1:56" ht="15" customHeight="1" x14ac:dyDescent="0.2">
      <c r="A283" s="3"/>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4"/>
      <c r="AR283" s="14"/>
      <c r="AS283" s="14"/>
      <c r="AT283" s="14"/>
      <c r="AU283" s="1"/>
      <c r="AV283" s="1"/>
      <c r="AW283" s="1"/>
      <c r="AX283" s="1"/>
      <c r="AY283" s="1"/>
      <c r="AZ283" s="1"/>
      <c r="BA283" s="1"/>
      <c r="BB283" s="1"/>
      <c r="BC283" s="1"/>
      <c r="BD283" s="1"/>
    </row>
    <row r="284" spans="1:56" ht="2.25" customHeight="1" x14ac:dyDescent="0.2">
      <c r="A284" s="3"/>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
      <c r="AV284" s="1"/>
      <c r="AW284" s="1"/>
      <c r="AX284" s="1"/>
      <c r="AY284" s="1"/>
      <c r="AZ284" s="1"/>
      <c r="BA284" s="1"/>
      <c r="BB284" s="1"/>
      <c r="BC284" s="1"/>
      <c r="BD284" s="1"/>
    </row>
    <row r="285" spans="1:56" ht="15" customHeight="1" x14ac:dyDescent="0.2">
      <c r="A285" s="3"/>
      <c r="B285" s="115" t="s">
        <v>134</v>
      </c>
      <c r="C285" s="101"/>
      <c r="D285" s="101"/>
      <c r="E285" s="101"/>
      <c r="F285" s="101"/>
      <c r="G285" s="101"/>
      <c r="H285" s="101"/>
      <c r="I285" s="101"/>
      <c r="J285" s="101"/>
      <c r="K285" s="101"/>
      <c r="L285" s="101"/>
      <c r="M285" s="101"/>
      <c r="N285" s="101"/>
      <c r="O285" s="101"/>
      <c r="P285" s="14"/>
      <c r="Q285" s="211"/>
      <c r="R285" s="224"/>
      <c r="S285" s="224"/>
      <c r="T285" s="225"/>
      <c r="U285" s="226" t="s">
        <v>69</v>
      </c>
      <c r="V285" s="106"/>
      <c r="W285" s="14"/>
      <c r="X285" s="112">
        <f>IF(Q285=0,0,((Q285/32)*300))</f>
        <v>0</v>
      </c>
      <c r="Y285" s="113"/>
      <c r="Z285" s="113"/>
      <c r="AA285" s="113"/>
      <c r="AB285" s="113"/>
      <c r="AC285" s="114"/>
      <c r="AD285" s="101" t="s">
        <v>70</v>
      </c>
      <c r="AE285" s="101"/>
      <c r="AF285" s="14"/>
      <c r="AG285" s="14"/>
      <c r="AH285" s="14"/>
      <c r="AI285" s="14"/>
      <c r="AJ285" s="14"/>
      <c r="AK285" s="14"/>
      <c r="AL285" s="14"/>
      <c r="AM285" s="14"/>
      <c r="AN285" s="14"/>
      <c r="AO285" s="14"/>
      <c r="AP285" s="14"/>
      <c r="AQ285" s="14"/>
      <c r="AR285" s="14"/>
      <c r="AS285" s="14"/>
      <c r="AT285" s="14"/>
      <c r="AU285" s="1"/>
      <c r="AV285" s="1"/>
      <c r="AW285" s="1"/>
      <c r="AX285" s="1"/>
      <c r="AY285" s="1"/>
      <c r="AZ285" s="1"/>
      <c r="BA285" s="1"/>
      <c r="BB285" s="1"/>
      <c r="BC285" s="1"/>
      <c r="BD285" s="1"/>
    </row>
    <row r="286" spans="1:56" ht="2.25" customHeight="1" x14ac:dyDescent="0.2">
      <c r="A286" s="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
      <c r="AV286" s="1"/>
      <c r="AW286" s="1"/>
      <c r="AX286" s="1"/>
      <c r="AY286" s="1"/>
      <c r="AZ286" s="1"/>
      <c r="BA286" s="1"/>
      <c r="BB286" s="1"/>
      <c r="BC286" s="1"/>
      <c r="BD286" s="1"/>
    </row>
    <row r="287" spans="1:56" ht="15" customHeight="1" x14ac:dyDescent="0.2">
      <c r="A287" s="3"/>
      <c r="B287" s="115" t="s">
        <v>135</v>
      </c>
      <c r="C287" s="101"/>
      <c r="D287" s="101"/>
      <c r="E287" s="101"/>
      <c r="F287" s="101"/>
      <c r="G287" s="101"/>
      <c r="H287" s="101"/>
      <c r="I287" s="101"/>
      <c r="J287" s="101"/>
      <c r="K287" s="101"/>
      <c r="L287" s="101"/>
      <c r="M287" s="101"/>
      <c r="N287" s="101"/>
      <c r="O287" s="101"/>
      <c r="P287" s="14"/>
      <c r="Q287" s="211"/>
      <c r="R287" s="224"/>
      <c r="S287" s="224"/>
      <c r="T287" s="225"/>
      <c r="U287" s="226" t="s">
        <v>69</v>
      </c>
      <c r="V287" s="106"/>
      <c r="W287" s="14"/>
      <c r="X287" s="112">
        <f>IF(Q287=0,0,((Q287/32)*300))</f>
        <v>0</v>
      </c>
      <c r="Y287" s="113"/>
      <c r="Z287" s="113"/>
      <c r="AA287" s="113"/>
      <c r="AB287" s="113"/>
      <c r="AC287" s="114"/>
      <c r="AD287" s="101" t="s">
        <v>70</v>
      </c>
      <c r="AE287" s="101"/>
      <c r="AF287" s="14"/>
      <c r="AG287" s="14"/>
      <c r="AH287" s="14"/>
      <c r="AI287" s="14"/>
      <c r="AJ287" s="14"/>
      <c r="AK287" s="14"/>
      <c r="AL287" s="14"/>
      <c r="AM287" s="14"/>
      <c r="AN287" s="14"/>
      <c r="AO287" s="14"/>
      <c r="AP287" s="14"/>
      <c r="AQ287" s="14"/>
      <c r="AR287" s="14"/>
      <c r="AS287" s="14"/>
      <c r="AT287" s="14"/>
      <c r="AU287" s="1"/>
      <c r="AV287" s="1"/>
      <c r="AW287" s="1"/>
      <c r="AX287" s="1"/>
      <c r="AY287" s="1"/>
      <c r="AZ287" s="1"/>
      <c r="BA287" s="1"/>
      <c r="BB287" s="1"/>
      <c r="BC287" s="1"/>
      <c r="BD287" s="1"/>
    </row>
    <row r="288" spans="1:56" ht="2.25" customHeight="1" x14ac:dyDescent="0.2">
      <c r="A288" s="3"/>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
      <c r="AV288" s="1"/>
      <c r="AW288" s="1"/>
      <c r="AX288" s="1"/>
      <c r="AY288" s="1"/>
      <c r="AZ288" s="1"/>
      <c r="BA288" s="1"/>
      <c r="BB288" s="1"/>
      <c r="BC288" s="1"/>
      <c r="BD288" s="1"/>
    </row>
    <row r="289" spans="1:56" ht="15" customHeight="1" x14ac:dyDescent="0.2">
      <c r="A289" s="3"/>
      <c r="B289" s="115" t="s">
        <v>136</v>
      </c>
      <c r="C289" s="101"/>
      <c r="D289" s="101"/>
      <c r="E289" s="101"/>
      <c r="F289" s="101"/>
      <c r="G289" s="101"/>
      <c r="H289" s="101"/>
      <c r="I289" s="101"/>
      <c r="J289" s="101"/>
      <c r="K289" s="101"/>
      <c r="L289" s="101"/>
      <c r="M289" s="101"/>
      <c r="N289" s="101"/>
      <c r="O289" s="101"/>
      <c r="P289" s="14"/>
      <c r="Q289" s="211"/>
      <c r="R289" s="224"/>
      <c r="S289" s="224"/>
      <c r="T289" s="225"/>
      <c r="U289" s="226" t="s">
        <v>69</v>
      </c>
      <c r="V289" s="106"/>
      <c r="W289" s="14"/>
      <c r="X289" s="112">
        <f>IF(Q289=0,0,((Q289/32)*155))</f>
        <v>0</v>
      </c>
      <c r="Y289" s="113"/>
      <c r="Z289" s="113"/>
      <c r="AA289" s="113"/>
      <c r="AB289" s="113"/>
      <c r="AC289" s="114"/>
      <c r="AD289" s="101" t="s">
        <v>70</v>
      </c>
      <c r="AE289" s="101"/>
      <c r="AF289" s="14"/>
      <c r="AG289" s="14"/>
      <c r="AH289" s="14"/>
      <c r="AI289" s="14"/>
      <c r="AJ289" s="14"/>
      <c r="AK289" s="14"/>
      <c r="AL289" s="14"/>
      <c r="AM289" s="14"/>
      <c r="AN289" s="14"/>
      <c r="AO289" s="14"/>
      <c r="AP289" s="14"/>
      <c r="AQ289" s="14"/>
      <c r="AR289" s="14"/>
      <c r="AS289" s="14"/>
      <c r="AT289" s="14"/>
      <c r="AU289" s="1"/>
      <c r="AV289" s="1"/>
      <c r="AW289" s="1"/>
      <c r="AX289" s="1"/>
      <c r="AY289" s="1"/>
      <c r="AZ289" s="1"/>
      <c r="BA289" s="1"/>
      <c r="BB289" s="1"/>
      <c r="BC289" s="1"/>
      <c r="BD289" s="1"/>
    </row>
    <row r="290" spans="1:56" ht="2.25" customHeight="1" x14ac:dyDescent="0.2">
      <c r="A290" s="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
      <c r="AV290" s="1"/>
      <c r="AW290" s="1"/>
      <c r="AX290" s="1"/>
      <c r="AY290" s="1"/>
      <c r="AZ290" s="1"/>
      <c r="BA290" s="1"/>
      <c r="BB290" s="1"/>
      <c r="BC290" s="1"/>
      <c r="BD290" s="1"/>
    </row>
    <row r="291" spans="1:56" ht="15" customHeight="1" x14ac:dyDescent="0.2">
      <c r="A291" s="3"/>
      <c r="B291" s="115" t="s">
        <v>137</v>
      </c>
      <c r="C291" s="101"/>
      <c r="D291" s="101"/>
      <c r="E291" s="101"/>
      <c r="F291" s="101"/>
      <c r="G291" s="101"/>
      <c r="H291" s="101"/>
      <c r="I291" s="101"/>
      <c r="J291" s="101"/>
      <c r="K291" s="101"/>
      <c r="L291" s="101"/>
      <c r="M291" s="101"/>
      <c r="N291" s="101"/>
      <c r="O291" s="101"/>
      <c r="P291" s="14"/>
      <c r="Q291" s="211"/>
      <c r="R291" s="224"/>
      <c r="S291" s="224"/>
      <c r="T291" s="225"/>
      <c r="U291" s="226" t="s">
        <v>69</v>
      </c>
      <c r="V291" s="106"/>
      <c r="W291" s="14"/>
      <c r="X291" s="112">
        <f>IF(Q291=0,0,((Q291/32)*155))</f>
        <v>0</v>
      </c>
      <c r="Y291" s="113"/>
      <c r="Z291" s="113"/>
      <c r="AA291" s="113"/>
      <c r="AB291" s="113"/>
      <c r="AC291" s="114"/>
      <c r="AD291" s="101" t="s">
        <v>70</v>
      </c>
      <c r="AE291" s="101"/>
      <c r="AF291" s="14"/>
      <c r="AG291" s="14"/>
      <c r="AH291" s="14"/>
      <c r="AI291" s="14"/>
      <c r="AJ291" s="14"/>
      <c r="AK291" s="14"/>
      <c r="AL291" s="14"/>
      <c r="AM291" s="14"/>
      <c r="AN291" s="14"/>
      <c r="AO291" s="14"/>
      <c r="AP291" s="14"/>
      <c r="AQ291" s="14"/>
      <c r="AR291" s="14"/>
      <c r="AS291" s="14"/>
      <c r="AT291" s="14"/>
      <c r="AU291" s="1"/>
      <c r="AV291" s="1"/>
      <c r="AW291" s="1"/>
      <c r="AX291" s="1"/>
      <c r="AY291" s="1"/>
      <c r="AZ291" s="1"/>
      <c r="BA291" s="1"/>
      <c r="BB291" s="1"/>
      <c r="BC291" s="1"/>
      <c r="BD291" s="1"/>
    </row>
    <row r="292" spans="1:56" ht="2.25" customHeight="1" x14ac:dyDescent="0.2">
      <c r="A292" s="115"/>
      <c r="B292" s="101"/>
      <c r="C292" s="101"/>
      <c r="D292" s="101"/>
      <c r="E292" s="101"/>
      <c r="F292" s="101"/>
      <c r="G292" s="101"/>
      <c r="H292" s="101"/>
      <c r="I292" s="101"/>
      <c r="J292" s="101"/>
      <c r="K292" s="101"/>
      <c r="L292" s="101"/>
      <c r="M292" s="101"/>
      <c r="N292" s="101"/>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
      <c r="AV292" s="1"/>
      <c r="AW292" s="1"/>
      <c r="AX292" s="1"/>
      <c r="AY292" s="1"/>
      <c r="AZ292" s="1"/>
      <c r="BA292" s="1"/>
      <c r="BB292" s="1"/>
      <c r="BC292" s="1"/>
      <c r="BD292" s="1"/>
    </row>
    <row r="293" spans="1:56" ht="15" customHeight="1" x14ac:dyDescent="0.2">
      <c r="A293" s="3"/>
      <c r="B293" s="115" t="s">
        <v>138</v>
      </c>
      <c r="C293" s="101"/>
      <c r="D293" s="101"/>
      <c r="E293" s="101"/>
      <c r="F293" s="101"/>
      <c r="G293" s="101"/>
      <c r="H293" s="101"/>
      <c r="I293" s="101"/>
      <c r="J293" s="101"/>
      <c r="K293" s="101"/>
      <c r="L293" s="101"/>
      <c r="M293" s="101"/>
      <c r="N293" s="101"/>
      <c r="O293" s="101"/>
      <c r="P293" s="14"/>
      <c r="Q293" s="211"/>
      <c r="R293" s="224"/>
      <c r="S293" s="224"/>
      <c r="T293" s="225"/>
      <c r="U293" s="226" t="s">
        <v>69</v>
      </c>
      <c r="V293" s="106"/>
      <c r="W293" s="14"/>
      <c r="X293" s="112">
        <f>IF(Q293=0,0,((Q293/32)*155))</f>
        <v>0</v>
      </c>
      <c r="Y293" s="113"/>
      <c r="Z293" s="113"/>
      <c r="AA293" s="113"/>
      <c r="AB293" s="113"/>
      <c r="AC293" s="114"/>
      <c r="AD293" s="101" t="s">
        <v>70</v>
      </c>
      <c r="AE293" s="101"/>
      <c r="AF293" s="14"/>
      <c r="AG293" s="14"/>
      <c r="AH293" s="14"/>
      <c r="AI293" s="14"/>
      <c r="AJ293" s="14"/>
      <c r="AK293" s="14"/>
      <c r="AL293" s="14"/>
      <c r="AM293" s="14"/>
      <c r="AN293" s="14"/>
      <c r="AO293" s="14"/>
      <c r="AP293" s="14"/>
      <c r="AQ293" s="14"/>
      <c r="AR293" s="14"/>
      <c r="AS293" s="14"/>
      <c r="AT293" s="14"/>
      <c r="AU293" s="1"/>
      <c r="AV293" s="1"/>
      <c r="AW293" s="1"/>
      <c r="AX293" s="1"/>
      <c r="AY293" s="1"/>
      <c r="AZ293" s="1"/>
      <c r="BA293" s="1"/>
      <c r="BB293" s="1"/>
      <c r="BC293" s="1"/>
      <c r="BD293" s="1"/>
    </row>
    <row r="294" spans="1:56" ht="2.25" customHeight="1" x14ac:dyDescent="0.2">
      <c r="A294" s="3"/>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97"/>
      <c r="AC294" s="14"/>
      <c r="AD294" s="14"/>
      <c r="AE294" s="14"/>
      <c r="AF294" s="14"/>
      <c r="AG294" s="14"/>
      <c r="AH294" s="14"/>
      <c r="AI294" s="14"/>
      <c r="AJ294" s="14"/>
      <c r="AK294" s="14"/>
      <c r="AL294" s="14"/>
      <c r="AM294" s="14"/>
      <c r="AN294" s="14"/>
      <c r="AO294" s="14"/>
      <c r="AP294" s="14"/>
      <c r="AQ294" s="14"/>
      <c r="AR294" s="14"/>
      <c r="AS294" s="14"/>
      <c r="AT294" s="14"/>
      <c r="AU294" s="1"/>
      <c r="AV294" s="1"/>
      <c r="AW294" s="1"/>
      <c r="AX294" s="1"/>
      <c r="AY294" s="1"/>
      <c r="AZ294" s="1"/>
      <c r="BA294" s="1"/>
      <c r="BB294" s="1"/>
      <c r="BC294" s="1"/>
      <c r="BD294" s="1"/>
    </row>
    <row r="295" spans="1:56" ht="15" customHeight="1" x14ac:dyDescent="0.2">
      <c r="A295" s="3"/>
      <c r="B295" s="115" t="s">
        <v>139</v>
      </c>
      <c r="C295" s="101"/>
      <c r="D295" s="101"/>
      <c r="E295" s="101"/>
      <c r="F295" s="101"/>
      <c r="G295" s="101"/>
      <c r="H295" s="101"/>
      <c r="I295" s="101"/>
      <c r="J295" s="101"/>
      <c r="K295" s="101"/>
      <c r="L295" s="101"/>
      <c r="M295" s="101"/>
      <c r="N295" s="101"/>
      <c r="O295" s="101"/>
      <c r="P295" s="14"/>
      <c r="Q295" s="211"/>
      <c r="R295" s="224"/>
      <c r="S295" s="224"/>
      <c r="T295" s="225"/>
      <c r="U295" s="226" t="s">
        <v>69</v>
      </c>
      <c r="V295" s="106"/>
      <c r="W295" s="14"/>
      <c r="X295" s="112">
        <f>IF(Q295=0,0,((Q295/32)*155))</f>
        <v>0</v>
      </c>
      <c r="Y295" s="113"/>
      <c r="Z295" s="113"/>
      <c r="AA295" s="113"/>
      <c r="AB295" s="113"/>
      <c r="AC295" s="114"/>
      <c r="AD295" s="101" t="s">
        <v>70</v>
      </c>
      <c r="AE295" s="101"/>
      <c r="AF295" s="14"/>
      <c r="AG295" s="14"/>
      <c r="AH295" s="14"/>
      <c r="AI295" s="14"/>
      <c r="AJ295" s="14"/>
      <c r="AK295" s="14"/>
      <c r="AL295" s="14"/>
      <c r="AM295" s="14"/>
      <c r="AN295" s="14"/>
      <c r="AO295" s="14"/>
      <c r="AP295" s="14"/>
      <c r="AQ295" s="14"/>
      <c r="AR295" s="14"/>
      <c r="AS295" s="14"/>
      <c r="AT295" s="14"/>
      <c r="AU295" s="1"/>
      <c r="AV295" s="1"/>
      <c r="AW295" s="1"/>
      <c r="AX295" s="1"/>
      <c r="AY295" s="1"/>
      <c r="AZ295" s="1"/>
      <c r="BA295" s="1"/>
      <c r="BB295" s="1"/>
      <c r="BC295" s="1"/>
      <c r="BD295" s="1"/>
    </row>
    <row r="296" spans="1:56" ht="2.25" customHeight="1" x14ac:dyDescent="0.2">
      <c r="A296" s="3"/>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
      <c r="AV296" s="1"/>
      <c r="AW296" s="1"/>
      <c r="AX296" s="1"/>
      <c r="AY296" s="1"/>
      <c r="AZ296" s="1"/>
      <c r="BA296" s="1"/>
      <c r="BB296" s="1"/>
      <c r="BC296" s="1"/>
      <c r="BD296" s="1"/>
    </row>
    <row r="297" spans="1:56" ht="15" customHeight="1" x14ac:dyDescent="0.2">
      <c r="A297" s="3"/>
      <c r="B297" s="115" t="s">
        <v>140</v>
      </c>
      <c r="C297" s="101"/>
      <c r="D297" s="101"/>
      <c r="E297" s="101"/>
      <c r="F297" s="101"/>
      <c r="G297" s="101"/>
      <c r="H297" s="101"/>
      <c r="I297" s="101"/>
      <c r="J297" s="101"/>
      <c r="K297" s="101"/>
      <c r="L297" s="101"/>
      <c r="M297" s="101"/>
      <c r="N297" s="101"/>
      <c r="O297" s="101"/>
      <c r="P297" s="14"/>
      <c r="Q297" s="211"/>
      <c r="R297" s="224"/>
      <c r="S297" s="224"/>
      <c r="T297" s="225"/>
      <c r="U297" s="226" t="s">
        <v>69</v>
      </c>
      <c r="V297" s="106"/>
      <c r="W297" s="14"/>
      <c r="X297" s="112">
        <f>IF(Q297=0,0,((Q297/32)*155))</f>
        <v>0</v>
      </c>
      <c r="Y297" s="113"/>
      <c r="Z297" s="113"/>
      <c r="AA297" s="113"/>
      <c r="AB297" s="113"/>
      <c r="AC297" s="114"/>
      <c r="AD297" s="101" t="s">
        <v>70</v>
      </c>
      <c r="AE297" s="101"/>
      <c r="AF297" s="14"/>
      <c r="AG297" s="14"/>
      <c r="AH297" s="14"/>
      <c r="AI297" s="14"/>
      <c r="AJ297" s="14"/>
      <c r="AK297" s="14"/>
      <c r="AL297" s="14"/>
      <c r="AM297" s="14"/>
      <c r="AN297" s="14"/>
      <c r="AO297" s="14"/>
      <c r="AP297" s="14"/>
      <c r="AQ297" s="14"/>
      <c r="AR297" s="14"/>
      <c r="AS297" s="14"/>
      <c r="AT297" s="14"/>
      <c r="AU297" s="1"/>
      <c r="AV297" s="1"/>
      <c r="AW297" s="1"/>
      <c r="AX297" s="1"/>
      <c r="AY297" s="1"/>
      <c r="AZ297" s="1"/>
      <c r="BA297" s="1"/>
      <c r="BB297" s="1"/>
      <c r="BC297" s="1"/>
      <c r="BD297" s="1"/>
    </row>
    <row r="298" spans="1:56" ht="2.25" customHeight="1" x14ac:dyDescent="0.2">
      <c r="A298" s="3"/>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
      <c r="AV298" s="1"/>
      <c r="AW298" s="1"/>
      <c r="AX298" s="1"/>
      <c r="AY298" s="1"/>
      <c r="AZ298" s="1"/>
      <c r="BA298" s="1"/>
      <c r="BB298" s="1"/>
      <c r="BC298" s="1"/>
      <c r="BD298" s="1"/>
    </row>
    <row r="299" spans="1:56" ht="15" customHeight="1" x14ac:dyDescent="0.2">
      <c r="A299" s="3"/>
      <c r="B299" s="115" t="s">
        <v>141</v>
      </c>
      <c r="C299" s="101"/>
      <c r="D299" s="101"/>
      <c r="E299" s="101"/>
      <c r="F299" s="101"/>
      <c r="G299" s="101"/>
      <c r="H299" s="101"/>
      <c r="I299" s="101"/>
      <c r="J299" s="101"/>
      <c r="K299" s="101"/>
      <c r="L299" s="101"/>
      <c r="M299" s="101"/>
      <c r="N299" s="101"/>
      <c r="O299" s="101"/>
      <c r="P299" s="14"/>
      <c r="Q299" s="211"/>
      <c r="R299" s="224"/>
      <c r="S299" s="224"/>
      <c r="T299" s="225"/>
      <c r="U299" s="226" t="s">
        <v>69</v>
      </c>
      <c r="V299" s="106"/>
      <c r="W299" s="14"/>
      <c r="X299" s="112">
        <f>IF(Q299=0,0,((Q299/32)*155))</f>
        <v>0</v>
      </c>
      <c r="Y299" s="113"/>
      <c r="Z299" s="113"/>
      <c r="AA299" s="113"/>
      <c r="AB299" s="113"/>
      <c r="AC299" s="114"/>
      <c r="AD299" s="101" t="s">
        <v>70</v>
      </c>
      <c r="AE299" s="101"/>
      <c r="AF299" s="14"/>
      <c r="AG299" s="14"/>
      <c r="AH299" s="14"/>
      <c r="AI299" s="14"/>
      <c r="AJ299" s="14"/>
      <c r="AK299" s="14"/>
      <c r="AL299" s="14"/>
      <c r="AM299" s="14"/>
      <c r="AN299" s="14"/>
      <c r="AO299" s="14"/>
      <c r="AP299" s="14"/>
      <c r="AQ299" s="14"/>
      <c r="AR299" s="14"/>
      <c r="AS299" s="14"/>
      <c r="AT299" s="14"/>
      <c r="AU299" s="1"/>
      <c r="AV299" s="1"/>
      <c r="AW299" s="1"/>
      <c r="AX299" s="1"/>
      <c r="AY299" s="1"/>
      <c r="AZ299" s="1"/>
      <c r="BA299" s="1"/>
      <c r="BB299" s="1"/>
      <c r="BC299" s="1"/>
      <c r="BD299" s="1"/>
    </row>
    <row r="300" spans="1:56" ht="2.25" customHeight="1" x14ac:dyDescent="0.2">
      <c r="A300" s="3"/>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
      <c r="AV300" s="1"/>
      <c r="AW300" s="1"/>
      <c r="AX300" s="1"/>
      <c r="AY300" s="1"/>
      <c r="AZ300" s="1"/>
      <c r="BA300" s="1"/>
      <c r="BB300" s="1"/>
      <c r="BC300" s="1"/>
      <c r="BD300" s="1"/>
    </row>
    <row r="301" spans="1:56" ht="15" customHeight="1" x14ac:dyDescent="0.2">
      <c r="A301" s="3"/>
      <c r="B301" s="115" t="s">
        <v>142</v>
      </c>
      <c r="C301" s="101"/>
      <c r="D301" s="101"/>
      <c r="E301" s="101"/>
      <c r="F301" s="101"/>
      <c r="G301" s="101"/>
      <c r="H301" s="101"/>
      <c r="I301" s="101"/>
      <c r="J301" s="101"/>
      <c r="K301" s="101"/>
      <c r="L301" s="101"/>
      <c r="M301" s="101"/>
      <c r="N301" s="101"/>
      <c r="O301" s="101"/>
      <c r="P301" s="14"/>
      <c r="Q301" s="211"/>
      <c r="R301" s="224"/>
      <c r="S301" s="224"/>
      <c r="T301" s="225"/>
      <c r="U301" s="226" t="s">
        <v>69</v>
      </c>
      <c r="V301" s="106"/>
      <c r="W301" s="14"/>
      <c r="X301" s="112">
        <f>IF(Q301=0,0,((Q301/32)*155))</f>
        <v>0</v>
      </c>
      <c r="Y301" s="113"/>
      <c r="Z301" s="113"/>
      <c r="AA301" s="113"/>
      <c r="AB301" s="113"/>
      <c r="AC301" s="114"/>
      <c r="AD301" s="101" t="s">
        <v>70</v>
      </c>
      <c r="AE301" s="101"/>
      <c r="AF301" s="14"/>
      <c r="AG301" s="14"/>
      <c r="AH301" s="14"/>
      <c r="AI301" s="14"/>
      <c r="AJ301" s="14"/>
      <c r="AK301" s="14"/>
      <c r="AL301" s="14"/>
      <c r="AM301" s="14"/>
      <c r="AN301" s="14"/>
      <c r="AO301" s="14"/>
      <c r="AP301" s="14"/>
      <c r="AQ301" s="14"/>
      <c r="AR301" s="14"/>
      <c r="AS301" s="14"/>
      <c r="AT301" s="14"/>
      <c r="AU301" s="1"/>
      <c r="AV301" s="1"/>
      <c r="AW301" s="1"/>
      <c r="AX301" s="1"/>
      <c r="AY301" s="1"/>
      <c r="AZ301" s="1"/>
      <c r="BA301" s="1"/>
      <c r="BB301" s="1"/>
      <c r="BC301" s="1"/>
      <c r="BD301" s="1"/>
    </row>
    <row r="302" spans="1:56" ht="2.25" customHeight="1" x14ac:dyDescent="0.2">
      <c r="A302" s="3"/>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
      <c r="AV302" s="1"/>
      <c r="AW302" s="1"/>
      <c r="AX302" s="1"/>
      <c r="AY302" s="1"/>
      <c r="AZ302" s="1"/>
      <c r="BA302" s="1"/>
      <c r="BB302" s="1"/>
      <c r="BC302" s="1"/>
      <c r="BD302" s="1"/>
    </row>
    <row r="303" spans="1:56" ht="15" customHeight="1" x14ac:dyDescent="0.2">
      <c r="A303" s="3"/>
      <c r="B303" s="115" t="s">
        <v>143</v>
      </c>
      <c r="C303" s="101"/>
      <c r="D303" s="101"/>
      <c r="E303" s="101"/>
      <c r="F303" s="101"/>
      <c r="G303" s="101"/>
      <c r="H303" s="101"/>
      <c r="I303" s="101"/>
      <c r="J303" s="101"/>
      <c r="K303" s="101"/>
      <c r="L303" s="101"/>
      <c r="M303" s="101"/>
      <c r="N303" s="101"/>
      <c r="O303" s="101"/>
      <c r="P303" s="14"/>
      <c r="Q303" s="211"/>
      <c r="R303" s="224"/>
      <c r="S303" s="224"/>
      <c r="T303" s="225"/>
      <c r="U303" s="226" t="s">
        <v>69</v>
      </c>
      <c r="V303" s="106"/>
      <c r="W303" s="14"/>
      <c r="X303" s="112">
        <f>IF(Q303=0,0,((Q303/32)*175))</f>
        <v>0</v>
      </c>
      <c r="Y303" s="113"/>
      <c r="Z303" s="113"/>
      <c r="AA303" s="113"/>
      <c r="AB303" s="113"/>
      <c r="AC303" s="114"/>
      <c r="AD303" s="101" t="s">
        <v>70</v>
      </c>
      <c r="AE303" s="101"/>
      <c r="AF303" s="14"/>
      <c r="AG303" s="14"/>
      <c r="AH303" s="14"/>
      <c r="AI303" s="14"/>
      <c r="AJ303" s="14"/>
      <c r="AK303" s="14"/>
      <c r="AL303" s="14"/>
      <c r="AM303" s="14"/>
      <c r="AN303" s="14"/>
      <c r="AO303" s="14"/>
      <c r="AP303" s="14"/>
      <c r="AQ303" s="14"/>
      <c r="AR303" s="14"/>
      <c r="AS303" s="14"/>
      <c r="AT303" s="14"/>
      <c r="AU303" s="1"/>
      <c r="AV303" s="1"/>
      <c r="AW303" s="1"/>
      <c r="AX303" s="1"/>
      <c r="AY303" s="1"/>
      <c r="AZ303" s="1"/>
      <c r="BA303" s="1"/>
      <c r="BB303" s="1"/>
      <c r="BC303" s="1"/>
      <c r="BD303" s="1"/>
    </row>
    <row r="304" spans="1:56" ht="2.25" customHeight="1" x14ac:dyDescent="0.2">
      <c r="A304" s="3"/>
      <c r="B304" s="15"/>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
      <c r="AV304" s="1"/>
      <c r="AW304" s="1"/>
      <c r="AX304" s="1"/>
      <c r="AY304" s="1"/>
      <c r="AZ304" s="1"/>
      <c r="BA304" s="1"/>
      <c r="BB304" s="1"/>
      <c r="BC304" s="1"/>
      <c r="BD304" s="1"/>
    </row>
    <row r="305" spans="1:56" ht="15" customHeight="1" x14ac:dyDescent="0.2">
      <c r="A305" s="3"/>
      <c r="B305" s="115" t="s">
        <v>144</v>
      </c>
      <c r="C305" s="101"/>
      <c r="D305" s="101"/>
      <c r="E305" s="101"/>
      <c r="F305" s="101"/>
      <c r="G305" s="101"/>
      <c r="H305" s="101"/>
      <c r="I305" s="101"/>
      <c r="J305" s="101"/>
      <c r="K305" s="101"/>
      <c r="L305" s="101"/>
      <c r="M305" s="101"/>
      <c r="N305" s="101"/>
      <c r="O305" s="101"/>
      <c r="P305" s="14"/>
      <c r="Q305" s="211"/>
      <c r="R305" s="224"/>
      <c r="S305" s="224"/>
      <c r="T305" s="225"/>
      <c r="U305" s="226" t="s">
        <v>69</v>
      </c>
      <c r="V305" s="106"/>
      <c r="W305" s="14"/>
      <c r="X305" s="112">
        <f>IF(Q305=0,0,((Q305/32)*175))</f>
        <v>0</v>
      </c>
      <c r="Y305" s="113"/>
      <c r="Z305" s="113"/>
      <c r="AA305" s="113"/>
      <c r="AB305" s="113"/>
      <c r="AC305" s="114"/>
      <c r="AD305" s="101" t="s">
        <v>70</v>
      </c>
      <c r="AE305" s="101"/>
      <c r="AF305" s="14"/>
      <c r="AG305" s="14"/>
      <c r="AH305" s="14"/>
      <c r="AI305" s="14"/>
      <c r="AJ305" s="14"/>
      <c r="AK305" s="14"/>
      <c r="AL305" s="14"/>
      <c r="AM305" s="14"/>
      <c r="AN305" s="14"/>
      <c r="AO305" s="14"/>
      <c r="AP305" s="14"/>
      <c r="AQ305" s="14"/>
      <c r="AR305" s="14"/>
      <c r="AS305" s="14"/>
      <c r="AT305" s="14"/>
      <c r="AU305" s="1"/>
      <c r="AV305" s="1"/>
      <c r="AW305" s="1"/>
      <c r="AX305" s="1"/>
      <c r="AY305" s="1"/>
      <c r="AZ305" s="1"/>
      <c r="BA305" s="1"/>
      <c r="BB305" s="1"/>
      <c r="BC305" s="1"/>
      <c r="BD305" s="1"/>
    </row>
    <row r="306" spans="1:56" ht="2.25" customHeight="1" x14ac:dyDescent="0.2">
      <c r="A306" s="3"/>
      <c r="B306" s="15"/>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
      <c r="AV306" s="1"/>
      <c r="AW306" s="1"/>
      <c r="AX306" s="1"/>
      <c r="AY306" s="1"/>
      <c r="AZ306" s="1"/>
      <c r="BA306" s="1"/>
      <c r="BB306" s="1"/>
      <c r="BC306" s="1"/>
      <c r="BD306" s="1"/>
    </row>
    <row r="307" spans="1:56" ht="15" customHeight="1" x14ac:dyDescent="0.2">
      <c r="A307" s="115" t="s">
        <v>145</v>
      </c>
      <c r="B307" s="101"/>
      <c r="C307" s="101"/>
      <c r="D307" s="101"/>
      <c r="E307" s="101"/>
      <c r="F307" s="101"/>
      <c r="G307" s="101"/>
      <c r="H307" s="101"/>
      <c r="I307" s="101"/>
      <c r="J307" s="101"/>
      <c r="K307" s="101"/>
      <c r="L307" s="101"/>
      <c r="M307" s="101"/>
      <c r="N307" s="101"/>
      <c r="O307" s="101"/>
      <c r="P307" s="14"/>
      <c r="Q307" s="211"/>
      <c r="R307" s="224"/>
      <c r="S307" s="224"/>
      <c r="T307" s="225"/>
      <c r="U307" s="226" t="s">
        <v>69</v>
      </c>
      <c r="V307" s="106"/>
      <c r="W307" s="14"/>
      <c r="X307" s="112">
        <f>IF(Q307=0,0,((Q307/32)*175))</f>
        <v>0</v>
      </c>
      <c r="Y307" s="113"/>
      <c r="Z307" s="113"/>
      <c r="AA307" s="113"/>
      <c r="AB307" s="113"/>
      <c r="AC307" s="114"/>
      <c r="AD307" s="101" t="s">
        <v>70</v>
      </c>
      <c r="AE307" s="101"/>
      <c r="AF307" s="14"/>
      <c r="AG307" s="14"/>
      <c r="AH307" s="14"/>
      <c r="AI307" s="14"/>
      <c r="AJ307" s="14"/>
      <c r="AK307" s="14"/>
      <c r="AL307" s="14"/>
      <c r="AM307" s="14"/>
      <c r="AN307" s="14"/>
      <c r="AO307" s="14"/>
      <c r="AP307" s="14"/>
      <c r="AQ307" s="14"/>
      <c r="AR307" s="14"/>
      <c r="AS307" s="14"/>
      <c r="AT307" s="14"/>
      <c r="AU307" s="1"/>
      <c r="AV307" s="1"/>
      <c r="AW307" s="1"/>
      <c r="AX307" s="1"/>
      <c r="AY307" s="1"/>
      <c r="AZ307" s="1"/>
      <c r="BA307" s="1"/>
      <c r="BB307" s="1"/>
      <c r="BC307" s="1"/>
      <c r="BD307" s="1"/>
    </row>
    <row r="308" spans="1:56" ht="2.25" customHeight="1" x14ac:dyDescent="0.2">
      <c r="A308" s="3"/>
      <c r="B308" s="15"/>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97"/>
      <c r="AC308" s="14"/>
      <c r="AD308" s="14"/>
      <c r="AE308" s="14"/>
      <c r="AF308" s="14"/>
      <c r="AG308" s="14"/>
      <c r="AH308" s="14"/>
      <c r="AI308" s="14"/>
      <c r="AJ308" s="14"/>
      <c r="AK308" s="14"/>
      <c r="AL308" s="14"/>
      <c r="AM308" s="14"/>
      <c r="AN308" s="14"/>
      <c r="AO308" s="14"/>
      <c r="AP308" s="14"/>
      <c r="AQ308" s="14"/>
      <c r="AR308" s="14"/>
      <c r="AS308" s="14"/>
      <c r="AT308" s="14"/>
      <c r="AU308" s="1"/>
      <c r="AV308" s="1"/>
      <c r="AW308" s="1"/>
      <c r="AX308" s="1"/>
      <c r="AY308" s="1"/>
      <c r="AZ308" s="1"/>
      <c r="BA308" s="1"/>
      <c r="BB308" s="1"/>
      <c r="BC308" s="1"/>
      <c r="BD308" s="1"/>
    </row>
    <row r="309" spans="1:56" ht="15" customHeight="1" x14ac:dyDescent="0.2">
      <c r="A309" s="3"/>
      <c r="B309" s="115" t="s">
        <v>146</v>
      </c>
      <c r="C309" s="101"/>
      <c r="D309" s="101"/>
      <c r="E309" s="101"/>
      <c r="F309" s="101"/>
      <c r="G309" s="101"/>
      <c r="H309" s="101"/>
      <c r="I309" s="101"/>
      <c r="J309" s="101"/>
      <c r="K309" s="101"/>
      <c r="L309" s="101"/>
      <c r="M309" s="101"/>
      <c r="N309" s="101"/>
      <c r="O309" s="101"/>
      <c r="P309" s="14"/>
      <c r="Q309" s="211"/>
      <c r="R309" s="224"/>
      <c r="S309" s="224"/>
      <c r="T309" s="225"/>
      <c r="U309" s="226" t="s">
        <v>69</v>
      </c>
      <c r="V309" s="106"/>
      <c r="W309" s="14"/>
      <c r="X309" s="112">
        <f>IF(Q309=0,0,((Q309/32)*175))</f>
        <v>0</v>
      </c>
      <c r="Y309" s="113"/>
      <c r="Z309" s="113"/>
      <c r="AA309" s="113"/>
      <c r="AB309" s="113"/>
      <c r="AC309" s="114"/>
      <c r="AD309" s="101" t="s">
        <v>70</v>
      </c>
      <c r="AE309" s="101"/>
      <c r="AF309" s="14"/>
      <c r="AG309" s="14"/>
      <c r="AH309" s="14"/>
      <c r="AI309" s="14"/>
      <c r="AJ309" s="14"/>
      <c r="AK309" s="14"/>
      <c r="AL309" s="14"/>
      <c r="AM309" s="14"/>
      <c r="AN309" s="14"/>
      <c r="AO309" s="14"/>
      <c r="AP309" s="14"/>
      <c r="AQ309" s="14"/>
      <c r="AR309" s="14"/>
      <c r="AS309" s="14"/>
      <c r="AT309" s="14"/>
      <c r="AU309" s="1"/>
      <c r="AV309" s="1"/>
      <c r="AW309" s="1"/>
      <c r="AX309" s="1"/>
      <c r="AY309" s="1"/>
      <c r="AZ309" s="1"/>
      <c r="BA309" s="1"/>
      <c r="BB309" s="1"/>
      <c r="BC309" s="1"/>
      <c r="BD309" s="1"/>
    </row>
    <row r="310" spans="1:56" ht="2.25" customHeight="1" x14ac:dyDescent="0.2">
      <c r="A310" s="3"/>
      <c r="B310" s="15"/>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
      <c r="AV310" s="1"/>
      <c r="AW310" s="1"/>
      <c r="AX310" s="1"/>
      <c r="AY310" s="1"/>
      <c r="AZ310" s="1"/>
      <c r="BA310" s="1"/>
      <c r="BB310" s="1"/>
      <c r="BC310" s="1"/>
      <c r="BD310" s="1"/>
    </row>
    <row r="311" spans="1:56" ht="15" customHeight="1" x14ac:dyDescent="0.2">
      <c r="A311" s="3"/>
      <c r="B311" s="115" t="s">
        <v>147</v>
      </c>
      <c r="C311" s="101"/>
      <c r="D311" s="101"/>
      <c r="E311" s="101"/>
      <c r="F311" s="101"/>
      <c r="G311" s="101"/>
      <c r="H311" s="101"/>
      <c r="I311" s="101"/>
      <c r="J311" s="101"/>
      <c r="K311" s="101"/>
      <c r="L311" s="101"/>
      <c r="M311" s="101"/>
      <c r="N311" s="101"/>
      <c r="O311" s="101"/>
      <c r="P311" s="14"/>
      <c r="Q311" s="211"/>
      <c r="R311" s="224"/>
      <c r="S311" s="224"/>
      <c r="T311" s="225"/>
      <c r="U311" s="226" t="s">
        <v>69</v>
      </c>
      <c r="V311" s="106"/>
      <c r="W311" s="14"/>
      <c r="X311" s="112">
        <f>IF(Q311=0,0,((Q311/32)*155))</f>
        <v>0</v>
      </c>
      <c r="Y311" s="113"/>
      <c r="Z311" s="113"/>
      <c r="AA311" s="113"/>
      <c r="AB311" s="113"/>
      <c r="AC311" s="114"/>
      <c r="AD311" s="101" t="s">
        <v>70</v>
      </c>
      <c r="AE311" s="101"/>
      <c r="AF311" s="14"/>
      <c r="AG311" s="14"/>
      <c r="AH311" s="14"/>
      <c r="AI311" s="14"/>
      <c r="AJ311" s="14"/>
      <c r="AK311" s="14"/>
      <c r="AL311" s="14"/>
      <c r="AM311" s="14"/>
      <c r="AN311" s="14"/>
      <c r="AO311" s="14"/>
      <c r="AP311" s="14"/>
      <c r="AQ311" s="14"/>
      <c r="AR311" s="14"/>
      <c r="AS311" s="14"/>
      <c r="AT311" s="14"/>
      <c r="AU311" s="1"/>
      <c r="AV311" s="1"/>
      <c r="AW311" s="1"/>
      <c r="AX311" s="1"/>
      <c r="AY311" s="1"/>
      <c r="AZ311" s="1"/>
      <c r="BA311" s="1"/>
      <c r="BB311" s="1"/>
      <c r="BC311" s="1"/>
      <c r="BD311" s="1"/>
    </row>
    <row r="312" spans="1:56" ht="2.25" customHeight="1" x14ac:dyDescent="0.2">
      <c r="A312" s="3"/>
      <c r="B312" s="15"/>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
      <c r="AV312" s="1"/>
      <c r="AW312" s="1"/>
      <c r="AX312" s="1"/>
      <c r="AY312" s="1"/>
      <c r="AZ312" s="1"/>
      <c r="BA312" s="1"/>
      <c r="BB312" s="1"/>
      <c r="BC312" s="1"/>
      <c r="BD312" s="1"/>
    </row>
    <row r="313" spans="1:56" ht="15" customHeight="1" x14ac:dyDescent="0.2">
      <c r="A313" s="3"/>
      <c r="B313" s="115" t="s">
        <v>148</v>
      </c>
      <c r="C313" s="101"/>
      <c r="D313" s="101"/>
      <c r="E313" s="101"/>
      <c r="F313" s="101"/>
      <c r="G313" s="101"/>
      <c r="H313" s="101"/>
      <c r="I313" s="101"/>
      <c r="J313" s="101"/>
      <c r="K313" s="101"/>
      <c r="L313" s="101"/>
      <c r="M313" s="101"/>
      <c r="N313" s="101"/>
      <c r="O313" s="101"/>
      <c r="P313" s="14"/>
      <c r="Q313" s="211"/>
      <c r="R313" s="224"/>
      <c r="S313" s="224"/>
      <c r="T313" s="225"/>
      <c r="U313" s="226" t="s">
        <v>69</v>
      </c>
      <c r="V313" s="106"/>
      <c r="W313" s="14"/>
      <c r="X313" s="112">
        <f>IF(Q313=0,0,((Q313/32)*155))</f>
        <v>0</v>
      </c>
      <c r="Y313" s="113"/>
      <c r="Z313" s="113"/>
      <c r="AA313" s="113"/>
      <c r="AB313" s="113"/>
      <c r="AC313" s="114"/>
      <c r="AD313" s="101" t="s">
        <v>70</v>
      </c>
      <c r="AE313" s="101"/>
      <c r="AF313" s="14"/>
      <c r="AG313" s="14"/>
      <c r="AH313" s="14"/>
      <c r="AI313" s="14"/>
      <c r="AJ313" s="14"/>
      <c r="AK313" s="14"/>
      <c r="AL313" s="14"/>
      <c r="AM313" s="14"/>
      <c r="AN313" s="14"/>
      <c r="AO313" s="14"/>
      <c r="AP313" s="14"/>
      <c r="AQ313" s="14"/>
      <c r="AR313" s="14"/>
      <c r="AS313" s="14"/>
      <c r="AT313" s="14"/>
      <c r="AU313" s="1"/>
      <c r="AV313" s="1"/>
      <c r="AW313" s="1"/>
      <c r="AX313" s="1"/>
      <c r="AY313" s="1"/>
      <c r="AZ313" s="1"/>
      <c r="BA313" s="1"/>
      <c r="BB313" s="1"/>
      <c r="BC313" s="1"/>
      <c r="BD313" s="1"/>
    </row>
    <row r="314" spans="1:56" ht="2.25" customHeight="1" x14ac:dyDescent="0.2">
      <c r="A314" s="3"/>
      <c r="B314" s="15"/>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
      <c r="AV314" s="1"/>
      <c r="AW314" s="1"/>
      <c r="AX314" s="1"/>
      <c r="AY314" s="1"/>
      <c r="AZ314" s="1"/>
      <c r="BA314" s="1"/>
      <c r="BB314" s="1"/>
      <c r="BC314" s="1"/>
      <c r="BD314" s="1"/>
    </row>
    <row r="315" spans="1:56" ht="15" customHeight="1" x14ac:dyDescent="0.2">
      <c r="A315" s="3"/>
      <c r="B315" s="115" t="s">
        <v>149</v>
      </c>
      <c r="C315" s="101"/>
      <c r="D315" s="101"/>
      <c r="E315" s="101"/>
      <c r="F315" s="101"/>
      <c r="G315" s="101"/>
      <c r="H315" s="101"/>
      <c r="I315" s="101"/>
      <c r="J315" s="101"/>
      <c r="K315" s="101"/>
      <c r="L315" s="101"/>
      <c r="M315" s="101"/>
      <c r="N315" s="101"/>
      <c r="O315" s="101"/>
      <c r="P315" s="14"/>
      <c r="Q315" s="211"/>
      <c r="R315" s="224"/>
      <c r="S315" s="224"/>
      <c r="T315" s="225"/>
      <c r="U315" s="226" t="s">
        <v>69</v>
      </c>
      <c r="V315" s="106"/>
      <c r="W315" s="14"/>
      <c r="X315" s="112">
        <f>IF(Q315=0,0,((Q315/32)*155))</f>
        <v>0</v>
      </c>
      <c r="Y315" s="113"/>
      <c r="Z315" s="113"/>
      <c r="AA315" s="113"/>
      <c r="AB315" s="113"/>
      <c r="AC315" s="114"/>
      <c r="AD315" s="101" t="s">
        <v>70</v>
      </c>
      <c r="AE315" s="101"/>
      <c r="AF315" s="14"/>
      <c r="AG315" s="14"/>
      <c r="AH315" s="14"/>
      <c r="AI315" s="14"/>
      <c r="AJ315" s="14"/>
      <c r="AK315" s="14"/>
      <c r="AL315" s="14"/>
      <c r="AM315" s="14"/>
      <c r="AN315" s="14"/>
      <c r="AO315" s="14"/>
      <c r="AP315" s="14"/>
      <c r="AQ315" s="14"/>
      <c r="AR315" s="14"/>
      <c r="AS315" s="14"/>
      <c r="AT315" s="14"/>
      <c r="AU315" s="1"/>
      <c r="AV315" s="1"/>
      <c r="AW315" s="1"/>
      <c r="AX315" s="1"/>
      <c r="AY315" s="1"/>
      <c r="AZ315" s="1"/>
      <c r="BA315" s="1"/>
      <c r="BB315" s="1"/>
      <c r="BC315" s="1"/>
      <c r="BD315" s="1"/>
    </row>
    <row r="316" spans="1:56" ht="2.25" customHeight="1" x14ac:dyDescent="0.2">
      <c r="A316" s="3"/>
      <c r="B316" s="15"/>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
      <c r="AV316" s="1"/>
      <c r="AW316" s="1"/>
      <c r="AX316" s="1"/>
      <c r="AY316" s="1"/>
      <c r="AZ316" s="1"/>
      <c r="BA316" s="1"/>
      <c r="BB316" s="1"/>
      <c r="BC316" s="1"/>
      <c r="BD316" s="1"/>
    </row>
    <row r="317" spans="1:56" ht="15" customHeight="1" x14ac:dyDescent="0.2">
      <c r="A317" s="3"/>
      <c r="B317" s="115" t="s">
        <v>150</v>
      </c>
      <c r="C317" s="101"/>
      <c r="D317" s="101"/>
      <c r="E317" s="101"/>
      <c r="F317" s="101"/>
      <c r="G317" s="101"/>
      <c r="H317" s="101"/>
      <c r="I317" s="101"/>
      <c r="J317" s="101"/>
      <c r="K317" s="101"/>
      <c r="L317" s="101"/>
      <c r="M317" s="101"/>
      <c r="N317" s="101"/>
      <c r="O317" s="101"/>
      <c r="P317" s="14"/>
      <c r="Q317" s="211"/>
      <c r="R317" s="224"/>
      <c r="S317" s="224"/>
      <c r="T317" s="225"/>
      <c r="U317" s="226" t="s">
        <v>69</v>
      </c>
      <c r="V317" s="106"/>
      <c r="W317" s="14"/>
      <c r="X317" s="112">
        <f>IF(Q317=0,0,((Q317/32)*155))</f>
        <v>0</v>
      </c>
      <c r="Y317" s="113"/>
      <c r="Z317" s="113"/>
      <c r="AA317" s="113"/>
      <c r="AB317" s="113"/>
      <c r="AC317" s="114"/>
      <c r="AD317" s="101" t="s">
        <v>70</v>
      </c>
      <c r="AE317" s="101"/>
      <c r="AF317" s="14"/>
      <c r="AG317" s="14"/>
      <c r="AH317" s="14"/>
      <c r="AI317" s="14"/>
      <c r="AJ317" s="14"/>
      <c r="AK317" s="14"/>
      <c r="AL317" s="14"/>
      <c r="AM317" s="14"/>
      <c r="AN317" s="14"/>
      <c r="AO317" s="14"/>
      <c r="AP317" s="14"/>
      <c r="AQ317" s="14"/>
      <c r="AR317" s="14"/>
      <c r="AS317" s="14"/>
      <c r="AT317" s="14"/>
      <c r="AU317" s="1"/>
      <c r="AV317" s="1"/>
      <c r="AW317" s="1"/>
      <c r="AX317" s="1"/>
      <c r="AY317" s="1"/>
      <c r="AZ317" s="1"/>
      <c r="BA317" s="1"/>
      <c r="BB317" s="1"/>
      <c r="BC317" s="1"/>
      <c r="BD317" s="1"/>
    </row>
    <row r="318" spans="1:56" ht="2.25" customHeight="1" x14ac:dyDescent="0.2">
      <c r="A318" s="3"/>
      <c r="B318" s="15"/>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
      <c r="AV318" s="1"/>
      <c r="AW318" s="1"/>
      <c r="AX318" s="1"/>
      <c r="AY318" s="1"/>
      <c r="AZ318" s="1"/>
      <c r="BA318" s="1"/>
      <c r="BB318" s="1"/>
      <c r="BC318" s="1"/>
      <c r="BD318" s="1"/>
    </row>
    <row r="319" spans="1:56" ht="15" customHeight="1" x14ac:dyDescent="0.2">
      <c r="A319" s="3"/>
      <c r="B319" s="115" t="s">
        <v>151</v>
      </c>
      <c r="C319" s="101"/>
      <c r="D319" s="101"/>
      <c r="E319" s="101"/>
      <c r="F319" s="101"/>
      <c r="G319" s="101"/>
      <c r="H319" s="101"/>
      <c r="I319" s="101"/>
      <c r="J319" s="101"/>
      <c r="K319" s="101"/>
      <c r="L319" s="101"/>
      <c r="M319" s="101"/>
      <c r="N319" s="101"/>
      <c r="O319" s="101"/>
      <c r="P319" s="14"/>
      <c r="Q319" s="211"/>
      <c r="R319" s="224"/>
      <c r="S319" s="224"/>
      <c r="T319" s="225"/>
      <c r="U319" s="226" t="s">
        <v>69</v>
      </c>
      <c r="V319" s="106"/>
      <c r="W319" s="14"/>
      <c r="X319" s="112">
        <f>IF(Q319=0,0,((Q319/32)*250))</f>
        <v>0</v>
      </c>
      <c r="Y319" s="113"/>
      <c r="Z319" s="113"/>
      <c r="AA319" s="113"/>
      <c r="AB319" s="113"/>
      <c r="AC319" s="114"/>
      <c r="AD319" s="101" t="s">
        <v>70</v>
      </c>
      <c r="AE319" s="101"/>
      <c r="AF319" s="14"/>
      <c r="AG319" s="14"/>
      <c r="AH319" s="14"/>
      <c r="AI319" s="14"/>
      <c r="AJ319" s="14"/>
      <c r="AK319" s="14"/>
      <c r="AL319" s="14"/>
      <c r="AM319" s="14"/>
      <c r="AN319" s="14"/>
      <c r="AO319" s="14"/>
      <c r="AP319" s="14"/>
      <c r="AQ319" s="14"/>
      <c r="AR319" s="14"/>
      <c r="AS319" s="14"/>
      <c r="AT319" s="14"/>
      <c r="AU319" s="1"/>
      <c r="AV319" s="1"/>
      <c r="AW319" s="1"/>
      <c r="AX319" s="1"/>
      <c r="AY319" s="1"/>
      <c r="AZ319" s="1"/>
      <c r="BA319" s="1"/>
      <c r="BB319" s="1"/>
      <c r="BC319" s="1"/>
      <c r="BD319" s="1"/>
    </row>
    <row r="320" spans="1:56" ht="2.25" customHeight="1" x14ac:dyDescent="0.2">
      <c r="A320" s="3"/>
      <c r="B320" s="15"/>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
      <c r="AV320" s="1"/>
      <c r="AW320" s="1"/>
      <c r="AX320" s="1"/>
      <c r="AY320" s="1"/>
      <c r="AZ320" s="1"/>
      <c r="BA320" s="1"/>
      <c r="BB320" s="1"/>
      <c r="BC320" s="1"/>
      <c r="BD320" s="1"/>
    </row>
    <row r="321" spans="1:56" ht="15" customHeight="1" x14ac:dyDescent="0.2">
      <c r="A321" s="3"/>
      <c r="B321" s="115" t="s">
        <v>152</v>
      </c>
      <c r="C321" s="101"/>
      <c r="D321" s="101"/>
      <c r="E321" s="101"/>
      <c r="F321" s="101"/>
      <c r="G321" s="101"/>
      <c r="H321" s="101"/>
      <c r="I321" s="101"/>
      <c r="J321" s="101"/>
      <c r="K321" s="101"/>
      <c r="L321" s="101"/>
      <c r="M321" s="101"/>
      <c r="N321" s="101"/>
      <c r="O321" s="101"/>
      <c r="P321" s="14"/>
      <c r="Q321" s="211"/>
      <c r="R321" s="224"/>
      <c r="S321" s="224"/>
      <c r="T321" s="225"/>
      <c r="U321" s="226" t="s">
        <v>69</v>
      </c>
      <c r="V321" s="106"/>
      <c r="W321" s="14"/>
      <c r="X321" s="112">
        <f>IF(Q321=0,0,((Q321/32)*250))</f>
        <v>0</v>
      </c>
      <c r="Y321" s="113"/>
      <c r="Z321" s="113"/>
      <c r="AA321" s="113"/>
      <c r="AB321" s="113"/>
      <c r="AC321" s="114"/>
      <c r="AD321" s="101" t="s">
        <v>70</v>
      </c>
      <c r="AE321" s="101"/>
      <c r="AF321" s="14"/>
      <c r="AG321" s="14"/>
      <c r="AH321" s="14"/>
      <c r="AI321" s="14"/>
      <c r="AJ321" s="14"/>
      <c r="AK321" s="14"/>
      <c r="AL321" s="14"/>
      <c r="AM321" s="14"/>
      <c r="AN321" s="14"/>
      <c r="AO321" s="14"/>
      <c r="AP321" s="14"/>
      <c r="AQ321" s="14"/>
      <c r="AR321" s="14"/>
      <c r="AS321" s="14"/>
      <c r="AT321" s="14"/>
      <c r="AU321" s="1"/>
      <c r="AV321" s="1"/>
      <c r="AW321" s="1"/>
      <c r="AX321" s="1"/>
      <c r="AY321" s="1"/>
      <c r="AZ321" s="1"/>
      <c r="BA321" s="1"/>
      <c r="BB321" s="1"/>
      <c r="BC321" s="1"/>
      <c r="BD321" s="1"/>
    </row>
    <row r="322" spans="1:56" ht="2.25" customHeight="1" x14ac:dyDescent="0.2">
      <c r="A322" s="3"/>
      <c r="B322" s="15"/>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
      <c r="AV322" s="1"/>
      <c r="AW322" s="1"/>
      <c r="AX322" s="1"/>
      <c r="AY322" s="1"/>
      <c r="AZ322" s="1"/>
      <c r="BA322" s="1"/>
      <c r="BB322" s="1"/>
      <c r="BC322" s="1"/>
      <c r="BD322" s="1"/>
    </row>
    <row r="323" spans="1:56" ht="15" customHeight="1" x14ac:dyDescent="0.2">
      <c r="A323" s="3"/>
      <c r="B323" s="115" t="s">
        <v>153</v>
      </c>
      <c r="C323" s="101"/>
      <c r="D323" s="101"/>
      <c r="E323" s="101"/>
      <c r="F323" s="101"/>
      <c r="G323" s="101"/>
      <c r="H323" s="101"/>
      <c r="I323" s="101"/>
      <c r="J323" s="101"/>
      <c r="K323" s="101"/>
      <c r="L323" s="101"/>
      <c r="M323" s="101"/>
      <c r="N323" s="101"/>
      <c r="O323" s="101"/>
      <c r="P323" s="14"/>
      <c r="Q323" s="211"/>
      <c r="R323" s="224"/>
      <c r="S323" s="224"/>
      <c r="T323" s="225"/>
      <c r="U323" s="226" t="s">
        <v>69</v>
      </c>
      <c r="V323" s="106"/>
      <c r="W323" s="14"/>
      <c r="X323" s="112">
        <f>IF(Q323=0,0,((Q323/32)*155))</f>
        <v>0</v>
      </c>
      <c r="Y323" s="113"/>
      <c r="Z323" s="113"/>
      <c r="AA323" s="113"/>
      <c r="AB323" s="113"/>
      <c r="AC323" s="114"/>
      <c r="AD323" s="101" t="s">
        <v>70</v>
      </c>
      <c r="AE323" s="101"/>
      <c r="AF323" s="14"/>
      <c r="AG323" s="14"/>
      <c r="AH323" s="14"/>
      <c r="AI323" s="14"/>
      <c r="AJ323" s="14"/>
      <c r="AK323" s="14"/>
      <c r="AL323" s="14"/>
      <c r="AM323" s="14"/>
      <c r="AN323" s="14"/>
      <c r="AO323" s="14"/>
      <c r="AP323" s="14"/>
      <c r="AQ323" s="14"/>
      <c r="AR323" s="14"/>
      <c r="AS323" s="14"/>
      <c r="AT323" s="14"/>
      <c r="AU323" s="1"/>
      <c r="AV323" s="1"/>
      <c r="AW323" s="1"/>
      <c r="AX323" s="1"/>
      <c r="AY323" s="1"/>
      <c r="AZ323" s="1"/>
      <c r="BA323" s="1"/>
      <c r="BB323" s="1"/>
      <c r="BC323" s="1"/>
      <c r="BD323" s="1"/>
    </row>
    <row r="324" spans="1:56" ht="2.25" customHeight="1" x14ac:dyDescent="0.2">
      <c r="A324" s="3"/>
      <c r="B324" s="15"/>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
      <c r="AV324" s="1"/>
      <c r="AW324" s="1"/>
      <c r="AX324" s="1"/>
      <c r="AY324" s="1"/>
      <c r="AZ324" s="1"/>
      <c r="BA324" s="1"/>
      <c r="BB324" s="1"/>
      <c r="BC324" s="1"/>
      <c r="BD324" s="1"/>
    </row>
    <row r="325" spans="1:56" ht="15" customHeight="1" x14ac:dyDescent="0.2">
      <c r="A325" s="3"/>
      <c r="B325" s="115" t="s">
        <v>154</v>
      </c>
      <c r="C325" s="101"/>
      <c r="D325" s="101"/>
      <c r="E325" s="101"/>
      <c r="F325" s="101"/>
      <c r="G325" s="101"/>
      <c r="H325" s="101"/>
      <c r="I325" s="101"/>
      <c r="J325" s="101"/>
      <c r="K325" s="101"/>
      <c r="L325" s="101"/>
      <c r="M325" s="101"/>
      <c r="N325" s="101"/>
      <c r="O325" s="101"/>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
      <c r="AV325" s="1"/>
      <c r="AW325" s="1"/>
      <c r="AX325" s="1"/>
      <c r="AY325" s="1"/>
      <c r="AZ325" s="1"/>
      <c r="BA325" s="1"/>
      <c r="BB325" s="1"/>
      <c r="BC325" s="1"/>
      <c r="BD325" s="1"/>
    </row>
    <row r="326" spans="1:56" ht="15" customHeight="1" x14ac:dyDescent="0.2">
      <c r="A326" s="3"/>
      <c r="B326" s="101"/>
      <c r="C326" s="101"/>
      <c r="D326" s="101"/>
      <c r="E326" s="101"/>
      <c r="F326" s="101"/>
      <c r="G326" s="101"/>
      <c r="H326" s="101"/>
      <c r="I326" s="101"/>
      <c r="J326" s="101"/>
      <c r="K326" s="101"/>
      <c r="L326" s="101"/>
      <c r="M326" s="101"/>
      <c r="N326" s="101"/>
      <c r="O326" s="101"/>
      <c r="P326" s="14"/>
      <c r="Q326" s="211"/>
      <c r="R326" s="224"/>
      <c r="S326" s="224"/>
      <c r="T326" s="225"/>
      <c r="U326" s="226" t="s">
        <v>69</v>
      </c>
      <c r="V326" s="106"/>
      <c r="W326" s="14"/>
      <c r="X326" s="112">
        <f>IF(Q326=0,0,((Q326/32)*155))</f>
        <v>0</v>
      </c>
      <c r="Y326" s="113"/>
      <c r="Z326" s="113"/>
      <c r="AA326" s="113"/>
      <c r="AB326" s="113"/>
      <c r="AC326" s="114"/>
      <c r="AD326" s="101" t="s">
        <v>70</v>
      </c>
      <c r="AE326" s="101"/>
      <c r="AF326" s="14"/>
      <c r="AG326" s="14"/>
      <c r="AH326" s="14"/>
      <c r="AI326" s="14"/>
      <c r="AJ326" s="14"/>
      <c r="AK326" s="14"/>
      <c r="AL326" s="14"/>
      <c r="AM326" s="14"/>
      <c r="AN326" s="14"/>
      <c r="AO326" s="14"/>
      <c r="AP326" s="14"/>
      <c r="AQ326" s="14"/>
      <c r="AR326" s="14"/>
      <c r="AS326" s="14"/>
      <c r="AT326" s="14"/>
      <c r="AU326" s="1"/>
      <c r="AV326" s="1"/>
      <c r="AW326" s="1"/>
      <c r="AX326" s="1"/>
      <c r="AY326" s="1"/>
      <c r="AZ326" s="1"/>
      <c r="BA326" s="1"/>
      <c r="BB326" s="1"/>
      <c r="BC326" s="1"/>
      <c r="BD326" s="1"/>
    </row>
    <row r="327" spans="1:56" ht="2.25" customHeight="1" x14ac:dyDescent="0.2">
      <c r="A327" s="3"/>
      <c r="B327" s="15"/>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
      <c r="AV327" s="1"/>
      <c r="AW327" s="1"/>
      <c r="AX327" s="1"/>
      <c r="AY327" s="1"/>
      <c r="AZ327" s="1"/>
      <c r="BA327" s="1"/>
      <c r="BB327" s="1"/>
      <c r="BC327" s="1"/>
      <c r="BD327" s="1"/>
    </row>
    <row r="328" spans="1:56" ht="15" customHeight="1" x14ac:dyDescent="0.2">
      <c r="A328" s="3"/>
      <c r="B328" s="115" t="s">
        <v>155</v>
      </c>
      <c r="C328" s="101"/>
      <c r="D328" s="101"/>
      <c r="E328" s="101"/>
      <c r="F328" s="101"/>
      <c r="G328" s="101"/>
      <c r="H328" s="101"/>
      <c r="I328" s="101"/>
      <c r="J328" s="101"/>
      <c r="K328" s="101"/>
      <c r="L328" s="101"/>
      <c r="M328" s="101"/>
      <c r="N328" s="101"/>
      <c r="O328" s="101"/>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
      <c r="AV328" s="1"/>
      <c r="AW328" s="1"/>
      <c r="AX328" s="1"/>
      <c r="AY328" s="1"/>
      <c r="AZ328" s="1"/>
      <c r="BA328" s="1"/>
      <c r="BB328" s="1"/>
      <c r="BC328" s="1"/>
      <c r="BD328" s="1"/>
    </row>
    <row r="329" spans="1:56" ht="15" customHeight="1" x14ac:dyDescent="0.2">
      <c r="A329" s="3"/>
      <c r="B329" s="101"/>
      <c r="C329" s="101"/>
      <c r="D329" s="101"/>
      <c r="E329" s="101"/>
      <c r="F329" s="101"/>
      <c r="G329" s="101"/>
      <c r="H329" s="101"/>
      <c r="I329" s="101"/>
      <c r="J329" s="101"/>
      <c r="K329" s="101"/>
      <c r="L329" s="101"/>
      <c r="M329" s="101"/>
      <c r="N329" s="101"/>
      <c r="O329" s="101"/>
      <c r="P329" s="14"/>
      <c r="Q329" s="211"/>
      <c r="R329" s="224"/>
      <c r="S329" s="224"/>
      <c r="T329" s="225"/>
      <c r="U329" s="226" t="s">
        <v>69</v>
      </c>
      <c r="V329" s="106"/>
      <c r="W329" s="14"/>
      <c r="X329" s="112">
        <f>IF(Q329=0,0,((Q329/32)*100))</f>
        <v>0</v>
      </c>
      <c r="Y329" s="113"/>
      <c r="Z329" s="113"/>
      <c r="AA329" s="113"/>
      <c r="AB329" s="113"/>
      <c r="AC329" s="114"/>
      <c r="AD329" s="101" t="s">
        <v>70</v>
      </c>
      <c r="AE329" s="101"/>
      <c r="AF329" s="14"/>
      <c r="AG329" s="14"/>
      <c r="AH329" s="14"/>
      <c r="AI329" s="14"/>
      <c r="AJ329" s="14"/>
      <c r="AK329" s="14"/>
      <c r="AL329" s="14"/>
      <c r="AM329" s="14"/>
      <c r="AN329" s="14"/>
      <c r="AO329" s="14"/>
      <c r="AP329" s="14"/>
      <c r="AQ329" s="14"/>
      <c r="AR329" s="14"/>
      <c r="AS329" s="14"/>
      <c r="AT329" s="14"/>
      <c r="AU329" s="1"/>
      <c r="AV329" s="1"/>
      <c r="AW329" s="1"/>
      <c r="AX329" s="1"/>
      <c r="AY329" s="1"/>
      <c r="AZ329" s="1"/>
      <c r="BA329" s="1"/>
      <c r="BB329" s="1"/>
      <c r="BC329" s="1"/>
      <c r="BD329" s="1"/>
    </row>
    <row r="330" spans="1:56" ht="2.25" customHeight="1" x14ac:dyDescent="0.2">
      <c r="A330" s="3"/>
      <c r="B330" s="15"/>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
      <c r="AV330" s="1"/>
      <c r="AW330" s="1"/>
      <c r="AX330" s="1"/>
      <c r="AY330" s="1"/>
      <c r="AZ330" s="1"/>
      <c r="BA330" s="1"/>
      <c r="BB330" s="1"/>
      <c r="BC330" s="1"/>
      <c r="BD330" s="1"/>
    </row>
    <row r="331" spans="1:56" ht="15" customHeight="1" x14ac:dyDescent="0.2">
      <c r="A331" s="3"/>
      <c r="B331" s="115" t="s">
        <v>156</v>
      </c>
      <c r="C331" s="101"/>
      <c r="D331" s="101"/>
      <c r="E331" s="101"/>
      <c r="F331" s="101"/>
      <c r="G331" s="101"/>
      <c r="H331" s="101"/>
      <c r="I331" s="101"/>
      <c r="J331" s="101"/>
      <c r="K331" s="101"/>
      <c r="L331" s="101"/>
      <c r="M331" s="101"/>
      <c r="N331" s="101"/>
      <c r="O331" s="101"/>
      <c r="P331" s="14"/>
      <c r="Q331" s="211"/>
      <c r="R331" s="224"/>
      <c r="S331" s="224"/>
      <c r="T331" s="225"/>
      <c r="U331" s="226" t="s">
        <v>69</v>
      </c>
      <c r="V331" s="106"/>
      <c r="W331" s="14"/>
      <c r="X331" s="112">
        <f>IF(Q331=0,0,((Q331/32)*175))</f>
        <v>0</v>
      </c>
      <c r="Y331" s="113"/>
      <c r="Z331" s="113"/>
      <c r="AA331" s="113"/>
      <c r="AB331" s="113"/>
      <c r="AC331" s="114"/>
      <c r="AD331" s="101" t="s">
        <v>70</v>
      </c>
      <c r="AE331" s="101"/>
      <c r="AF331" s="14"/>
      <c r="AG331" s="14"/>
      <c r="AH331" s="14"/>
      <c r="AI331" s="14"/>
      <c r="AJ331" s="14"/>
      <c r="AK331" s="14"/>
      <c r="AL331" s="14"/>
      <c r="AM331" s="14"/>
      <c r="AN331" s="14"/>
      <c r="AO331" s="14"/>
      <c r="AP331" s="14"/>
      <c r="AQ331" s="14"/>
      <c r="AR331" s="14"/>
      <c r="AS331" s="14"/>
      <c r="AT331" s="14"/>
      <c r="AU331" s="1"/>
      <c r="AV331" s="1"/>
      <c r="AW331" s="1"/>
      <c r="AX331" s="1"/>
      <c r="AY331" s="1"/>
      <c r="AZ331" s="1"/>
      <c r="BA331" s="1"/>
      <c r="BB331" s="1"/>
      <c r="BC331" s="1"/>
      <c r="BD331" s="1"/>
    </row>
    <row r="332" spans="1:56" ht="2.25" customHeight="1" x14ac:dyDescent="0.2">
      <c r="A332" s="3"/>
      <c r="B332" s="15"/>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
      <c r="AV332" s="1"/>
      <c r="AW332" s="1"/>
      <c r="AX332" s="1"/>
      <c r="AY332" s="1"/>
      <c r="AZ332" s="1"/>
      <c r="BA332" s="1"/>
      <c r="BB332" s="1"/>
      <c r="BC332" s="1"/>
      <c r="BD332" s="1"/>
    </row>
    <row r="333" spans="1:56" ht="15" customHeight="1" x14ac:dyDescent="0.2">
      <c r="A333" s="3"/>
      <c r="B333" s="115" t="s">
        <v>157</v>
      </c>
      <c r="C333" s="101"/>
      <c r="D333" s="101"/>
      <c r="E333" s="101"/>
      <c r="F333" s="101"/>
      <c r="G333" s="101"/>
      <c r="H333" s="101"/>
      <c r="I333" s="101"/>
      <c r="J333" s="101"/>
      <c r="K333" s="101"/>
      <c r="L333" s="101"/>
      <c r="M333" s="101"/>
      <c r="N333" s="101"/>
      <c r="O333" s="101"/>
      <c r="P333" s="14"/>
      <c r="Q333" s="211"/>
      <c r="R333" s="224"/>
      <c r="S333" s="224"/>
      <c r="T333" s="225"/>
      <c r="U333" s="226" t="s">
        <v>69</v>
      </c>
      <c r="V333" s="106"/>
      <c r="W333" s="14"/>
      <c r="X333" s="112">
        <f>IF(Q333=0,0,((Q333/32)*200))</f>
        <v>0</v>
      </c>
      <c r="Y333" s="113"/>
      <c r="Z333" s="113"/>
      <c r="AA333" s="113"/>
      <c r="AB333" s="113"/>
      <c r="AC333" s="114"/>
      <c r="AD333" s="101" t="s">
        <v>70</v>
      </c>
      <c r="AE333" s="101"/>
      <c r="AF333" s="14"/>
      <c r="AG333" s="14"/>
      <c r="AH333" s="14"/>
      <c r="AI333" s="14"/>
      <c r="AJ333" s="14"/>
      <c r="AK333" s="14"/>
      <c r="AL333" s="14"/>
      <c r="AM333" s="14"/>
      <c r="AN333" s="14"/>
      <c r="AO333" s="14"/>
      <c r="AP333" s="14"/>
      <c r="AQ333" s="14"/>
      <c r="AR333" s="14"/>
      <c r="AS333" s="14"/>
      <c r="AT333" s="14"/>
      <c r="AU333" s="1"/>
      <c r="AV333" s="1"/>
      <c r="AW333" s="1"/>
      <c r="AX333" s="1"/>
      <c r="AY333" s="1"/>
      <c r="AZ333" s="1"/>
      <c r="BA333" s="1"/>
      <c r="BB333" s="1"/>
      <c r="BC333" s="1"/>
      <c r="BD333" s="1"/>
    </row>
    <row r="334" spans="1:56" ht="2.25" customHeight="1" x14ac:dyDescent="0.2">
      <c r="A334" s="3"/>
      <c r="B334" s="15"/>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
      <c r="AV334" s="1"/>
      <c r="AW334" s="1"/>
      <c r="AX334" s="1"/>
      <c r="AY334" s="1"/>
      <c r="AZ334" s="1"/>
      <c r="BA334" s="1"/>
      <c r="BB334" s="1"/>
      <c r="BC334" s="1"/>
      <c r="BD334" s="1"/>
    </row>
    <row r="335" spans="1:56" ht="15" customHeight="1" x14ac:dyDescent="0.2">
      <c r="A335" s="3"/>
      <c r="B335" s="115" t="s">
        <v>158</v>
      </c>
      <c r="C335" s="101"/>
      <c r="D335" s="101"/>
      <c r="E335" s="101"/>
      <c r="F335" s="101"/>
      <c r="G335" s="101"/>
      <c r="H335" s="101"/>
      <c r="I335" s="101"/>
      <c r="J335" s="101"/>
      <c r="K335" s="101"/>
      <c r="L335" s="101"/>
      <c r="M335" s="101"/>
      <c r="N335" s="101"/>
      <c r="O335" s="101"/>
      <c r="P335" s="14"/>
      <c r="Q335" s="211"/>
      <c r="R335" s="224"/>
      <c r="S335" s="224"/>
      <c r="T335" s="225"/>
      <c r="U335" s="226" t="s">
        <v>69</v>
      </c>
      <c r="V335" s="106"/>
      <c r="W335" s="14"/>
      <c r="X335" s="112">
        <f>IF(Q335=0,0,((Q335/32)*175))</f>
        <v>0</v>
      </c>
      <c r="Y335" s="113"/>
      <c r="Z335" s="113"/>
      <c r="AA335" s="113"/>
      <c r="AB335" s="113"/>
      <c r="AC335" s="114"/>
      <c r="AD335" s="101" t="s">
        <v>70</v>
      </c>
      <c r="AE335" s="101"/>
      <c r="AF335" s="14"/>
      <c r="AG335" s="14"/>
      <c r="AH335" s="14"/>
      <c r="AI335" s="14"/>
      <c r="AJ335" s="14"/>
      <c r="AK335" s="14"/>
      <c r="AL335" s="14"/>
      <c r="AM335" s="14"/>
      <c r="AN335" s="14"/>
      <c r="AO335" s="14"/>
      <c r="AP335" s="14"/>
      <c r="AQ335" s="14"/>
      <c r="AR335" s="14"/>
      <c r="AS335" s="14"/>
      <c r="AT335" s="14"/>
      <c r="AU335" s="1"/>
      <c r="AV335" s="1"/>
      <c r="AW335" s="1"/>
      <c r="AX335" s="1"/>
      <c r="AY335" s="1"/>
      <c r="AZ335" s="1"/>
      <c r="BA335" s="1"/>
      <c r="BB335" s="1"/>
      <c r="BC335" s="1"/>
      <c r="BD335" s="1"/>
    </row>
    <row r="336" spans="1:56" ht="2.25" customHeight="1" x14ac:dyDescent="0.2">
      <c r="A336" s="3"/>
      <c r="B336" s="15"/>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
      <c r="AV336" s="1"/>
      <c r="AW336" s="1"/>
      <c r="AX336" s="1"/>
      <c r="AY336" s="1"/>
      <c r="AZ336" s="1"/>
      <c r="BA336" s="1"/>
      <c r="BB336" s="1"/>
      <c r="BC336" s="1"/>
      <c r="BD336" s="1"/>
    </row>
    <row r="337" spans="1:56" ht="15" customHeight="1" x14ac:dyDescent="0.2">
      <c r="A337" s="3"/>
      <c r="B337" s="115" t="s">
        <v>159</v>
      </c>
      <c r="C337" s="101"/>
      <c r="D337" s="101"/>
      <c r="E337" s="101"/>
      <c r="F337" s="101"/>
      <c r="G337" s="101"/>
      <c r="H337" s="101"/>
      <c r="I337" s="101"/>
      <c r="J337" s="101"/>
      <c r="K337" s="101"/>
      <c r="L337" s="101"/>
      <c r="M337" s="101"/>
      <c r="N337" s="101"/>
      <c r="O337" s="101"/>
      <c r="P337" s="14"/>
      <c r="Q337" s="211"/>
      <c r="R337" s="224"/>
      <c r="S337" s="224"/>
      <c r="T337" s="225"/>
      <c r="U337" s="226" t="s">
        <v>69</v>
      </c>
      <c r="V337" s="106"/>
      <c r="W337" s="14"/>
      <c r="X337" s="112">
        <f>IF(Q337=0,0,((Q337/32)*175))</f>
        <v>0</v>
      </c>
      <c r="Y337" s="113"/>
      <c r="Z337" s="113"/>
      <c r="AA337" s="113"/>
      <c r="AB337" s="113"/>
      <c r="AC337" s="114"/>
      <c r="AD337" s="101" t="s">
        <v>70</v>
      </c>
      <c r="AE337" s="101"/>
      <c r="AF337" s="14"/>
      <c r="AG337" s="14"/>
      <c r="AH337" s="14"/>
      <c r="AI337" s="14"/>
      <c r="AJ337" s="14"/>
      <c r="AK337" s="14"/>
      <c r="AL337" s="14"/>
      <c r="AM337" s="14"/>
      <c r="AN337" s="14"/>
      <c r="AO337" s="14"/>
      <c r="AP337" s="14"/>
      <c r="AQ337" s="14"/>
      <c r="AR337" s="14"/>
      <c r="AS337" s="14"/>
      <c r="AT337" s="14"/>
      <c r="AU337" s="1"/>
      <c r="AV337" s="1"/>
      <c r="AW337" s="1"/>
      <c r="AX337" s="1"/>
      <c r="AY337" s="1"/>
      <c r="AZ337" s="1"/>
      <c r="BA337" s="1"/>
      <c r="BB337" s="1"/>
      <c r="BC337" s="1"/>
      <c r="BD337" s="1"/>
    </row>
    <row r="338" spans="1:56" ht="2.25" customHeight="1" x14ac:dyDescent="0.2">
      <c r="A338" s="3"/>
      <c r="B338" s="15"/>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
      <c r="AV338" s="1"/>
      <c r="AW338" s="1"/>
      <c r="AX338" s="1"/>
      <c r="AY338" s="1"/>
      <c r="AZ338" s="1"/>
      <c r="BA338" s="1"/>
      <c r="BB338" s="1"/>
      <c r="BC338" s="1"/>
      <c r="BD338" s="1"/>
    </row>
    <row r="339" spans="1:56" ht="15" customHeight="1" x14ac:dyDescent="0.2">
      <c r="A339" s="3"/>
      <c r="B339" s="115" t="s">
        <v>160</v>
      </c>
      <c r="C339" s="101"/>
      <c r="D339" s="101"/>
      <c r="E339" s="101"/>
      <c r="F339" s="101"/>
      <c r="G339" s="101"/>
      <c r="H339" s="101"/>
      <c r="I339" s="101"/>
      <c r="J339" s="101"/>
      <c r="K339" s="101"/>
      <c r="L339" s="101"/>
      <c r="M339" s="101"/>
      <c r="N339" s="101"/>
      <c r="O339" s="101"/>
      <c r="P339" s="14"/>
      <c r="Q339" s="211"/>
      <c r="R339" s="224"/>
      <c r="S339" s="224"/>
      <c r="T339" s="225"/>
      <c r="U339" s="226" t="s">
        <v>69</v>
      </c>
      <c r="V339" s="106"/>
      <c r="W339" s="14"/>
      <c r="X339" s="112">
        <f>IF(Q339=0,0,((Q339/32)*175))</f>
        <v>0</v>
      </c>
      <c r="Y339" s="113"/>
      <c r="Z339" s="113"/>
      <c r="AA339" s="113"/>
      <c r="AB339" s="113"/>
      <c r="AC339" s="114"/>
      <c r="AD339" s="101" t="s">
        <v>70</v>
      </c>
      <c r="AE339" s="101"/>
      <c r="AF339" s="14"/>
      <c r="AG339" s="14"/>
      <c r="AH339" s="14"/>
      <c r="AI339" s="14"/>
      <c r="AJ339" s="14"/>
      <c r="AK339" s="14"/>
      <c r="AL339" s="14"/>
      <c r="AM339" s="14"/>
      <c r="AN339" s="14"/>
      <c r="AO339" s="14"/>
      <c r="AP339" s="14"/>
      <c r="AQ339" s="14"/>
      <c r="AR339" s="14"/>
      <c r="AS339" s="14"/>
      <c r="AT339" s="14"/>
      <c r="AU339" s="1"/>
      <c r="AV339" s="1"/>
      <c r="AW339" s="1"/>
      <c r="AX339" s="1"/>
      <c r="AY339" s="1"/>
      <c r="AZ339" s="1"/>
      <c r="BA339" s="1"/>
      <c r="BB339" s="1"/>
      <c r="BC339" s="1"/>
      <c r="BD339" s="1"/>
    </row>
    <row r="340" spans="1:56" ht="2.25" customHeight="1" x14ac:dyDescent="0.2">
      <c r="A340" s="3"/>
      <c r="B340" s="15"/>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
      <c r="AV340" s="1"/>
      <c r="AW340" s="1"/>
      <c r="AX340" s="1"/>
      <c r="AY340" s="1"/>
      <c r="AZ340" s="1"/>
      <c r="BA340" s="1"/>
      <c r="BB340" s="1"/>
      <c r="BC340" s="1"/>
      <c r="BD340" s="1"/>
    </row>
    <row r="341" spans="1:56" ht="15" customHeight="1" x14ac:dyDescent="0.2">
      <c r="A341" s="3"/>
      <c r="B341" s="115" t="s">
        <v>161</v>
      </c>
      <c r="C341" s="101"/>
      <c r="D341" s="101"/>
      <c r="E341" s="101"/>
      <c r="F341" s="101"/>
      <c r="G341" s="101"/>
      <c r="H341" s="101"/>
      <c r="I341" s="101"/>
      <c r="J341" s="101"/>
      <c r="K341" s="101"/>
      <c r="L341" s="101"/>
      <c r="M341" s="101"/>
      <c r="N341" s="101"/>
      <c r="O341" s="101"/>
      <c r="P341" s="14"/>
      <c r="Q341" s="211"/>
      <c r="R341" s="224"/>
      <c r="S341" s="224"/>
      <c r="T341" s="225"/>
      <c r="U341" s="226" t="s">
        <v>69</v>
      </c>
      <c r="V341" s="106"/>
      <c r="W341" s="14"/>
      <c r="X341" s="112">
        <f>IF(Q341=0,0,((Q341/32)*175))</f>
        <v>0</v>
      </c>
      <c r="Y341" s="113"/>
      <c r="Z341" s="113"/>
      <c r="AA341" s="113"/>
      <c r="AB341" s="113"/>
      <c r="AC341" s="114"/>
      <c r="AD341" s="101" t="s">
        <v>70</v>
      </c>
      <c r="AE341" s="101"/>
      <c r="AF341" s="14"/>
      <c r="AG341" s="14"/>
      <c r="AH341" s="14"/>
      <c r="AI341" s="14"/>
      <c r="AJ341" s="14"/>
      <c r="AK341" s="14"/>
      <c r="AL341" s="14"/>
      <c r="AM341" s="14"/>
      <c r="AN341" s="14"/>
      <c r="AO341" s="14"/>
      <c r="AP341" s="14"/>
      <c r="AQ341" s="14"/>
      <c r="AR341" s="14"/>
      <c r="AS341" s="14"/>
      <c r="AT341" s="14"/>
      <c r="AU341" s="1"/>
      <c r="AV341" s="1"/>
      <c r="AW341" s="1"/>
      <c r="AX341" s="1"/>
      <c r="AY341" s="1"/>
      <c r="AZ341" s="1"/>
      <c r="BA341" s="1"/>
      <c r="BB341" s="1"/>
      <c r="BC341" s="1"/>
      <c r="BD341" s="1"/>
    </row>
    <row r="342" spans="1:56" ht="2.25" customHeight="1" x14ac:dyDescent="0.2">
      <c r="A342" s="3"/>
      <c r="B342" s="15"/>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
      <c r="AV342" s="1"/>
      <c r="AW342" s="1"/>
      <c r="AX342" s="1"/>
      <c r="AY342" s="1"/>
      <c r="AZ342" s="1"/>
      <c r="BA342" s="1"/>
      <c r="BB342" s="1"/>
      <c r="BC342" s="1"/>
      <c r="BD342" s="1"/>
    </row>
    <row r="343" spans="1:56" ht="15" customHeight="1" x14ac:dyDescent="0.2">
      <c r="A343" s="3"/>
      <c r="B343" s="115" t="s">
        <v>71</v>
      </c>
      <c r="C343" s="101"/>
      <c r="D343" s="101"/>
      <c r="E343" s="101"/>
      <c r="F343" s="101"/>
      <c r="G343" s="101"/>
      <c r="H343" s="101"/>
      <c r="I343" s="101"/>
      <c r="J343" s="101"/>
      <c r="K343" s="101"/>
      <c r="L343" s="101"/>
      <c r="M343" s="101"/>
      <c r="N343" s="101"/>
      <c r="O343" s="101"/>
      <c r="P343" s="14"/>
      <c r="Q343" s="14"/>
      <c r="R343" s="14"/>
      <c r="S343" s="14"/>
      <c r="T343" s="14"/>
      <c r="U343" s="14"/>
      <c r="V343" s="14"/>
      <c r="W343" s="14"/>
      <c r="X343" s="112">
        <f>SUM(X285,X287,X289,X291,X293,X295,X297,X299,X301,X303,X305,X307,X309,X311,X313,X315,X317,X319,X321,X323,X326,X329,X331,X333,X335,X337,X339,X341)</f>
        <v>0</v>
      </c>
      <c r="Y343" s="113"/>
      <c r="Z343" s="113"/>
      <c r="AA343" s="113"/>
      <c r="AB343" s="113"/>
      <c r="AC343" s="114"/>
      <c r="AD343" s="101" t="s">
        <v>70</v>
      </c>
      <c r="AE343" s="101"/>
      <c r="AF343" s="14"/>
      <c r="AG343" s="14"/>
      <c r="AH343" s="14"/>
      <c r="AI343" s="14"/>
      <c r="AJ343" s="14"/>
      <c r="AK343" s="14"/>
      <c r="AL343" s="14"/>
      <c r="AM343" s="14"/>
      <c r="AN343" s="14"/>
      <c r="AO343" s="14"/>
      <c r="AP343" s="14"/>
      <c r="AQ343" s="14"/>
      <c r="AR343" s="14"/>
      <c r="AS343" s="14"/>
      <c r="AT343" s="14"/>
      <c r="AU343" s="1"/>
      <c r="AV343" s="1"/>
      <c r="AW343" s="1"/>
      <c r="AX343" s="1"/>
      <c r="AY343" s="1"/>
      <c r="AZ343" s="1"/>
      <c r="BA343" s="1"/>
      <c r="BB343" s="1"/>
      <c r="BC343" s="1"/>
      <c r="BD343" s="1"/>
    </row>
    <row r="344" spans="1:56" ht="15" customHeight="1" x14ac:dyDescent="0.2">
      <c r="A344" s="3"/>
      <c r="B344" s="15"/>
      <c r="C344" s="14"/>
      <c r="D344" s="14"/>
      <c r="E344" s="14"/>
      <c r="F344" s="14"/>
      <c r="G344" s="14"/>
      <c r="H344" s="14"/>
      <c r="I344" s="14"/>
      <c r="J344" s="14"/>
      <c r="K344" s="14"/>
      <c r="L344" s="14"/>
      <c r="M344" s="14"/>
      <c r="N344" s="14"/>
      <c r="O344" s="14"/>
      <c r="P344" s="14"/>
      <c r="Q344" s="14"/>
      <c r="R344" s="14"/>
      <c r="S344" s="14"/>
      <c r="T344" s="14"/>
      <c r="U344" s="14"/>
      <c r="V344" s="14"/>
      <c r="W344" s="14"/>
      <c r="X344" s="4"/>
      <c r="Y344" s="4"/>
      <c r="Z344" s="4"/>
      <c r="AA344" s="4"/>
      <c r="AB344" s="4"/>
      <c r="AC344" s="4"/>
      <c r="AD344" s="14"/>
      <c r="AE344" s="14"/>
      <c r="AF344" s="14"/>
      <c r="AG344" s="14"/>
      <c r="AH344" s="14"/>
      <c r="AI344" s="14"/>
      <c r="AJ344" s="14"/>
      <c r="AK344" s="14"/>
      <c r="AL344" s="14"/>
      <c r="AM344" s="14"/>
      <c r="AN344" s="14"/>
      <c r="AO344" s="14"/>
      <c r="AP344" s="14"/>
      <c r="AQ344" s="14"/>
      <c r="AR344" s="14"/>
      <c r="AS344" s="14"/>
      <c r="AT344" s="14"/>
      <c r="AU344" s="1"/>
      <c r="AV344" s="1"/>
      <c r="AW344" s="1"/>
      <c r="AX344" s="1"/>
      <c r="AY344" s="1"/>
      <c r="AZ344" s="1"/>
      <c r="BA344" s="1"/>
      <c r="BB344" s="1"/>
      <c r="BC344" s="1"/>
      <c r="BD344" s="1"/>
    </row>
    <row r="345" spans="1:56" ht="15" customHeight="1" x14ac:dyDescent="0.2">
      <c r="A345" s="3">
        <v>32</v>
      </c>
      <c r="B345" s="120" t="s">
        <v>162</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4">
        <f>Q349*3.2</f>
        <v>0</v>
      </c>
      <c r="AR345" s="14"/>
      <c r="AS345" s="14"/>
      <c r="AT345" s="14"/>
      <c r="AU345" s="1"/>
      <c r="AV345" s="1"/>
      <c r="AW345" s="1"/>
      <c r="AX345" s="1"/>
      <c r="AY345" s="1"/>
      <c r="AZ345" s="1"/>
      <c r="BA345" s="1"/>
      <c r="BB345" s="1"/>
      <c r="BC345" s="1"/>
      <c r="BD345" s="1"/>
    </row>
    <row r="346" spans="1:56" ht="2.25" customHeight="1" x14ac:dyDescent="0.2">
      <c r="A346" s="3"/>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c r="AA346" s="141"/>
      <c r="AB346" s="141"/>
      <c r="AC346" s="141"/>
      <c r="AD346" s="141"/>
      <c r="AE346" s="141"/>
      <c r="AF346" s="141"/>
      <c r="AG346" s="141"/>
      <c r="AH346" s="141"/>
      <c r="AI346" s="141"/>
      <c r="AJ346" s="141"/>
      <c r="AK346" s="141"/>
      <c r="AL346" s="141"/>
      <c r="AM346" s="141"/>
      <c r="AN346" s="141"/>
      <c r="AO346" s="141"/>
      <c r="AP346" s="141"/>
      <c r="AQ346" s="14"/>
      <c r="AR346" s="14"/>
      <c r="AS346" s="14"/>
      <c r="AT346" s="14"/>
      <c r="AU346" s="1"/>
      <c r="AV346" s="1"/>
      <c r="AW346" s="1"/>
      <c r="AX346" s="1"/>
      <c r="AY346" s="1"/>
      <c r="AZ346" s="1"/>
      <c r="BA346" s="1"/>
      <c r="BB346" s="1"/>
      <c r="BC346" s="1"/>
      <c r="BD346" s="1"/>
    </row>
    <row r="347" spans="1:56" ht="2.25" customHeight="1" x14ac:dyDescent="0.2">
      <c r="A347" s="3"/>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4"/>
      <c r="AR347" s="14"/>
      <c r="AS347" s="14"/>
      <c r="AT347" s="14"/>
      <c r="AU347" s="1"/>
      <c r="AV347" s="1"/>
      <c r="AW347" s="1"/>
      <c r="AX347" s="1"/>
      <c r="AY347" s="1"/>
      <c r="AZ347" s="1"/>
      <c r="BA347" s="1"/>
      <c r="BB347" s="1"/>
      <c r="BC347" s="1"/>
      <c r="BD347" s="1"/>
    </row>
    <row r="348" spans="1:56" ht="15" customHeight="1" x14ac:dyDescent="0.2">
      <c r="A348" s="3"/>
      <c r="B348" s="115" t="s">
        <v>163</v>
      </c>
      <c r="C348" s="101"/>
      <c r="D348" s="101"/>
      <c r="E348" s="101"/>
      <c r="F348" s="101"/>
      <c r="G348" s="101"/>
      <c r="H348" s="101"/>
      <c r="I348" s="101"/>
      <c r="J348" s="101"/>
      <c r="K348" s="101"/>
      <c r="L348" s="101"/>
      <c r="M348" s="101"/>
      <c r="N348" s="101"/>
      <c r="O348" s="101"/>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98">
        <f>IF(AND(Q351=0,Q349&gt;0),230,0)</f>
        <v>0</v>
      </c>
      <c r="AR348" s="14"/>
      <c r="AS348" s="14"/>
      <c r="AT348" s="14"/>
      <c r="AU348" s="1"/>
      <c r="AV348" s="1"/>
      <c r="AW348" s="1"/>
      <c r="AX348" s="1"/>
      <c r="AY348" s="1"/>
      <c r="AZ348" s="1"/>
      <c r="BA348" s="1"/>
      <c r="BB348" s="1"/>
      <c r="BC348" s="1"/>
      <c r="BD348" s="1"/>
    </row>
    <row r="349" spans="1:56" ht="15" customHeight="1" x14ac:dyDescent="0.2">
      <c r="A349" s="3"/>
      <c r="B349" s="101"/>
      <c r="C349" s="101"/>
      <c r="D349" s="101"/>
      <c r="E349" s="101"/>
      <c r="F349" s="101"/>
      <c r="G349" s="101"/>
      <c r="H349" s="101"/>
      <c r="I349" s="101"/>
      <c r="J349" s="101"/>
      <c r="K349" s="101"/>
      <c r="L349" s="101"/>
      <c r="M349" s="101"/>
      <c r="N349" s="101"/>
      <c r="O349" s="101"/>
      <c r="P349" s="14"/>
      <c r="Q349" s="211"/>
      <c r="R349" s="224"/>
      <c r="S349" s="224"/>
      <c r="T349" s="225"/>
      <c r="U349" s="226" t="s">
        <v>72</v>
      </c>
      <c r="V349" s="106"/>
      <c r="W349" s="14"/>
      <c r="X349" s="112">
        <f>SUM(AQ345,AQ348)</f>
        <v>0</v>
      </c>
      <c r="Y349" s="113"/>
      <c r="Z349" s="113"/>
      <c r="AA349" s="113"/>
      <c r="AB349" s="113"/>
      <c r="AC349" s="114"/>
      <c r="AD349" s="101" t="s">
        <v>70</v>
      </c>
      <c r="AE349" s="101"/>
      <c r="AF349" s="14"/>
      <c r="AG349" s="72"/>
      <c r="AH349" s="14"/>
      <c r="AI349" s="14"/>
      <c r="AJ349" s="14"/>
      <c r="AK349" s="14"/>
      <c r="AL349" s="14"/>
      <c r="AM349" s="14"/>
      <c r="AN349" s="14"/>
      <c r="AO349" s="14"/>
      <c r="AP349" s="14"/>
      <c r="AQ349" s="14"/>
      <c r="AR349" s="14"/>
      <c r="AS349" s="14"/>
      <c r="AT349" s="14"/>
      <c r="AU349" s="1"/>
      <c r="AV349" s="1"/>
      <c r="AW349" s="1"/>
      <c r="AX349" s="1"/>
      <c r="AY349" s="1"/>
      <c r="AZ349" s="1"/>
      <c r="BA349" s="1"/>
      <c r="BB349" s="1"/>
      <c r="BC349" s="1"/>
      <c r="BD349" s="1"/>
    </row>
    <row r="350" spans="1:56" ht="2.25" customHeight="1" x14ac:dyDescent="0.2">
      <c r="A350" s="3"/>
      <c r="B350" s="15"/>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
      <c r="AV350" s="1"/>
      <c r="AW350" s="1"/>
      <c r="AX350" s="1"/>
      <c r="AY350" s="1"/>
      <c r="AZ350" s="1"/>
      <c r="BA350" s="1"/>
      <c r="BB350" s="1"/>
      <c r="BC350" s="1"/>
      <c r="BD350" s="1"/>
    </row>
    <row r="351" spans="1:56" ht="15" customHeight="1" x14ac:dyDescent="0.2">
      <c r="A351" s="3"/>
      <c r="B351" s="115" t="s">
        <v>164</v>
      </c>
      <c r="C351" s="101"/>
      <c r="D351" s="101"/>
      <c r="E351" s="101"/>
      <c r="F351" s="101"/>
      <c r="G351" s="101"/>
      <c r="H351" s="101"/>
      <c r="I351" s="101"/>
      <c r="J351" s="101"/>
      <c r="K351" s="101"/>
      <c r="L351" s="101"/>
      <c r="M351" s="101"/>
      <c r="N351" s="101"/>
      <c r="O351" s="101"/>
      <c r="P351" s="14"/>
      <c r="Q351" s="211"/>
      <c r="R351" s="224"/>
      <c r="S351" s="224"/>
      <c r="T351" s="225"/>
      <c r="U351" s="226" t="s">
        <v>72</v>
      </c>
      <c r="V351" s="106"/>
      <c r="W351" s="14"/>
      <c r="X351" s="112">
        <f>SUM(AQ351,AQ353)</f>
        <v>0</v>
      </c>
      <c r="Y351" s="113"/>
      <c r="Z351" s="113"/>
      <c r="AA351" s="113"/>
      <c r="AB351" s="113"/>
      <c r="AC351" s="114"/>
      <c r="AD351" s="101" t="s">
        <v>70</v>
      </c>
      <c r="AE351" s="101"/>
      <c r="AF351" s="14"/>
      <c r="AG351" s="72"/>
      <c r="AH351" s="14"/>
      <c r="AI351" s="14"/>
      <c r="AJ351" s="14"/>
      <c r="AK351" s="14"/>
      <c r="AL351" s="14"/>
      <c r="AM351" s="14"/>
      <c r="AN351" s="14"/>
      <c r="AO351" s="14"/>
      <c r="AP351" s="14"/>
      <c r="AQ351" s="14">
        <f>Q351*18</f>
        <v>0</v>
      </c>
      <c r="AR351" s="14"/>
      <c r="AS351" s="14"/>
      <c r="AT351" s="14"/>
      <c r="AU351" s="1"/>
      <c r="AV351" s="1"/>
      <c r="AW351" s="1"/>
      <c r="AX351" s="1"/>
      <c r="AY351" s="1"/>
      <c r="AZ351" s="1"/>
      <c r="BA351" s="1"/>
      <c r="BB351" s="1"/>
      <c r="BC351" s="1"/>
      <c r="BD351" s="1"/>
    </row>
    <row r="352" spans="1:56" ht="2.25" customHeight="1" x14ac:dyDescent="0.2">
      <c r="A352" s="3"/>
      <c r="B352" s="15"/>
      <c r="C352" s="14"/>
      <c r="D352" s="14"/>
      <c r="E352" s="14"/>
      <c r="F352" s="14"/>
      <c r="G352" s="14"/>
      <c r="H352" s="14"/>
      <c r="I352" s="14"/>
      <c r="J352" s="14"/>
      <c r="K352" s="14"/>
      <c r="L352" s="14"/>
      <c r="M352" s="14"/>
      <c r="N352" s="14"/>
      <c r="O352" s="14"/>
      <c r="P352" s="14"/>
      <c r="Q352" s="14"/>
      <c r="R352" s="14"/>
      <c r="S352" s="14"/>
      <c r="T352" s="14"/>
      <c r="U352" s="14"/>
      <c r="V352" s="14"/>
      <c r="W352" s="14"/>
      <c r="X352" s="4"/>
      <c r="Y352" s="4"/>
      <c r="Z352" s="4"/>
      <c r="AA352" s="4"/>
      <c r="AB352" s="4"/>
      <c r="AC352" s="4"/>
      <c r="AD352" s="14"/>
      <c r="AE352" s="14"/>
      <c r="AF352" s="14"/>
      <c r="AG352" s="14"/>
      <c r="AH352" s="14"/>
      <c r="AI352" s="14"/>
      <c r="AJ352" s="14"/>
      <c r="AK352" s="14"/>
      <c r="AL352" s="14"/>
      <c r="AM352" s="14"/>
      <c r="AN352" s="14"/>
      <c r="AO352" s="14"/>
      <c r="AP352" s="14"/>
      <c r="AQ352" s="14"/>
      <c r="AR352" s="14"/>
      <c r="AS352" s="14"/>
      <c r="AT352" s="14"/>
      <c r="AU352" s="1"/>
      <c r="AV352" s="1"/>
      <c r="AW352" s="1"/>
      <c r="AX352" s="1"/>
      <c r="AY352" s="1"/>
      <c r="AZ352" s="1"/>
      <c r="BA352" s="1"/>
      <c r="BB352" s="1"/>
      <c r="BC352" s="1"/>
      <c r="BD352" s="1"/>
    </row>
    <row r="353" spans="1:56" ht="15" customHeight="1" x14ac:dyDescent="0.2">
      <c r="A353" s="3"/>
      <c r="B353" s="115" t="s">
        <v>73</v>
      </c>
      <c r="C353" s="101"/>
      <c r="D353" s="101"/>
      <c r="E353" s="101"/>
      <c r="F353" s="101"/>
      <c r="G353" s="101"/>
      <c r="H353" s="101"/>
      <c r="I353" s="101"/>
      <c r="J353" s="101"/>
      <c r="K353" s="101"/>
      <c r="L353" s="101"/>
      <c r="M353" s="101"/>
      <c r="N353" s="101"/>
      <c r="O353" s="101"/>
      <c r="P353" s="14"/>
      <c r="Q353" s="14"/>
      <c r="R353" s="14"/>
      <c r="S353" s="14"/>
      <c r="T353" s="14"/>
      <c r="U353" s="14"/>
      <c r="V353" s="14"/>
      <c r="W353" s="14"/>
      <c r="X353" s="112">
        <f>SUM(X349,X351)</f>
        <v>0</v>
      </c>
      <c r="Y353" s="113"/>
      <c r="Z353" s="113"/>
      <c r="AA353" s="113"/>
      <c r="AB353" s="113"/>
      <c r="AC353" s="114"/>
      <c r="AD353" s="101" t="s">
        <v>70</v>
      </c>
      <c r="AE353" s="101"/>
      <c r="AF353" s="14"/>
      <c r="AG353" s="14"/>
      <c r="AH353" s="14"/>
      <c r="AI353" s="14"/>
      <c r="AJ353" s="14"/>
      <c r="AK353" s="14"/>
      <c r="AL353" s="14"/>
      <c r="AM353" s="14"/>
      <c r="AN353" s="14"/>
      <c r="AO353" s="14"/>
      <c r="AP353" s="14"/>
      <c r="AQ353" s="14">
        <f>IF(AND(Q349&gt;=0,Q351&gt;0),340,0)</f>
        <v>0</v>
      </c>
      <c r="AR353" s="14"/>
      <c r="AS353" s="14"/>
      <c r="AT353" s="14"/>
      <c r="AU353" s="1"/>
      <c r="AV353" s="1"/>
      <c r="AW353" s="1"/>
      <c r="AX353" s="1"/>
      <c r="AY353" s="1"/>
      <c r="AZ353" s="1"/>
      <c r="BA353" s="1"/>
      <c r="BB353" s="1"/>
      <c r="BC353" s="1"/>
      <c r="BD353" s="1"/>
    </row>
    <row r="354" spans="1:56" ht="2.25" customHeight="1" x14ac:dyDescent="0.2">
      <c r="A354" s="3"/>
      <c r="B354" s="15"/>
      <c r="C354" s="14"/>
      <c r="D354" s="14"/>
      <c r="E354" s="14"/>
      <c r="F354" s="14"/>
      <c r="G354" s="14"/>
      <c r="H354" s="14"/>
      <c r="I354" s="14"/>
      <c r="J354" s="14"/>
      <c r="K354" s="14"/>
      <c r="L354" s="14"/>
      <c r="M354" s="14"/>
      <c r="N354" s="14"/>
      <c r="O354" s="14"/>
      <c r="P354" s="14"/>
      <c r="Q354" s="14"/>
      <c r="R354" s="14"/>
      <c r="S354" s="14"/>
      <c r="T354" s="14"/>
      <c r="U354" s="14"/>
      <c r="V354" s="14"/>
      <c r="W354" s="14"/>
      <c r="X354" s="4"/>
      <c r="Y354" s="4"/>
      <c r="Z354" s="4"/>
      <c r="AA354" s="4"/>
      <c r="AB354" s="4"/>
      <c r="AC354" s="4"/>
      <c r="AD354" s="14"/>
      <c r="AE354" s="14"/>
      <c r="AF354" s="14"/>
      <c r="AG354" s="14"/>
      <c r="AH354" s="14"/>
      <c r="AI354" s="14"/>
      <c r="AJ354" s="14"/>
      <c r="AK354" s="14"/>
      <c r="AL354" s="14"/>
      <c r="AM354" s="14"/>
      <c r="AN354" s="14"/>
      <c r="AO354" s="14"/>
      <c r="AP354" s="14"/>
      <c r="AQ354" s="14"/>
      <c r="AR354" s="14"/>
      <c r="AS354" s="14"/>
      <c r="AT354" s="14"/>
      <c r="AU354" s="1"/>
      <c r="AV354" s="1"/>
      <c r="AW354" s="1"/>
      <c r="AX354" s="1"/>
      <c r="AY354" s="1"/>
      <c r="AZ354" s="1"/>
      <c r="BA354" s="1"/>
      <c r="BB354" s="1"/>
      <c r="BC354" s="1"/>
      <c r="BD354" s="1"/>
    </row>
    <row r="355" spans="1:56" ht="2.25" customHeight="1" x14ac:dyDescent="0.2">
      <c r="A355" s="3"/>
      <c r="B355" s="15"/>
      <c r="C355" s="14"/>
      <c r="D355" s="14"/>
      <c r="E355" s="14"/>
      <c r="F355" s="14"/>
      <c r="G355" s="14"/>
      <c r="H355" s="14"/>
      <c r="I355" s="14"/>
      <c r="J355" s="14"/>
      <c r="K355" s="14"/>
      <c r="L355" s="14"/>
      <c r="M355" s="14"/>
      <c r="N355" s="14"/>
      <c r="O355" s="14"/>
      <c r="P355" s="14"/>
      <c r="Q355" s="14"/>
      <c r="R355" s="14"/>
      <c r="S355" s="14"/>
      <c r="T355" s="14"/>
      <c r="U355" s="14"/>
      <c r="V355" s="14"/>
      <c r="W355" s="14"/>
      <c r="X355" s="4"/>
      <c r="Y355" s="4"/>
      <c r="Z355" s="4"/>
      <c r="AA355" s="4"/>
      <c r="AB355" s="4"/>
      <c r="AC355" s="4"/>
      <c r="AD355" s="14"/>
      <c r="AE355" s="14"/>
      <c r="AF355" s="14"/>
      <c r="AG355" s="14"/>
      <c r="AH355" s="14"/>
      <c r="AI355" s="14"/>
      <c r="AJ355" s="14"/>
      <c r="AK355" s="14"/>
      <c r="AL355" s="14"/>
      <c r="AM355" s="14"/>
      <c r="AN355" s="14"/>
      <c r="AO355" s="14"/>
      <c r="AP355" s="14"/>
      <c r="AQ355" s="14"/>
      <c r="AR355" s="14"/>
      <c r="AS355" s="14"/>
      <c r="AT355" s="14"/>
      <c r="AU355" s="1"/>
      <c r="AV355" s="1"/>
      <c r="AW355" s="1"/>
      <c r="AX355" s="1"/>
      <c r="AY355" s="1"/>
      <c r="AZ355" s="1"/>
      <c r="BA355" s="1"/>
      <c r="BB355" s="1"/>
      <c r="BC355" s="1"/>
      <c r="BD355" s="1"/>
    </row>
    <row r="356" spans="1:56" ht="15" customHeight="1" x14ac:dyDescent="0.2">
      <c r="A356" s="3">
        <v>33</v>
      </c>
      <c r="B356" s="105" t="s">
        <v>165</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4"/>
      <c r="AR356" s="14"/>
      <c r="AS356" s="14"/>
      <c r="AT356" s="14"/>
      <c r="AU356" s="1"/>
      <c r="AV356" s="1"/>
      <c r="AW356" s="1"/>
      <c r="AX356" s="1"/>
      <c r="AY356" s="1"/>
      <c r="AZ356" s="1"/>
      <c r="BA356" s="1"/>
      <c r="BB356" s="1"/>
      <c r="BC356" s="1"/>
      <c r="BD356" s="1"/>
    </row>
    <row r="357" spans="1:56" ht="15" customHeight="1" x14ac:dyDescent="0.2">
      <c r="A357" s="3"/>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14"/>
      <c r="AR357" s="14"/>
      <c r="AS357" s="14"/>
      <c r="AT357" s="14"/>
      <c r="AU357" s="1"/>
      <c r="AV357" s="1"/>
      <c r="AW357" s="1"/>
      <c r="AX357" s="1"/>
      <c r="AY357" s="1"/>
      <c r="AZ357" s="1"/>
      <c r="BA357" s="1"/>
      <c r="BB357" s="1"/>
      <c r="BC357" s="1"/>
      <c r="BD357" s="1"/>
    </row>
    <row r="358" spans="1:56" ht="2.25" customHeight="1" x14ac:dyDescent="0.2">
      <c r="A358" s="3"/>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4"/>
      <c r="AR358" s="14"/>
      <c r="AS358" s="14"/>
      <c r="AT358" s="14"/>
      <c r="AU358" s="1"/>
      <c r="AV358" s="1"/>
      <c r="AW358" s="1"/>
      <c r="AX358" s="1"/>
      <c r="AY358" s="1"/>
      <c r="AZ358" s="1"/>
      <c r="BA358" s="1"/>
      <c r="BB358" s="1"/>
      <c r="BC358" s="1"/>
      <c r="BD358" s="1"/>
    </row>
    <row r="359" spans="1:56" ht="15" customHeight="1" x14ac:dyDescent="0.2">
      <c r="A359" s="3"/>
      <c r="B359" s="115" t="s">
        <v>163</v>
      </c>
      <c r="C359" s="101"/>
      <c r="D359" s="101"/>
      <c r="E359" s="101"/>
      <c r="F359" s="101"/>
      <c r="G359" s="101"/>
      <c r="H359" s="101"/>
      <c r="I359" s="101"/>
      <c r="J359" s="101"/>
      <c r="K359" s="101"/>
      <c r="L359" s="101"/>
      <c r="M359" s="101"/>
      <c r="N359" s="101"/>
      <c r="O359" s="101"/>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
      <c r="AV359" s="1"/>
      <c r="AW359" s="1"/>
      <c r="AX359" s="1"/>
      <c r="AY359" s="1"/>
      <c r="AZ359" s="1"/>
      <c r="BA359" s="1"/>
      <c r="BB359" s="1"/>
      <c r="BC359" s="1"/>
      <c r="BD359" s="1"/>
    </row>
    <row r="360" spans="1:56" ht="15" customHeight="1" x14ac:dyDescent="0.2">
      <c r="A360" s="3"/>
      <c r="B360" s="101"/>
      <c r="C360" s="101"/>
      <c r="D360" s="101"/>
      <c r="E360" s="101"/>
      <c r="F360" s="101"/>
      <c r="G360" s="101"/>
      <c r="H360" s="101"/>
      <c r="I360" s="101"/>
      <c r="J360" s="101"/>
      <c r="K360" s="101"/>
      <c r="L360" s="101"/>
      <c r="M360" s="101"/>
      <c r="N360" s="101"/>
      <c r="O360" s="101"/>
      <c r="P360" s="14"/>
      <c r="Q360" s="211"/>
      <c r="R360" s="224"/>
      <c r="S360" s="224"/>
      <c r="T360" s="225"/>
      <c r="U360" s="226" t="s">
        <v>72</v>
      </c>
      <c r="V360" s="106"/>
      <c r="W360" s="14"/>
      <c r="X360" s="112">
        <f>IF(Q360&gt;0,120,0)</f>
        <v>0</v>
      </c>
      <c r="Y360" s="113"/>
      <c r="Z360" s="113"/>
      <c r="AA360" s="113"/>
      <c r="AB360" s="113"/>
      <c r="AC360" s="114"/>
      <c r="AD360" s="101" t="s">
        <v>70</v>
      </c>
      <c r="AE360" s="101"/>
      <c r="AF360" s="14"/>
      <c r="AG360" s="14"/>
      <c r="AH360" s="14"/>
      <c r="AI360" s="14"/>
      <c r="AJ360" s="14"/>
      <c r="AK360" s="14"/>
      <c r="AL360" s="14"/>
      <c r="AM360" s="14"/>
      <c r="AN360" s="14"/>
      <c r="AO360" s="14"/>
      <c r="AP360" s="14"/>
      <c r="AQ360" s="14"/>
      <c r="AR360" s="14"/>
      <c r="AS360" s="14"/>
      <c r="AT360" s="14"/>
      <c r="AU360" s="1"/>
      <c r="AV360" s="1"/>
      <c r="AW360" s="1"/>
      <c r="AX360" s="1"/>
      <c r="AY360" s="1"/>
      <c r="AZ360" s="1"/>
      <c r="BA360" s="1"/>
      <c r="BB360" s="1"/>
      <c r="BC360" s="1"/>
      <c r="BD360" s="1"/>
    </row>
    <row r="361" spans="1:56" ht="2.25" customHeight="1" x14ac:dyDescent="0.2">
      <c r="A361" s="3"/>
      <c r="B361" s="15"/>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
      <c r="AV361" s="1"/>
      <c r="AW361" s="1"/>
      <c r="AX361" s="1"/>
      <c r="AY361" s="1"/>
      <c r="AZ361" s="1"/>
      <c r="BA361" s="1"/>
      <c r="BB361" s="1"/>
      <c r="BC361" s="1"/>
      <c r="BD361" s="1"/>
    </row>
    <row r="362" spans="1:56" ht="15" customHeight="1" x14ac:dyDescent="0.2">
      <c r="A362" s="3"/>
      <c r="B362" s="115" t="s">
        <v>164</v>
      </c>
      <c r="C362" s="101"/>
      <c r="D362" s="101"/>
      <c r="E362" s="101"/>
      <c r="F362" s="101"/>
      <c r="G362" s="101"/>
      <c r="H362" s="101"/>
      <c r="I362" s="101"/>
      <c r="J362" s="101"/>
      <c r="K362" s="101"/>
      <c r="L362" s="101"/>
      <c r="M362" s="101"/>
      <c r="N362" s="101"/>
      <c r="O362" s="101"/>
      <c r="P362" s="14"/>
      <c r="Q362" s="211"/>
      <c r="R362" s="224"/>
      <c r="S362" s="224"/>
      <c r="T362" s="225"/>
      <c r="U362" s="226" t="s">
        <v>72</v>
      </c>
      <c r="V362" s="106"/>
      <c r="W362" s="14"/>
      <c r="X362" s="112">
        <f>IF(Q362&gt;0,190,0)</f>
        <v>0</v>
      </c>
      <c r="Y362" s="113"/>
      <c r="Z362" s="113"/>
      <c r="AA362" s="113"/>
      <c r="AB362" s="113"/>
      <c r="AC362" s="114"/>
      <c r="AD362" s="101" t="s">
        <v>70</v>
      </c>
      <c r="AE362" s="101"/>
      <c r="AF362" s="14"/>
      <c r="AG362" s="14"/>
      <c r="AH362" s="14"/>
      <c r="AI362" s="14"/>
      <c r="AJ362" s="14"/>
      <c r="AK362" s="14"/>
      <c r="AL362" s="14"/>
      <c r="AM362" s="14"/>
      <c r="AN362" s="14"/>
      <c r="AO362" s="14"/>
      <c r="AP362" s="14"/>
      <c r="AQ362" s="14"/>
      <c r="AR362" s="14"/>
      <c r="AS362" s="14"/>
      <c r="AT362" s="14"/>
      <c r="AU362" s="1"/>
      <c r="AV362" s="1"/>
      <c r="AW362" s="1"/>
      <c r="AX362" s="1"/>
      <c r="AY362" s="1"/>
      <c r="AZ362" s="1"/>
      <c r="BA362" s="1"/>
      <c r="BB362" s="1"/>
      <c r="BC362" s="1"/>
      <c r="BD362" s="1"/>
    </row>
    <row r="363" spans="1:56" ht="2.25" customHeight="1" x14ac:dyDescent="0.2">
      <c r="A363" s="3"/>
      <c r="B363" s="15"/>
      <c r="C363" s="14"/>
      <c r="D363" s="14"/>
      <c r="E363" s="14"/>
      <c r="F363" s="14"/>
      <c r="G363" s="14"/>
      <c r="H363" s="14"/>
      <c r="I363" s="14"/>
      <c r="J363" s="14"/>
      <c r="K363" s="14"/>
      <c r="L363" s="14"/>
      <c r="M363" s="14"/>
      <c r="N363" s="14"/>
      <c r="O363" s="14"/>
      <c r="P363" s="14"/>
      <c r="Q363" s="5"/>
      <c r="R363" s="5"/>
      <c r="S363" s="5"/>
      <c r="T363" s="5"/>
      <c r="U363" s="280"/>
      <c r="V363" s="280"/>
      <c r="W363" s="14"/>
      <c r="X363" s="4"/>
      <c r="Y363" s="4"/>
      <c r="Z363" s="4"/>
      <c r="AA363" s="4"/>
      <c r="AB363" s="4"/>
      <c r="AC363" s="4"/>
      <c r="AD363" s="14"/>
      <c r="AE363" s="14"/>
      <c r="AF363" s="14"/>
      <c r="AG363" s="14"/>
      <c r="AH363" s="14"/>
      <c r="AI363" s="14"/>
      <c r="AJ363" s="14"/>
      <c r="AK363" s="14"/>
      <c r="AL363" s="14"/>
      <c r="AM363" s="14"/>
      <c r="AN363" s="14"/>
      <c r="AO363" s="14"/>
      <c r="AP363" s="14"/>
      <c r="AQ363" s="14"/>
      <c r="AR363" s="14"/>
      <c r="AS363" s="14"/>
      <c r="AT363" s="14"/>
      <c r="AU363" s="1"/>
      <c r="AV363" s="1"/>
      <c r="AW363" s="1"/>
      <c r="AX363" s="1"/>
      <c r="AY363" s="1"/>
      <c r="AZ363" s="1"/>
      <c r="BA363" s="1"/>
      <c r="BB363" s="1"/>
      <c r="BC363" s="1"/>
      <c r="BD363" s="1"/>
    </row>
    <row r="364" spans="1:56" ht="15" customHeight="1" x14ac:dyDescent="0.2">
      <c r="A364" s="3"/>
      <c r="B364" s="115" t="s">
        <v>71</v>
      </c>
      <c r="C364" s="101"/>
      <c r="D364" s="101"/>
      <c r="E364" s="101"/>
      <c r="F364" s="101"/>
      <c r="G364" s="101"/>
      <c r="H364" s="101"/>
      <c r="I364" s="101"/>
      <c r="J364" s="101"/>
      <c r="K364" s="101"/>
      <c r="L364" s="101"/>
      <c r="M364" s="101"/>
      <c r="N364" s="101"/>
      <c r="O364" s="101"/>
      <c r="P364" s="14"/>
      <c r="Q364" s="5"/>
      <c r="R364" s="5"/>
      <c r="S364" s="5"/>
      <c r="T364" s="5"/>
      <c r="U364" s="23"/>
      <c r="V364" s="23"/>
      <c r="W364" s="14"/>
      <c r="X364" s="112">
        <f>SUM(X360,X362)</f>
        <v>0</v>
      </c>
      <c r="Y364" s="113"/>
      <c r="Z364" s="113"/>
      <c r="AA364" s="113"/>
      <c r="AB364" s="113"/>
      <c r="AC364" s="114"/>
      <c r="AD364" s="101" t="s">
        <v>70</v>
      </c>
      <c r="AE364" s="101"/>
      <c r="AF364" s="14"/>
      <c r="AG364" s="14"/>
      <c r="AH364" s="14"/>
      <c r="AI364" s="14"/>
      <c r="AJ364" s="14"/>
      <c r="AK364" s="14"/>
      <c r="AL364" s="14"/>
      <c r="AM364" s="14"/>
      <c r="AN364" s="14"/>
      <c r="AO364" s="14"/>
      <c r="AP364" s="14"/>
      <c r="AQ364" s="14"/>
      <c r="AR364" s="14"/>
      <c r="AS364" s="14"/>
      <c r="AT364" s="14"/>
      <c r="AU364" s="1"/>
      <c r="AV364" s="1"/>
      <c r="AW364" s="1"/>
      <c r="AX364" s="1"/>
      <c r="AY364" s="1"/>
      <c r="AZ364" s="1"/>
      <c r="BA364" s="1"/>
      <c r="BB364" s="1"/>
      <c r="BC364" s="1"/>
      <c r="BD364" s="1"/>
    </row>
    <row r="365" spans="1:56" ht="2.25" customHeight="1" x14ac:dyDescent="0.2">
      <c r="A365" s="100"/>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4"/>
      <c r="AR365" s="14"/>
      <c r="AS365" s="14"/>
      <c r="AT365" s="14"/>
      <c r="AU365" s="1"/>
      <c r="AV365" s="1"/>
      <c r="AW365" s="1"/>
      <c r="AX365" s="1"/>
      <c r="AY365" s="1"/>
      <c r="AZ365" s="1"/>
      <c r="BA365" s="1"/>
      <c r="BB365" s="1"/>
      <c r="BC365" s="1"/>
      <c r="BD365" s="1"/>
    </row>
    <row r="366" spans="1:56" ht="15" customHeight="1" x14ac:dyDescent="0.2">
      <c r="A366" s="100"/>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4"/>
      <c r="AR366" s="14"/>
      <c r="AS366" s="14"/>
      <c r="AT366" s="14"/>
      <c r="AU366" s="1"/>
      <c r="AV366" s="1"/>
      <c r="AW366" s="1"/>
      <c r="AX366" s="1"/>
      <c r="AY366" s="1"/>
      <c r="AZ366" s="1"/>
      <c r="BA366" s="1"/>
      <c r="BB366" s="1"/>
      <c r="BC366" s="1"/>
      <c r="BD366" s="1"/>
    </row>
    <row r="367" spans="1:56" ht="15" customHeight="1" x14ac:dyDescent="0.2">
      <c r="A367" s="3">
        <v>34</v>
      </c>
      <c r="B367" s="151" t="s">
        <v>221</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4"/>
      <c r="AR367" s="14"/>
      <c r="AS367" s="14"/>
      <c r="AT367" s="14"/>
      <c r="AU367" s="1"/>
      <c r="AV367" s="1"/>
      <c r="AW367" s="1"/>
      <c r="AX367" s="1"/>
      <c r="AY367" s="1"/>
      <c r="AZ367" s="1"/>
      <c r="BA367" s="1"/>
      <c r="BB367" s="1"/>
      <c r="BC367" s="1"/>
      <c r="BD367" s="1"/>
    </row>
    <row r="368" spans="1:56" ht="15" customHeight="1" x14ac:dyDescent="0.2">
      <c r="A368" s="3"/>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4"/>
      <c r="AR368" s="14"/>
      <c r="AS368" s="14"/>
      <c r="AT368" s="14"/>
      <c r="AU368" s="1"/>
      <c r="AV368" s="1"/>
      <c r="AW368" s="1"/>
      <c r="AX368" s="1"/>
      <c r="AY368" s="1"/>
      <c r="AZ368" s="1"/>
      <c r="BA368" s="1"/>
      <c r="BB368" s="1"/>
      <c r="BC368" s="1"/>
      <c r="BD368" s="1"/>
    </row>
    <row r="369" spans="1:56" ht="15" customHeight="1" x14ac:dyDescent="0.2">
      <c r="A369" s="3"/>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
      <c r="AV369" s="1"/>
      <c r="AW369" s="1"/>
      <c r="AX369" s="1"/>
      <c r="AY369" s="1"/>
      <c r="AZ369" s="1"/>
      <c r="BA369" s="1"/>
      <c r="BB369" s="1"/>
      <c r="BC369" s="1"/>
      <c r="BD369" s="1"/>
    </row>
    <row r="370" spans="1:56" ht="15" customHeight="1" x14ac:dyDescent="0.2">
      <c r="A370" s="3"/>
      <c r="B370" s="279" t="s">
        <v>74</v>
      </c>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4"/>
      <c r="AR370" s="14"/>
      <c r="AS370" s="14"/>
      <c r="AT370" s="14"/>
      <c r="AU370" s="1"/>
      <c r="AV370" s="1"/>
      <c r="AW370" s="1"/>
      <c r="AX370" s="1"/>
      <c r="AY370" s="1"/>
      <c r="AZ370" s="1"/>
      <c r="BA370" s="1"/>
      <c r="BB370" s="1"/>
      <c r="BC370" s="1"/>
      <c r="BD370" s="1"/>
    </row>
    <row r="371" spans="1:56" ht="15" customHeight="1" x14ac:dyDescent="0.2">
      <c r="A371" s="3"/>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
      <c r="AV371" s="1"/>
      <c r="AW371" s="1"/>
      <c r="AX371" s="1"/>
      <c r="AY371" s="1"/>
      <c r="AZ371" s="1"/>
      <c r="BA371" s="1"/>
      <c r="BB371" s="1"/>
      <c r="BC371" s="1"/>
      <c r="BD371" s="1"/>
    </row>
    <row r="372" spans="1:56" ht="15" customHeight="1" x14ac:dyDescent="0.2">
      <c r="A372" s="3"/>
      <c r="B372" s="115" t="s">
        <v>75</v>
      </c>
      <c r="C372" s="101"/>
      <c r="D372" s="101"/>
      <c r="E372" s="101"/>
      <c r="F372" s="101"/>
      <c r="G372" s="101"/>
      <c r="H372" s="101"/>
      <c r="I372" s="101"/>
      <c r="J372" s="101"/>
      <c r="K372" s="101"/>
      <c r="L372" s="101"/>
      <c r="M372" s="101"/>
      <c r="N372" s="101"/>
      <c r="O372" s="101"/>
      <c r="P372" s="14"/>
      <c r="Q372" s="112">
        <f>SUM(AQ372,AQ374)</f>
        <v>0</v>
      </c>
      <c r="R372" s="113"/>
      <c r="S372" s="113"/>
      <c r="T372" s="113"/>
      <c r="U372" s="113"/>
      <c r="V372" s="114"/>
      <c r="W372" s="101" t="s">
        <v>70</v>
      </c>
      <c r="X372" s="101"/>
      <c r="Y372" s="14"/>
      <c r="Z372" s="14"/>
      <c r="AA372" s="14"/>
      <c r="AB372" s="14"/>
      <c r="AC372" s="14"/>
      <c r="AD372" s="14"/>
      <c r="AE372" s="14"/>
      <c r="AF372" s="14"/>
      <c r="AG372" s="14"/>
      <c r="AH372" s="14"/>
      <c r="AI372" s="14"/>
      <c r="AJ372" s="14"/>
      <c r="AK372" s="14"/>
      <c r="AL372" s="14"/>
      <c r="AM372" s="14"/>
      <c r="AN372" s="14"/>
      <c r="AO372" s="14"/>
      <c r="AP372" s="14"/>
      <c r="AQ372" s="47">
        <f>IF(AQ260=0,0,IF(AQ260&lt;76,(AQ260*25),IF(AQ260&lt;151,(1875+(15*(AQ260-75))),IF(AQ260&lt;251,(3000+(10*(AQ260-150))),IF(AQ260&lt;351,(4000+(9*(AQ260-250))),(4900+(8*(AQ260-350))))))))</f>
        <v>0</v>
      </c>
      <c r="AR372" s="14"/>
      <c r="AS372" s="14"/>
      <c r="AT372" s="14"/>
      <c r="AU372" s="1"/>
      <c r="AV372" s="1"/>
      <c r="AW372" s="1"/>
      <c r="AX372" s="1"/>
      <c r="AY372" s="1"/>
      <c r="AZ372" s="1"/>
      <c r="BA372" s="1"/>
      <c r="BB372" s="1"/>
      <c r="BC372" s="1"/>
      <c r="BD372" s="1"/>
    </row>
    <row r="373" spans="1:56" ht="2.25" customHeight="1" x14ac:dyDescent="0.2">
      <c r="A373" s="3"/>
      <c r="B373" s="14"/>
      <c r="C373" s="14"/>
      <c r="D373" s="14"/>
      <c r="E373" s="14"/>
      <c r="F373" s="14"/>
      <c r="G373" s="14"/>
      <c r="H373" s="14"/>
      <c r="I373" s="14"/>
      <c r="J373" s="14"/>
      <c r="K373" s="14"/>
      <c r="L373" s="14"/>
      <c r="M373" s="14"/>
      <c r="N373" s="13"/>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47"/>
      <c r="AR373" s="14"/>
      <c r="AS373" s="14"/>
      <c r="AT373" s="14"/>
      <c r="AU373" s="1"/>
      <c r="AV373" s="1"/>
      <c r="AW373" s="1"/>
      <c r="AX373" s="1"/>
      <c r="AY373" s="1"/>
      <c r="AZ373" s="1"/>
      <c r="BA373" s="1"/>
      <c r="BB373" s="1"/>
      <c r="BC373" s="1"/>
      <c r="BD373" s="1"/>
    </row>
    <row r="374" spans="1:56" ht="15" customHeight="1" x14ac:dyDescent="0.2">
      <c r="A374" s="3"/>
      <c r="B374" s="115" t="s">
        <v>222</v>
      </c>
      <c r="C374" s="101"/>
      <c r="D374" s="101"/>
      <c r="E374" s="101"/>
      <c r="F374" s="101"/>
      <c r="G374" s="101"/>
      <c r="H374" s="101"/>
      <c r="I374" s="101"/>
      <c r="J374" s="101"/>
      <c r="K374" s="101"/>
      <c r="L374" s="101"/>
      <c r="M374" s="101"/>
      <c r="N374" s="101"/>
      <c r="O374" s="101"/>
      <c r="P374" s="14"/>
      <c r="Q374" s="112">
        <f>X343</f>
        <v>0</v>
      </c>
      <c r="R374" s="113"/>
      <c r="S374" s="113"/>
      <c r="T374" s="113"/>
      <c r="U374" s="113"/>
      <c r="V374" s="114"/>
      <c r="W374" s="101" t="s">
        <v>70</v>
      </c>
      <c r="X374" s="101"/>
      <c r="Y374" s="14"/>
      <c r="Z374" s="14"/>
      <c r="AA374" s="14"/>
      <c r="AB374" s="14"/>
      <c r="AC374" s="14"/>
      <c r="AD374" s="14"/>
      <c r="AE374" s="14"/>
      <c r="AF374" s="14"/>
      <c r="AG374" s="14"/>
      <c r="AH374" s="14"/>
      <c r="AI374" s="14"/>
      <c r="AJ374" s="14"/>
      <c r="AK374" s="14"/>
      <c r="AL374" s="14"/>
      <c r="AM374" s="14"/>
      <c r="AN374" s="14"/>
      <c r="AO374" s="14"/>
      <c r="AP374" s="14"/>
      <c r="AQ374" s="47">
        <f>IF(Q264=0,0,IF(Q264&lt;76,((Q264*25)*1.3),IF(Q264&lt;151,((1875+(15*(Q264-75)))*1.3),IF(Q264&lt;251,((3000+(10*(Q264-150)))*1.3),IF(Q264&lt;351,((4000+(9*(Q264-250)))*1.3),((4900+(8*(Q264-350)))*1.3))))))</f>
        <v>0</v>
      </c>
      <c r="AR374" s="14"/>
      <c r="AS374" s="14"/>
      <c r="AT374" s="14"/>
      <c r="AU374" s="1"/>
      <c r="AV374" s="1"/>
      <c r="AW374" s="1"/>
      <c r="AX374" s="1"/>
      <c r="AY374" s="1"/>
      <c r="AZ374" s="1"/>
      <c r="BA374" s="1"/>
      <c r="BB374" s="1"/>
      <c r="BC374" s="1"/>
      <c r="BD374" s="1"/>
    </row>
    <row r="375" spans="1:56" ht="2.25" customHeight="1" x14ac:dyDescent="0.2">
      <c r="A375" s="3"/>
      <c r="B375" s="14"/>
      <c r="C375" s="14"/>
      <c r="D375" s="14"/>
      <c r="E375" s="14"/>
      <c r="F375" s="14"/>
      <c r="G375" s="14"/>
      <c r="H375" s="14"/>
      <c r="I375" s="14"/>
      <c r="J375" s="14"/>
      <c r="K375" s="14"/>
      <c r="L375" s="14"/>
      <c r="M375" s="14"/>
      <c r="N375" s="13"/>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
      <c r="AV375" s="1"/>
      <c r="AW375" s="1"/>
      <c r="AX375" s="1"/>
      <c r="AY375" s="1"/>
      <c r="AZ375" s="1"/>
      <c r="BA375" s="1"/>
      <c r="BB375" s="1"/>
      <c r="BC375" s="1"/>
      <c r="BD375" s="1"/>
    </row>
    <row r="376" spans="1:56" ht="15" customHeight="1" x14ac:dyDescent="0.2">
      <c r="A376" s="3"/>
      <c r="B376" s="115" t="s">
        <v>223</v>
      </c>
      <c r="C376" s="115"/>
      <c r="D376" s="115"/>
      <c r="E376" s="115"/>
      <c r="F376" s="115"/>
      <c r="G376" s="115"/>
      <c r="H376" s="115"/>
      <c r="I376" s="115"/>
      <c r="J376" s="115"/>
      <c r="K376" s="115"/>
      <c r="L376" s="115"/>
      <c r="M376" s="115"/>
      <c r="N376" s="115"/>
      <c r="O376" s="115"/>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
      <c r="AV376" s="1"/>
      <c r="AW376" s="1"/>
      <c r="AX376" s="1"/>
      <c r="AY376" s="1"/>
      <c r="AZ376" s="1"/>
      <c r="BA376" s="1"/>
      <c r="BB376" s="1"/>
      <c r="BC376" s="1"/>
      <c r="BD376" s="1"/>
    </row>
    <row r="377" spans="1:56" ht="15" customHeight="1" x14ac:dyDescent="0.2">
      <c r="A377" s="3"/>
      <c r="B377" s="115"/>
      <c r="C377" s="115"/>
      <c r="D377" s="115"/>
      <c r="E377" s="115"/>
      <c r="F377" s="115"/>
      <c r="G377" s="115"/>
      <c r="H377" s="115"/>
      <c r="I377" s="115"/>
      <c r="J377" s="115"/>
      <c r="K377" s="115"/>
      <c r="L377" s="115"/>
      <c r="M377" s="115"/>
      <c r="N377" s="115"/>
      <c r="O377" s="115"/>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
      <c r="AV377" s="1"/>
      <c r="AW377" s="1"/>
      <c r="AX377" s="1"/>
      <c r="AY377" s="1"/>
      <c r="AZ377" s="1"/>
      <c r="BA377" s="1"/>
      <c r="BB377" s="1"/>
      <c r="BC377" s="1"/>
      <c r="BD377" s="1"/>
    </row>
    <row r="378" spans="1:56" ht="15" customHeight="1" x14ac:dyDescent="0.2">
      <c r="A378" s="3"/>
      <c r="B378" s="115"/>
      <c r="C378" s="115"/>
      <c r="D378" s="115"/>
      <c r="E378" s="115"/>
      <c r="F378" s="115"/>
      <c r="G378" s="115"/>
      <c r="H378" s="115"/>
      <c r="I378" s="115"/>
      <c r="J378" s="115"/>
      <c r="K378" s="115"/>
      <c r="L378" s="115"/>
      <c r="M378" s="115"/>
      <c r="N378" s="115"/>
      <c r="O378" s="115"/>
      <c r="P378" s="14"/>
      <c r="Q378" s="112">
        <f>X353</f>
        <v>0</v>
      </c>
      <c r="R378" s="113"/>
      <c r="S378" s="113"/>
      <c r="T378" s="113"/>
      <c r="U378" s="113"/>
      <c r="V378" s="114"/>
      <c r="W378" s="101" t="s">
        <v>70</v>
      </c>
      <c r="X378" s="101"/>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
      <c r="AV378" s="1"/>
      <c r="AW378" s="1"/>
      <c r="AX378" s="1"/>
      <c r="AY378" s="1"/>
      <c r="AZ378" s="1"/>
      <c r="BA378" s="1"/>
      <c r="BB378" s="1"/>
      <c r="BC378" s="1"/>
      <c r="BD378" s="1"/>
    </row>
    <row r="379" spans="1:56" ht="2.25" customHeight="1" x14ac:dyDescent="0.2">
      <c r="A379" s="3"/>
      <c r="B379" s="15"/>
      <c r="C379" s="14"/>
      <c r="D379" s="14"/>
      <c r="E379" s="14"/>
      <c r="F379" s="14"/>
      <c r="G379" s="14"/>
      <c r="H379" s="14"/>
      <c r="I379" s="14"/>
      <c r="J379" s="14"/>
      <c r="K379" s="14"/>
      <c r="L379" s="14"/>
      <c r="M379" s="14"/>
      <c r="N379" s="14"/>
      <c r="O379" s="14"/>
      <c r="P379" s="14"/>
      <c r="Q379" s="4"/>
      <c r="R379" s="4"/>
      <c r="S379" s="4"/>
      <c r="T379" s="4"/>
      <c r="U379" s="4"/>
      <c r="V379" s="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
      <c r="AV379" s="1"/>
      <c r="AW379" s="1"/>
      <c r="AX379" s="1"/>
      <c r="AY379" s="1"/>
      <c r="AZ379" s="1"/>
      <c r="BA379" s="1"/>
      <c r="BB379" s="1"/>
      <c r="BC379" s="1"/>
      <c r="BD379" s="1"/>
    </row>
    <row r="380" spans="1:56" ht="15" customHeight="1" x14ac:dyDescent="0.2">
      <c r="A380" s="3"/>
      <c r="B380" s="115" t="s">
        <v>224</v>
      </c>
      <c r="C380" s="101"/>
      <c r="D380" s="101"/>
      <c r="E380" s="101"/>
      <c r="F380" s="101"/>
      <c r="G380" s="101"/>
      <c r="H380" s="101"/>
      <c r="I380" s="101"/>
      <c r="J380" s="101"/>
      <c r="K380" s="101"/>
      <c r="L380" s="101"/>
      <c r="M380" s="101"/>
      <c r="N380" s="101"/>
      <c r="O380" s="101"/>
      <c r="P380" s="14"/>
      <c r="Q380" s="4"/>
      <c r="R380" s="4"/>
      <c r="S380" s="4"/>
      <c r="T380" s="4"/>
      <c r="U380" s="4"/>
      <c r="V380" s="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
      <c r="AV380" s="1"/>
      <c r="AW380" s="1"/>
      <c r="AX380" s="1"/>
      <c r="AY380" s="1"/>
      <c r="AZ380" s="1"/>
      <c r="BA380" s="1"/>
      <c r="BB380" s="1"/>
      <c r="BC380" s="1"/>
      <c r="BD380" s="1"/>
    </row>
    <row r="381" spans="1:56" ht="15" customHeight="1" x14ac:dyDescent="0.2">
      <c r="A381" s="3"/>
      <c r="B381" s="101"/>
      <c r="C381" s="101"/>
      <c r="D381" s="101"/>
      <c r="E381" s="101"/>
      <c r="F381" s="101"/>
      <c r="G381" s="101"/>
      <c r="H381" s="101"/>
      <c r="I381" s="101"/>
      <c r="J381" s="101"/>
      <c r="K381" s="101"/>
      <c r="L381" s="101"/>
      <c r="M381" s="101"/>
      <c r="N381" s="101"/>
      <c r="O381" s="101"/>
      <c r="P381" s="14"/>
      <c r="Q381" s="4"/>
      <c r="R381" s="4"/>
      <c r="S381" s="4"/>
      <c r="T381" s="4"/>
      <c r="U381" s="4"/>
      <c r="V381" s="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
      <c r="AV381" s="1"/>
      <c r="AW381" s="1"/>
      <c r="AX381" s="1"/>
      <c r="AY381" s="1"/>
      <c r="AZ381" s="1"/>
      <c r="BA381" s="1"/>
      <c r="BB381" s="1"/>
      <c r="BC381" s="1"/>
      <c r="BD381" s="1"/>
    </row>
    <row r="382" spans="1:56" ht="15" customHeight="1" x14ac:dyDescent="0.2">
      <c r="A382" s="3"/>
      <c r="B382" s="101"/>
      <c r="C382" s="101"/>
      <c r="D382" s="101"/>
      <c r="E382" s="101"/>
      <c r="F382" s="101"/>
      <c r="G382" s="101"/>
      <c r="H382" s="101"/>
      <c r="I382" s="101"/>
      <c r="J382" s="101"/>
      <c r="K382" s="101"/>
      <c r="L382" s="101"/>
      <c r="M382" s="101"/>
      <c r="N382" s="101"/>
      <c r="O382" s="101"/>
      <c r="P382" s="14"/>
      <c r="Q382" s="112">
        <f>X364</f>
        <v>0</v>
      </c>
      <c r="R382" s="113"/>
      <c r="S382" s="113"/>
      <c r="T382" s="113"/>
      <c r="U382" s="113"/>
      <c r="V382" s="114"/>
      <c r="W382" s="101" t="s">
        <v>70</v>
      </c>
      <c r="X382" s="101"/>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
      <c r="AV382" s="1"/>
      <c r="AW382" s="1"/>
      <c r="AX382" s="1"/>
      <c r="AY382" s="1"/>
      <c r="AZ382" s="1"/>
      <c r="BA382" s="1"/>
      <c r="BB382" s="1"/>
      <c r="BC382" s="1"/>
      <c r="BD382" s="1"/>
    </row>
    <row r="383" spans="1:56" ht="2.25" customHeight="1" x14ac:dyDescent="0.2">
      <c r="A383" s="3"/>
      <c r="B383" s="15"/>
      <c r="C383" s="14"/>
      <c r="D383" s="14"/>
      <c r="E383" s="14"/>
      <c r="F383" s="14"/>
      <c r="G383" s="14"/>
      <c r="H383" s="14"/>
      <c r="I383" s="14"/>
      <c r="J383" s="14"/>
      <c r="K383" s="14"/>
      <c r="L383" s="14"/>
      <c r="M383" s="14"/>
      <c r="N383" s="14"/>
      <c r="O383" s="14"/>
      <c r="P383" s="14"/>
      <c r="Q383" s="4"/>
      <c r="R383" s="4"/>
      <c r="S383" s="4"/>
      <c r="T383" s="4"/>
      <c r="U383" s="4"/>
      <c r="V383" s="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
      <c r="AV383" s="1"/>
      <c r="AW383" s="1"/>
      <c r="AX383" s="1"/>
      <c r="AY383" s="1"/>
      <c r="AZ383" s="1"/>
      <c r="BA383" s="1"/>
      <c r="BB383" s="1"/>
      <c r="BC383" s="1"/>
      <c r="BD383" s="1"/>
    </row>
    <row r="384" spans="1:56" ht="15" customHeight="1" x14ac:dyDescent="0.2">
      <c r="A384" s="3"/>
      <c r="B384" s="115" t="s">
        <v>71</v>
      </c>
      <c r="C384" s="101"/>
      <c r="D384" s="101"/>
      <c r="E384" s="101"/>
      <c r="F384" s="101"/>
      <c r="G384" s="101"/>
      <c r="H384" s="101"/>
      <c r="I384" s="101"/>
      <c r="J384" s="101"/>
      <c r="K384" s="101"/>
      <c r="L384" s="101"/>
      <c r="M384" s="101"/>
      <c r="N384" s="101"/>
      <c r="O384" s="101"/>
      <c r="P384" s="14"/>
      <c r="Q384" s="112">
        <f>SUM(Q372,Q374,Q378,Q382)</f>
        <v>0</v>
      </c>
      <c r="R384" s="113"/>
      <c r="S384" s="113"/>
      <c r="T384" s="113"/>
      <c r="U384" s="113"/>
      <c r="V384" s="114"/>
      <c r="W384" s="101" t="s">
        <v>70</v>
      </c>
      <c r="X384" s="101"/>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
      <c r="AV384" s="1"/>
      <c r="AW384" s="1"/>
      <c r="AX384" s="1"/>
      <c r="AY384" s="1"/>
      <c r="AZ384" s="1"/>
      <c r="BA384" s="1"/>
      <c r="BB384" s="1"/>
      <c r="BC384" s="1"/>
      <c r="BD384" s="1"/>
    </row>
    <row r="385" spans="1:56" ht="15" customHeight="1" x14ac:dyDescent="0.2">
      <c r="A385" s="3"/>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
      <c r="AV385" s="1"/>
      <c r="AW385" s="1"/>
      <c r="AX385" s="1"/>
      <c r="AY385" s="1"/>
      <c r="AZ385" s="1"/>
      <c r="BA385" s="1"/>
      <c r="BB385" s="1"/>
      <c r="BC385" s="1"/>
      <c r="BD385" s="1"/>
    </row>
    <row r="386" spans="1:56" ht="15" customHeight="1" x14ac:dyDescent="0.2">
      <c r="A386" s="3"/>
      <c r="B386" s="278" t="s">
        <v>225</v>
      </c>
      <c r="C386" s="278"/>
      <c r="D386" s="278"/>
      <c r="E386" s="278"/>
      <c r="F386" s="278"/>
      <c r="G386" s="278"/>
      <c r="H386" s="278"/>
      <c r="I386" s="278"/>
      <c r="J386" s="278"/>
      <c r="K386" s="278"/>
      <c r="L386" s="278"/>
      <c r="M386" s="278"/>
      <c r="N386" s="278"/>
      <c r="O386" s="278"/>
      <c r="P386" s="278"/>
      <c r="Q386" s="278"/>
      <c r="R386" s="278"/>
      <c r="S386" s="278"/>
      <c r="T386" s="278"/>
      <c r="U386" s="278"/>
      <c r="V386" s="278"/>
      <c r="W386" s="278"/>
      <c r="X386" s="278"/>
      <c r="Y386" s="278"/>
      <c r="Z386" s="278"/>
      <c r="AA386" s="278"/>
      <c r="AB386" s="278"/>
      <c r="AC386" s="278"/>
      <c r="AD386" s="278"/>
      <c r="AE386" s="278"/>
      <c r="AF386" s="278"/>
      <c r="AG386" s="278"/>
      <c r="AH386" s="278"/>
      <c r="AI386" s="278"/>
      <c r="AJ386" s="278"/>
      <c r="AK386" s="278"/>
      <c r="AL386" s="278"/>
      <c r="AM386" s="278"/>
      <c r="AN386" s="278"/>
      <c r="AO386" s="278"/>
      <c r="AP386" s="110"/>
      <c r="AQ386" s="47">
        <f>IF(B280&lt;33,600,IF(B280&lt;65,805,IF(B280&lt;97,1200,IF(B280&lt;113,1400,IF(B280&lt;129,1600,IF(B280&lt;145,1800))))))</f>
        <v>600</v>
      </c>
      <c r="AR386" s="14"/>
      <c r="AS386" s="14"/>
      <c r="AT386" s="14"/>
      <c r="AU386" s="1"/>
      <c r="AV386" s="1"/>
      <c r="AW386" s="1"/>
      <c r="AX386" s="1"/>
      <c r="AY386" s="1"/>
      <c r="AZ386" s="1"/>
      <c r="BA386" s="1"/>
      <c r="BB386" s="1"/>
      <c r="BC386" s="1"/>
      <c r="BD386" s="1"/>
    </row>
    <row r="387" spans="1:56" ht="15" customHeight="1" x14ac:dyDescent="0.2">
      <c r="A387" s="3"/>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7"/>
      <c r="AR387" s="14"/>
      <c r="AS387" s="14"/>
      <c r="AT387" s="14"/>
      <c r="AU387" s="1"/>
      <c r="AV387" s="1"/>
      <c r="AW387" s="1"/>
      <c r="AX387" s="1"/>
      <c r="AY387" s="1"/>
      <c r="AZ387" s="1"/>
      <c r="BA387" s="1"/>
      <c r="BB387" s="1"/>
      <c r="BC387" s="1"/>
      <c r="BD387" s="1"/>
    </row>
    <row r="388" spans="1:56" ht="15" customHeight="1" x14ac:dyDescent="0.2">
      <c r="A388" s="3"/>
      <c r="B388" s="175">
        <f>IF(B280=0,0,IF(B280&lt;145,AQ386,IF(B280&lt;257,AQ388)))</f>
        <v>0</v>
      </c>
      <c r="C388" s="176"/>
      <c r="D388" s="176"/>
      <c r="E388" s="176"/>
      <c r="F388" s="176"/>
      <c r="G388" s="177"/>
      <c r="H388" s="110" t="s">
        <v>70</v>
      </c>
      <c r="I388" s="110"/>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7">
        <f>IF(B280&lt;161,2000,IF(B280&lt;177,2200,IF(B280&lt;193,2400,IF(B280&lt;209,2600,IF(B280&lt;225,2800,IF(B280&lt;241,3000,IF(B280&lt;257,3200)))))))</f>
        <v>2000</v>
      </c>
      <c r="AR388" s="14"/>
      <c r="AS388" s="14"/>
      <c r="AT388" s="14"/>
      <c r="AU388" s="1"/>
      <c r="AV388" s="1"/>
      <c r="AW388" s="1"/>
      <c r="AX388" s="1"/>
      <c r="AY388" s="1"/>
      <c r="AZ388" s="1"/>
      <c r="BA388" s="1"/>
      <c r="BB388" s="1"/>
      <c r="BC388" s="1"/>
      <c r="BD388" s="1"/>
    </row>
    <row r="389" spans="1:56" ht="15" customHeight="1" x14ac:dyDescent="0.2">
      <c r="A389" s="3"/>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
      <c r="AV389" s="1"/>
      <c r="AW389" s="1"/>
      <c r="AX389" s="1"/>
      <c r="AY389" s="1"/>
      <c r="AZ389" s="1"/>
      <c r="BA389" s="1"/>
      <c r="BB389" s="1"/>
      <c r="BC389" s="1"/>
      <c r="BD389" s="1"/>
    </row>
    <row r="390" spans="1:56" ht="15" customHeight="1" x14ac:dyDescent="0.2">
      <c r="A390" s="3"/>
      <c r="B390" s="279" t="s">
        <v>76</v>
      </c>
      <c r="C390" s="279"/>
      <c r="D390" s="279"/>
      <c r="E390" s="279"/>
      <c r="F390" s="279"/>
      <c r="G390" s="279"/>
      <c r="H390" s="279"/>
      <c r="I390" s="279"/>
      <c r="J390" s="279"/>
      <c r="K390" s="279"/>
      <c r="L390" s="279"/>
      <c r="M390" s="279"/>
      <c r="N390" s="279"/>
      <c r="O390" s="279"/>
      <c r="P390" s="279"/>
      <c r="Q390" s="279"/>
      <c r="R390" s="279"/>
      <c r="S390" s="279"/>
      <c r="T390" s="279"/>
      <c r="U390" s="279"/>
      <c r="V390" s="279"/>
      <c r="W390" s="279"/>
      <c r="X390" s="279"/>
      <c r="Y390" s="279"/>
      <c r="Z390" s="279"/>
      <c r="AA390" s="279"/>
      <c r="AB390" s="279"/>
      <c r="AC390" s="279"/>
      <c r="AD390" s="279"/>
      <c r="AE390" s="279"/>
      <c r="AF390" s="279"/>
      <c r="AG390" s="279"/>
      <c r="AH390" s="279"/>
      <c r="AI390" s="279"/>
      <c r="AJ390" s="279"/>
      <c r="AK390" s="279"/>
      <c r="AL390" s="279"/>
      <c r="AM390" s="279"/>
      <c r="AN390" s="279"/>
      <c r="AO390" s="279"/>
      <c r="AP390" s="101"/>
      <c r="AQ390" s="14"/>
      <c r="AR390" s="14"/>
      <c r="AS390" s="14"/>
      <c r="AT390" s="14"/>
      <c r="AU390" s="1"/>
      <c r="AV390" s="1"/>
      <c r="AW390" s="1"/>
      <c r="AX390" s="1"/>
      <c r="AY390" s="1"/>
      <c r="AZ390" s="1"/>
      <c r="BA390" s="1"/>
      <c r="BB390" s="1"/>
      <c r="BC390" s="1"/>
      <c r="BD390" s="1"/>
    </row>
    <row r="391" spans="1:56" ht="15" customHeight="1" x14ac:dyDescent="0.2">
      <c r="A391" s="3"/>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
      <c r="AV391" s="1"/>
      <c r="AW391" s="1"/>
      <c r="AX391" s="1"/>
      <c r="AY391" s="1"/>
      <c r="AZ391" s="1"/>
      <c r="BA391" s="1"/>
      <c r="BB391" s="1"/>
      <c r="BC391" s="1"/>
      <c r="BD391" s="1"/>
    </row>
    <row r="392" spans="1:56" ht="15" customHeight="1" x14ac:dyDescent="0.2">
      <c r="A392" s="3"/>
      <c r="B392" s="134" t="s">
        <v>77</v>
      </c>
      <c r="C392" s="101"/>
      <c r="D392" s="101"/>
      <c r="E392" s="101"/>
      <c r="F392" s="101"/>
      <c r="G392" s="101"/>
      <c r="H392" s="101"/>
      <c r="I392" s="101"/>
      <c r="J392" s="101"/>
      <c r="K392" s="101"/>
      <c r="L392" s="101"/>
      <c r="M392" s="101"/>
      <c r="N392" s="101"/>
      <c r="O392" s="101"/>
      <c r="P392" s="14"/>
      <c r="Q392" s="112">
        <f>IF(Q268=0,0,IF(Q268&lt;30,300,(Q268*10)))</f>
        <v>0</v>
      </c>
      <c r="R392" s="113"/>
      <c r="S392" s="113"/>
      <c r="T392" s="113"/>
      <c r="U392" s="113"/>
      <c r="V392" s="114"/>
      <c r="W392" s="101" t="s">
        <v>70</v>
      </c>
      <c r="X392" s="101"/>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
      <c r="AV392" s="1"/>
      <c r="AW392" s="1"/>
      <c r="AX392" s="1"/>
      <c r="AY392" s="1"/>
      <c r="AZ392" s="1"/>
      <c r="BA392" s="1"/>
      <c r="BB392" s="1"/>
      <c r="BC392" s="1"/>
      <c r="BD392" s="1"/>
    </row>
    <row r="393" spans="1:56" ht="2.25" customHeight="1" x14ac:dyDescent="0.2">
      <c r="A393" s="3"/>
      <c r="B393" s="14"/>
      <c r="C393" s="14"/>
      <c r="D393" s="14"/>
      <c r="E393" s="14"/>
      <c r="F393" s="14"/>
      <c r="G393" s="14"/>
      <c r="H393" s="14"/>
      <c r="I393" s="14"/>
      <c r="J393" s="14"/>
      <c r="K393" s="14"/>
      <c r="L393" s="14"/>
      <c r="M393" s="14"/>
      <c r="N393" s="13"/>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
      <c r="AV393" s="1"/>
      <c r="AW393" s="1"/>
      <c r="AX393" s="1"/>
      <c r="AY393" s="1"/>
      <c r="AZ393" s="1"/>
      <c r="BA393" s="1"/>
      <c r="BB393" s="1"/>
      <c r="BC393" s="1"/>
      <c r="BD393" s="1"/>
    </row>
    <row r="394" spans="1:56" ht="15" customHeight="1" x14ac:dyDescent="0.2">
      <c r="A394" s="3"/>
      <c r="B394" s="134" t="s">
        <v>78</v>
      </c>
      <c r="C394" s="101"/>
      <c r="D394" s="101"/>
      <c r="E394" s="101"/>
      <c r="F394" s="101"/>
      <c r="G394" s="101"/>
      <c r="H394" s="101"/>
      <c r="I394" s="101"/>
      <c r="J394" s="101"/>
      <c r="K394" s="101"/>
      <c r="L394" s="101"/>
      <c r="M394" s="101"/>
      <c r="N394" s="101"/>
      <c r="O394" s="101"/>
      <c r="P394" s="14"/>
      <c r="Q394" s="112">
        <f>IF(Q268=0,0,IF(Q268&lt;42,75,(Q268*1.8)))</f>
        <v>0</v>
      </c>
      <c r="R394" s="113"/>
      <c r="S394" s="113"/>
      <c r="T394" s="113"/>
      <c r="U394" s="113"/>
      <c r="V394" s="114"/>
      <c r="W394" s="101" t="s">
        <v>70</v>
      </c>
      <c r="X394" s="101"/>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
      <c r="AV394" s="1"/>
      <c r="AW394" s="1"/>
      <c r="AX394" s="1"/>
      <c r="AY394" s="1"/>
      <c r="AZ394" s="1"/>
      <c r="BA394" s="1"/>
      <c r="BB394" s="1"/>
      <c r="BC394" s="1"/>
      <c r="BD394" s="1"/>
    </row>
    <row r="395" spans="1:56" ht="2.25" customHeight="1" x14ac:dyDescent="0.2">
      <c r="A395" s="3"/>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
      <c r="AV395" s="1"/>
      <c r="AW395" s="1"/>
      <c r="AX395" s="1"/>
      <c r="AY395" s="1"/>
      <c r="AZ395" s="1"/>
      <c r="BA395" s="1"/>
      <c r="BB395" s="1"/>
      <c r="BC395" s="1"/>
      <c r="BD395" s="1"/>
    </row>
    <row r="396" spans="1:56" ht="15" customHeight="1" x14ac:dyDescent="0.2">
      <c r="A396" s="3"/>
      <c r="B396" s="134" t="s">
        <v>79</v>
      </c>
      <c r="C396" s="101"/>
      <c r="D396" s="101"/>
      <c r="E396" s="101"/>
      <c r="F396" s="101"/>
      <c r="G396" s="101"/>
      <c r="H396" s="101"/>
      <c r="I396" s="101"/>
      <c r="J396" s="101"/>
      <c r="K396" s="101"/>
      <c r="L396" s="101"/>
      <c r="M396" s="101"/>
      <c r="N396" s="101"/>
      <c r="O396" s="101"/>
      <c r="P396" s="14"/>
      <c r="Q396" s="112">
        <f>B272*1.2</f>
        <v>0</v>
      </c>
      <c r="R396" s="113"/>
      <c r="S396" s="113"/>
      <c r="T396" s="113"/>
      <c r="U396" s="113"/>
      <c r="V396" s="114"/>
      <c r="W396" s="101" t="s">
        <v>70</v>
      </c>
      <c r="X396" s="101"/>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
      <c r="AV396" s="1"/>
      <c r="AW396" s="1"/>
      <c r="AX396" s="1"/>
      <c r="AY396" s="1"/>
      <c r="AZ396" s="1"/>
      <c r="BA396" s="1"/>
      <c r="BB396" s="1"/>
      <c r="BC396" s="1"/>
      <c r="BD396" s="1"/>
    </row>
    <row r="397" spans="1:56" ht="2.25" customHeight="1" x14ac:dyDescent="0.2">
      <c r="A397" s="3"/>
      <c r="B397" s="14"/>
      <c r="C397" s="14"/>
      <c r="D397" s="14"/>
      <c r="E397" s="14"/>
      <c r="F397" s="14"/>
      <c r="G397" s="14"/>
      <c r="H397" s="14"/>
      <c r="I397" s="14"/>
      <c r="J397" s="14"/>
      <c r="K397" s="14"/>
      <c r="L397" s="14"/>
      <c r="M397" s="14"/>
      <c r="N397" s="13"/>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
      <c r="AV397" s="1"/>
      <c r="AW397" s="1"/>
      <c r="AX397" s="1"/>
      <c r="AY397" s="1"/>
      <c r="AZ397" s="1"/>
      <c r="BA397" s="1"/>
      <c r="BB397" s="1"/>
      <c r="BC397" s="1"/>
      <c r="BD397" s="1"/>
    </row>
    <row r="398" spans="1:56" ht="15" customHeight="1" x14ac:dyDescent="0.2">
      <c r="A398" s="3"/>
      <c r="B398" s="134" t="s">
        <v>80</v>
      </c>
      <c r="C398" s="101"/>
      <c r="D398" s="101"/>
      <c r="E398" s="101"/>
      <c r="F398" s="101"/>
      <c r="G398" s="101"/>
      <c r="H398" s="101"/>
      <c r="I398" s="101"/>
      <c r="J398" s="101"/>
      <c r="K398" s="101"/>
      <c r="L398" s="101"/>
      <c r="M398" s="101"/>
      <c r="N398" s="101"/>
      <c r="O398" s="101"/>
      <c r="P398" s="14"/>
      <c r="Q398" s="112">
        <f>B276*24</f>
        <v>0</v>
      </c>
      <c r="R398" s="113"/>
      <c r="S398" s="113"/>
      <c r="T398" s="113"/>
      <c r="U398" s="113"/>
      <c r="V398" s="114"/>
      <c r="W398" s="101" t="s">
        <v>70</v>
      </c>
      <c r="X398" s="101"/>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
      <c r="AV398" s="1"/>
      <c r="AW398" s="1"/>
      <c r="AX398" s="1"/>
      <c r="AY398" s="1"/>
      <c r="AZ398" s="1"/>
      <c r="BA398" s="1"/>
      <c r="BB398" s="1"/>
      <c r="BC398" s="1"/>
      <c r="BD398" s="1"/>
    </row>
    <row r="399" spans="1:56" ht="15" customHeight="1" x14ac:dyDescent="0.2">
      <c r="A399" s="3"/>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
      <c r="AV399" s="1"/>
      <c r="AW399" s="1"/>
      <c r="AX399" s="1"/>
      <c r="AY399" s="1"/>
      <c r="AZ399" s="1"/>
      <c r="BA399" s="1"/>
      <c r="BB399" s="1"/>
      <c r="BC399" s="1"/>
      <c r="BD399" s="1"/>
    </row>
    <row r="400" spans="1:56" ht="15" customHeight="1" x14ac:dyDescent="0.2">
      <c r="A400" s="3"/>
      <c r="B400" s="281" t="s">
        <v>81</v>
      </c>
      <c r="C400" s="281"/>
      <c r="D400" s="281"/>
      <c r="E400" s="281"/>
      <c r="F400" s="281"/>
      <c r="G400" s="281"/>
      <c r="H400" s="281"/>
      <c r="I400" s="281"/>
      <c r="J400" s="281"/>
      <c r="K400" s="281"/>
      <c r="L400" s="281"/>
      <c r="M400" s="281"/>
      <c r="N400" s="281"/>
      <c r="O400" s="281"/>
      <c r="P400" s="281"/>
      <c r="Q400" s="281"/>
      <c r="R400" s="281"/>
      <c r="S400" s="281"/>
      <c r="T400" s="281"/>
      <c r="U400" s="281"/>
      <c r="V400" s="281"/>
      <c r="W400" s="281"/>
      <c r="X400" s="281"/>
      <c r="Y400" s="281"/>
      <c r="Z400" s="281"/>
      <c r="AA400" s="281"/>
      <c r="AB400" s="281"/>
      <c r="AC400" s="281"/>
      <c r="AD400" s="281"/>
      <c r="AE400" s="281"/>
      <c r="AF400" s="281"/>
      <c r="AG400" s="281"/>
      <c r="AH400" s="281"/>
      <c r="AI400" s="281"/>
      <c r="AJ400" s="281"/>
      <c r="AK400" s="281"/>
      <c r="AL400" s="281"/>
      <c r="AM400" s="281"/>
      <c r="AN400" s="281"/>
      <c r="AO400" s="281"/>
      <c r="AP400" s="101"/>
      <c r="AQ400" s="14"/>
      <c r="AR400" s="14"/>
      <c r="AS400" s="14"/>
      <c r="AT400" s="14"/>
      <c r="AU400" s="1"/>
      <c r="AV400" s="1"/>
      <c r="AW400" s="1"/>
      <c r="AX400" s="1"/>
      <c r="AY400" s="1"/>
      <c r="AZ400" s="1"/>
      <c r="BA400" s="1"/>
      <c r="BB400" s="1"/>
      <c r="BC400" s="1"/>
      <c r="BD400" s="1"/>
    </row>
    <row r="401" spans="1:56" ht="2.25" customHeight="1" x14ac:dyDescent="0.2">
      <c r="A401" s="3"/>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4"/>
      <c r="AQ401" s="14"/>
      <c r="AR401" s="14"/>
      <c r="AS401" s="14"/>
      <c r="AT401" s="14"/>
      <c r="AU401" s="1"/>
      <c r="AV401" s="1"/>
      <c r="AW401" s="1"/>
      <c r="AX401" s="1"/>
      <c r="AY401" s="1"/>
      <c r="AZ401" s="1"/>
      <c r="BA401" s="1"/>
      <c r="BB401" s="1"/>
      <c r="BC401" s="1"/>
      <c r="BD401" s="1"/>
    </row>
    <row r="402" spans="1:56" ht="2.25" customHeight="1" x14ac:dyDescent="0.2">
      <c r="A402" s="3"/>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
      <c r="AV402" s="1"/>
      <c r="AW402" s="1"/>
      <c r="AX402" s="1"/>
      <c r="AY402" s="1"/>
      <c r="AZ402" s="1"/>
      <c r="BA402" s="1"/>
      <c r="BB402" s="1"/>
      <c r="BC402" s="1"/>
      <c r="BD402" s="1"/>
    </row>
    <row r="403" spans="1:56" ht="15" customHeight="1" x14ac:dyDescent="0.2">
      <c r="A403" s="3">
        <v>35</v>
      </c>
      <c r="B403" s="256" t="s">
        <v>226</v>
      </c>
      <c r="C403" s="256"/>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c r="AA403" s="256"/>
      <c r="AB403" s="256"/>
      <c r="AC403" s="256"/>
      <c r="AD403" s="256"/>
      <c r="AE403" s="256"/>
      <c r="AF403" s="256"/>
      <c r="AG403" s="256"/>
      <c r="AH403" s="256"/>
      <c r="AI403" s="256"/>
      <c r="AJ403" s="256"/>
      <c r="AK403" s="256"/>
      <c r="AL403" s="256"/>
      <c r="AM403" s="256"/>
      <c r="AN403" s="256"/>
      <c r="AO403" s="256"/>
      <c r="AP403" s="256"/>
      <c r="AQ403" s="14"/>
      <c r="AR403" s="14"/>
      <c r="AS403" s="14"/>
      <c r="AT403" s="14"/>
      <c r="AU403" s="1"/>
      <c r="AV403" s="1"/>
      <c r="AW403" s="1"/>
      <c r="AX403" s="1"/>
      <c r="AY403" s="1"/>
      <c r="AZ403" s="1"/>
      <c r="BA403" s="1"/>
      <c r="BB403" s="1"/>
      <c r="BC403" s="1"/>
      <c r="BD403" s="1"/>
    </row>
    <row r="404" spans="1:56" ht="15" customHeight="1" x14ac:dyDescent="0.2">
      <c r="A404" s="3"/>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1"/>
      <c r="AL404" s="141"/>
      <c r="AM404" s="141"/>
      <c r="AN404" s="141"/>
      <c r="AO404" s="141"/>
      <c r="AP404" s="141"/>
      <c r="AQ404" s="14"/>
      <c r="AR404" s="14"/>
      <c r="AS404" s="14"/>
      <c r="AT404" s="14"/>
      <c r="AU404" s="1"/>
      <c r="AV404" s="1"/>
      <c r="AW404" s="1"/>
      <c r="AX404" s="1"/>
      <c r="AY404" s="1"/>
      <c r="AZ404" s="1"/>
      <c r="BA404" s="1"/>
      <c r="BB404" s="1"/>
      <c r="BC404" s="1"/>
      <c r="BD404" s="1"/>
    </row>
    <row r="405" spans="1:56" ht="2.25" customHeight="1" x14ac:dyDescent="0.2">
      <c r="A405" s="3"/>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
      <c r="AV405" s="1"/>
      <c r="AW405" s="1"/>
      <c r="AX405" s="1"/>
      <c r="AY405" s="1"/>
      <c r="AZ405" s="1"/>
      <c r="BA405" s="1"/>
      <c r="BB405" s="1"/>
      <c r="BC405" s="1"/>
      <c r="BD405" s="1"/>
    </row>
    <row r="406" spans="1:56" ht="15" customHeight="1" x14ac:dyDescent="0.2">
      <c r="A406" s="3">
        <v>36</v>
      </c>
      <c r="B406" s="105" t="s">
        <v>227</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c r="AL406" s="106"/>
      <c r="AM406" s="106"/>
      <c r="AN406" s="106"/>
      <c r="AO406" s="106"/>
      <c r="AP406" s="106"/>
      <c r="AQ406" s="14"/>
      <c r="AR406" s="14"/>
      <c r="AS406" s="14"/>
      <c r="AT406" s="14"/>
      <c r="AU406" s="1"/>
      <c r="AV406" s="1"/>
      <c r="AW406" s="1"/>
      <c r="AX406" s="1"/>
      <c r="AY406" s="1"/>
      <c r="AZ406" s="1"/>
      <c r="BA406" s="1"/>
      <c r="BB406" s="1"/>
      <c r="BC406" s="1"/>
      <c r="BD406" s="1"/>
    </row>
    <row r="407" spans="1:56" ht="15" customHeight="1" x14ac:dyDescent="0.2">
      <c r="A407" s="3"/>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c r="AL407" s="106"/>
      <c r="AM407" s="106"/>
      <c r="AN407" s="106"/>
      <c r="AO407" s="106"/>
      <c r="AP407" s="106"/>
      <c r="AQ407" s="14"/>
      <c r="AR407" s="14"/>
      <c r="AS407" s="14"/>
      <c r="AT407" s="14"/>
      <c r="AU407" s="1"/>
      <c r="AV407" s="1"/>
      <c r="AW407" s="1"/>
      <c r="AX407" s="1"/>
      <c r="AY407" s="1"/>
      <c r="AZ407" s="1"/>
      <c r="BA407" s="1"/>
      <c r="BB407" s="1"/>
      <c r="BC407" s="1"/>
      <c r="BD407" s="1"/>
    </row>
    <row r="408" spans="1:56" ht="30" customHeight="1" x14ac:dyDescent="0.2">
      <c r="A408" s="3"/>
      <c r="B408" s="122" t="s">
        <v>228</v>
      </c>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c r="AJ408" s="223"/>
      <c r="AK408" s="223"/>
      <c r="AL408" s="223"/>
      <c r="AM408" s="223"/>
      <c r="AN408" s="223"/>
      <c r="AO408" s="223"/>
      <c r="AP408" s="223"/>
      <c r="AQ408" s="14"/>
      <c r="AR408" s="14"/>
      <c r="AS408" s="14"/>
      <c r="AT408" s="14"/>
      <c r="AU408" s="1"/>
      <c r="AV408" s="1"/>
      <c r="AW408" s="1"/>
      <c r="AX408" s="1"/>
      <c r="AY408" s="1"/>
      <c r="AZ408" s="1"/>
      <c r="BA408" s="1"/>
      <c r="BB408" s="1"/>
      <c r="BC408" s="1"/>
      <c r="BD408" s="1"/>
    </row>
    <row r="409" spans="1:56" ht="2.25" customHeight="1" x14ac:dyDescent="0.2">
      <c r="A409" s="3"/>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
      <c r="AV409" s="1"/>
      <c r="AW409" s="1"/>
      <c r="AX409" s="1"/>
      <c r="AY409" s="1"/>
      <c r="AZ409" s="1"/>
      <c r="BA409" s="1"/>
      <c r="BB409" s="1"/>
      <c r="BC409" s="1"/>
      <c r="BD409" s="1"/>
    </row>
    <row r="410" spans="1:56" ht="15" customHeight="1" x14ac:dyDescent="0.2">
      <c r="A410" s="3"/>
      <c r="B410" s="161" t="s">
        <v>229</v>
      </c>
      <c r="C410" s="161"/>
      <c r="D410" s="161"/>
      <c r="E410" s="161"/>
      <c r="F410" s="161"/>
      <c r="G410" s="10"/>
      <c r="H410" s="14"/>
      <c r="I410" s="197" t="s">
        <v>82</v>
      </c>
      <c r="J410" s="197"/>
      <c r="K410" s="197"/>
      <c r="L410" s="197"/>
      <c r="M410" s="197"/>
      <c r="N410" s="197"/>
      <c r="O410" s="197"/>
      <c r="P410" s="197"/>
      <c r="Q410" s="197"/>
      <c r="R410" s="14"/>
      <c r="S410" s="187" t="s">
        <v>83</v>
      </c>
      <c r="T410" s="187"/>
      <c r="U410" s="187"/>
      <c r="V410" s="187"/>
      <c r="W410" s="14"/>
      <c r="X410" s="186" t="s">
        <v>84</v>
      </c>
      <c r="Y410" s="186"/>
      <c r="Z410" s="186"/>
      <c r="AA410" s="186"/>
      <c r="AB410" s="186"/>
      <c r="AC410" s="186"/>
      <c r="AD410" s="186"/>
      <c r="AE410" s="186"/>
      <c r="AF410" s="186"/>
      <c r="AG410" s="186"/>
      <c r="AH410" s="186"/>
      <c r="AI410" s="186"/>
      <c r="AJ410" s="186"/>
      <c r="AK410" s="186"/>
      <c r="AL410" s="186"/>
      <c r="AM410" s="186"/>
      <c r="AN410" s="186"/>
      <c r="AO410" s="14"/>
      <c r="AP410" s="14"/>
      <c r="AQ410" s="14"/>
      <c r="AR410" s="14"/>
      <c r="AS410" s="14"/>
      <c r="AT410" s="14"/>
      <c r="AU410" s="1"/>
      <c r="AV410" s="1"/>
      <c r="AW410" s="1"/>
      <c r="AX410" s="1"/>
      <c r="AY410" s="1"/>
      <c r="AZ410" s="1"/>
      <c r="BA410" s="1"/>
      <c r="BB410" s="1"/>
      <c r="BC410" s="1"/>
      <c r="BD410" s="1"/>
    </row>
    <row r="411" spans="1:56" ht="15" customHeight="1" x14ac:dyDescent="0.2">
      <c r="A411" s="3"/>
      <c r="B411" s="161"/>
      <c r="C411" s="161"/>
      <c r="D411" s="161"/>
      <c r="E411" s="161"/>
      <c r="F411" s="161"/>
      <c r="G411" s="14"/>
      <c r="H411" s="14"/>
      <c r="I411" s="197"/>
      <c r="J411" s="197"/>
      <c r="K411" s="197"/>
      <c r="L411" s="197"/>
      <c r="M411" s="197"/>
      <c r="N411" s="197"/>
      <c r="O411" s="197"/>
      <c r="P411" s="197"/>
      <c r="Q411" s="197"/>
      <c r="R411" s="14"/>
      <c r="S411" s="187"/>
      <c r="T411" s="187"/>
      <c r="U411" s="187"/>
      <c r="V411" s="187"/>
      <c r="W411" s="14"/>
      <c r="X411" s="186"/>
      <c r="Y411" s="186"/>
      <c r="Z411" s="186"/>
      <c r="AA411" s="186"/>
      <c r="AB411" s="186"/>
      <c r="AC411" s="186"/>
      <c r="AD411" s="186"/>
      <c r="AE411" s="186"/>
      <c r="AF411" s="186"/>
      <c r="AG411" s="186"/>
      <c r="AH411" s="186"/>
      <c r="AI411" s="186"/>
      <c r="AJ411" s="186"/>
      <c r="AK411" s="186"/>
      <c r="AL411" s="186"/>
      <c r="AM411" s="186"/>
      <c r="AN411" s="186"/>
      <c r="AO411" s="14"/>
      <c r="AP411" s="14"/>
      <c r="AQ411" s="14"/>
      <c r="AR411" s="14"/>
      <c r="AS411" s="14"/>
      <c r="AT411" s="14"/>
      <c r="AU411" s="1"/>
      <c r="AV411" s="1"/>
      <c r="AW411" s="1"/>
      <c r="AX411" s="1"/>
      <c r="AY411" s="1"/>
      <c r="AZ411" s="1"/>
      <c r="BA411" s="1"/>
      <c r="BB411" s="1"/>
      <c r="BC411" s="1"/>
      <c r="BD411" s="1"/>
    </row>
    <row r="412" spans="1:56" ht="2.25" customHeight="1" x14ac:dyDescent="0.2">
      <c r="A412" s="3"/>
      <c r="B412" s="14"/>
      <c r="C412" s="14"/>
      <c r="D412" s="14"/>
      <c r="E412" s="14"/>
      <c r="F412" s="14"/>
      <c r="G412" s="14"/>
      <c r="H412" s="14"/>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14"/>
      <c r="AN412" s="14"/>
      <c r="AO412" s="14"/>
      <c r="AP412" s="14"/>
      <c r="AQ412" s="14"/>
      <c r="AR412" s="14"/>
      <c r="AS412" s="14"/>
      <c r="AT412" s="14"/>
      <c r="AU412" s="1"/>
      <c r="AV412" s="1"/>
      <c r="AW412" s="1"/>
      <c r="AX412" s="1"/>
      <c r="AY412" s="1"/>
      <c r="AZ412" s="1"/>
      <c r="BA412" s="1"/>
      <c r="BB412" s="1"/>
      <c r="BC412" s="1"/>
      <c r="BD412" s="1"/>
    </row>
    <row r="413" spans="1:56" ht="15" customHeight="1" x14ac:dyDescent="0.2">
      <c r="A413" s="3"/>
      <c r="B413" s="201"/>
      <c r="C413" s="202"/>
      <c r="D413" s="202"/>
      <c r="E413" s="203"/>
      <c r="F413" s="14"/>
      <c r="G413" s="14"/>
      <c r="H413" s="14"/>
      <c r="I413" s="216"/>
      <c r="J413" s="217"/>
      <c r="K413" s="217"/>
      <c r="L413" s="217"/>
      <c r="M413" s="217"/>
      <c r="N413" s="218"/>
      <c r="O413" s="49" t="s">
        <v>70</v>
      </c>
      <c r="P413" s="49"/>
      <c r="Q413" s="50"/>
      <c r="R413" s="50"/>
      <c r="S413" s="219"/>
      <c r="T413" s="220"/>
      <c r="U413" s="220"/>
      <c r="V413" s="221"/>
      <c r="W413" s="49"/>
      <c r="X413" s="50"/>
      <c r="Y413" s="50"/>
      <c r="Z413" s="50"/>
      <c r="AA413" s="50"/>
      <c r="AB413" s="50"/>
      <c r="AC413" s="50"/>
      <c r="AD413" s="50"/>
      <c r="AE413" s="50"/>
      <c r="AF413" s="175">
        <f>IF(S413=0,I413,IF(S413&lt;1920,I413*0.7,IF(S413&lt;1970,I413*0.9,I413)))</f>
        <v>0</v>
      </c>
      <c r="AG413" s="176"/>
      <c r="AH413" s="176"/>
      <c r="AI413" s="176"/>
      <c r="AJ413" s="176"/>
      <c r="AK413" s="177"/>
      <c r="AL413" s="169" t="s">
        <v>70</v>
      </c>
      <c r="AM413" s="169"/>
      <c r="AN413" s="14"/>
      <c r="AO413" s="14"/>
      <c r="AP413" s="14"/>
      <c r="AQ413" s="14"/>
      <c r="AR413" s="14"/>
      <c r="AS413" s="14"/>
      <c r="AT413" s="14"/>
      <c r="AU413" s="1"/>
      <c r="AV413" s="1"/>
      <c r="AW413" s="1"/>
      <c r="AX413" s="1"/>
      <c r="AY413" s="1"/>
      <c r="AZ413" s="1"/>
      <c r="BA413" s="1"/>
      <c r="BB413" s="1"/>
      <c r="BC413" s="1"/>
      <c r="BD413" s="1"/>
    </row>
    <row r="414" spans="1:56" ht="2.25" customHeight="1" x14ac:dyDescent="0.2">
      <c r="A414" s="51"/>
      <c r="B414" s="91"/>
      <c r="C414" s="91"/>
      <c r="D414" s="91"/>
      <c r="E414" s="91"/>
      <c r="F414" s="23"/>
      <c r="G414" s="23"/>
      <c r="H414" s="23"/>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23"/>
      <c r="AM414" s="23"/>
      <c r="AN414" s="23"/>
      <c r="AO414" s="23"/>
      <c r="AP414" s="23"/>
      <c r="AQ414" s="23"/>
      <c r="AR414" s="23"/>
      <c r="AS414" s="23"/>
      <c r="AT414" s="23"/>
      <c r="AU414" s="1"/>
      <c r="AV414" s="1"/>
      <c r="AW414" s="1"/>
      <c r="AX414" s="1"/>
      <c r="AY414" s="1"/>
      <c r="AZ414" s="1"/>
      <c r="BA414" s="1"/>
      <c r="BB414" s="1"/>
      <c r="BC414" s="1"/>
      <c r="BD414" s="1"/>
    </row>
    <row r="415" spans="1:56" ht="15" customHeight="1" x14ac:dyDescent="0.2">
      <c r="A415" s="3"/>
      <c r="B415" s="201"/>
      <c r="C415" s="202"/>
      <c r="D415" s="202"/>
      <c r="E415" s="203"/>
      <c r="F415" s="14"/>
      <c r="G415" s="14"/>
      <c r="H415" s="14"/>
      <c r="I415" s="216"/>
      <c r="J415" s="217"/>
      <c r="K415" s="217"/>
      <c r="L415" s="217"/>
      <c r="M415" s="217"/>
      <c r="N415" s="218"/>
      <c r="O415" s="49" t="s">
        <v>70</v>
      </c>
      <c r="P415" s="49"/>
      <c r="Q415" s="50"/>
      <c r="R415" s="50"/>
      <c r="S415" s="219"/>
      <c r="T415" s="220"/>
      <c r="U415" s="220"/>
      <c r="V415" s="221"/>
      <c r="W415" s="52"/>
      <c r="X415" s="50"/>
      <c r="Y415" s="50"/>
      <c r="Z415" s="50"/>
      <c r="AA415" s="50"/>
      <c r="AB415" s="50"/>
      <c r="AC415" s="50"/>
      <c r="AD415" s="50"/>
      <c r="AE415" s="50"/>
      <c r="AF415" s="175">
        <f>IF(S415=0,I415,IF(S415&lt;1920,I415*0.7,IF(S415&lt;1970,I415*0.9,I415)))</f>
        <v>0</v>
      </c>
      <c r="AG415" s="176"/>
      <c r="AH415" s="176"/>
      <c r="AI415" s="176"/>
      <c r="AJ415" s="176"/>
      <c r="AK415" s="177"/>
      <c r="AL415" s="169" t="s">
        <v>70</v>
      </c>
      <c r="AM415" s="169"/>
      <c r="AN415" s="14"/>
      <c r="AO415" s="14"/>
      <c r="AP415" s="14"/>
      <c r="AQ415" s="14"/>
      <c r="AR415" s="14"/>
      <c r="AS415" s="14"/>
      <c r="AT415" s="14"/>
      <c r="AU415" s="1"/>
      <c r="AV415" s="1"/>
      <c r="AW415" s="1"/>
      <c r="AX415" s="1"/>
      <c r="AY415" s="1"/>
      <c r="AZ415" s="1"/>
      <c r="BA415" s="1"/>
      <c r="BB415" s="1"/>
      <c r="BC415" s="1"/>
      <c r="BD415" s="1"/>
    </row>
    <row r="416" spans="1:56" ht="2.25" customHeight="1" x14ac:dyDescent="0.2">
      <c r="A416" s="3"/>
      <c r="B416" s="90"/>
      <c r="C416" s="90"/>
      <c r="D416" s="90"/>
      <c r="E416" s="90"/>
      <c r="F416" s="14"/>
      <c r="G416" s="4"/>
      <c r="H416" s="4"/>
      <c r="I416" s="53"/>
      <c r="J416" s="53"/>
      <c r="K416" s="53"/>
      <c r="L416" s="53"/>
      <c r="M416" s="50"/>
      <c r="N416" s="50"/>
      <c r="O416" s="49"/>
      <c r="P416" s="49"/>
      <c r="Q416" s="50"/>
      <c r="R416" s="50"/>
      <c r="S416" s="50"/>
      <c r="T416" s="54"/>
      <c r="U416" s="54"/>
      <c r="V416" s="54"/>
      <c r="W416" s="54"/>
      <c r="X416" s="50"/>
      <c r="Y416" s="50"/>
      <c r="Z416" s="50"/>
      <c r="AA416" s="50"/>
      <c r="AB416" s="50"/>
      <c r="AC416" s="50"/>
      <c r="AD416" s="50"/>
      <c r="AE416" s="50"/>
      <c r="AF416" s="53"/>
      <c r="AG416" s="53"/>
      <c r="AH416" s="53"/>
      <c r="AI416" s="53"/>
      <c r="AJ416" s="53"/>
      <c r="AK416" s="53"/>
      <c r="AL416" s="23"/>
      <c r="AM416" s="23"/>
      <c r="AN416" s="14"/>
      <c r="AO416" s="14"/>
      <c r="AP416" s="14"/>
      <c r="AQ416" s="14"/>
      <c r="AR416" s="14"/>
      <c r="AS416" s="14"/>
      <c r="AT416" s="14"/>
      <c r="AU416" s="1"/>
      <c r="AV416" s="1"/>
      <c r="AW416" s="1"/>
      <c r="AX416" s="1"/>
      <c r="AY416" s="1"/>
      <c r="AZ416" s="1"/>
      <c r="BA416" s="1"/>
      <c r="BB416" s="1"/>
      <c r="BC416" s="1"/>
      <c r="BD416" s="1"/>
    </row>
    <row r="417" spans="1:56" ht="15" customHeight="1" x14ac:dyDescent="0.2">
      <c r="A417" s="3"/>
      <c r="B417" s="201"/>
      <c r="C417" s="202"/>
      <c r="D417" s="202"/>
      <c r="E417" s="203"/>
      <c r="F417" s="14"/>
      <c r="G417" s="14"/>
      <c r="H417" s="14"/>
      <c r="I417" s="216"/>
      <c r="J417" s="217"/>
      <c r="K417" s="217"/>
      <c r="L417" s="217"/>
      <c r="M417" s="217"/>
      <c r="N417" s="218"/>
      <c r="O417" s="49" t="s">
        <v>70</v>
      </c>
      <c r="P417" s="49"/>
      <c r="Q417" s="50"/>
      <c r="R417" s="50"/>
      <c r="S417" s="219"/>
      <c r="T417" s="220"/>
      <c r="U417" s="220"/>
      <c r="V417" s="221"/>
      <c r="W417" s="52"/>
      <c r="X417" s="50"/>
      <c r="Y417" s="50"/>
      <c r="Z417" s="50"/>
      <c r="AA417" s="50"/>
      <c r="AB417" s="50"/>
      <c r="AC417" s="50"/>
      <c r="AD417" s="50"/>
      <c r="AE417" s="50"/>
      <c r="AF417" s="175">
        <f>IF(S417=0,I417,IF(S417&lt;1920,I417*0.7,IF(S417&lt;1970,I417*0.9,I417)))</f>
        <v>0</v>
      </c>
      <c r="AG417" s="176"/>
      <c r="AH417" s="176"/>
      <c r="AI417" s="176"/>
      <c r="AJ417" s="176"/>
      <c r="AK417" s="177"/>
      <c r="AL417" s="169" t="s">
        <v>70</v>
      </c>
      <c r="AM417" s="169"/>
      <c r="AN417" s="14"/>
      <c r="AO417" s="14"/>
      <c r="AP417" s="14"/>
      <c r="AQ417" s="14"/>
      <c r="AR417" s="14"/>
      <c r="AS417" s="14"/>
      <c r="AT417" s="14"/>
      <c r="AU417" s="1"/>
      <c r="AV417" s="1"/>
      <c r="AW417" s="1"/>
      <c r="AX417" s="1"/>
      <c r="AY417" s="1"/>
      <c r="AZ417" s="1"/>
      <c r="BA417" s="1"/>
      <c r="BB417" s="1"/>
      <c r="BC417" s="1"/>
      <c r="BD417" s="1"/>
    </row>
    <row r="418" spans="1:56" ht="2.25" customHeight="1" x14ac:dyDescent="0.2">
      <c r="A418" s="3"/>
      <c r="B418" s="91"/>
      <c r="C418" s="91"/>
      <c r="D418" s="91"/>
      <c r="E418" s="91"/>
      <c r="F418" s="23"/>
      <c r="G418" s="23"/>
      <c r="H418" s="23"/>
      <c r="I418" s="49"/>
      <c r="J418" s="49"/>
      <c r="K418" s="49"/>
      <c r="L418" s="49"/>
      <c r="M418" s="50"/>
      <c r="N418" s="50"/>
      <c r="O418" s="49"/>
      <c r="P418" s="49"/>
      <c r="Q418" s="50"/>
      <c r="R418" s="50"/>
      <c r="S418" s="50"/>
      <c r="T418" s="49"/>
      <c r="U418" s="49"/>
      <c r="V418" s="49"/>
      <c r="W418" s="49"/>
      <c r="X418" s="50"/>
      <c r="Y418" s="50"/>
      <c r="Z418" s="50"/>
      <c r="AA418" s="50"/>
      <c r="AB418" s="50"/>
      <c r="AC418" s="50"/>
      <c r="AD418" s="50"/>
      <c r="AE418" s="50"/>
      <c r="AF418" s="49"/>
      <c r="AG418" s="49"/>
      <c r="AH418" s="49"/>
      <c r="AI418" s="49"/>
      <c r="AJ418" s="49"/>
      <c r="AK418" s="49"/>
      <c r="AL418" s="23"/>
      <c r="AM418" s="23"/>
      <c r="AN418" s="14"/>
      <c r="AO418" s="14"/>
      <c r="AP418" s="14"/>
      <c r="AQ418" s="14"/>
      <c r="AR418" s="14"/>
      <c r="AS418" s="14"/>
      <c r="AT418" s="14"/>
      <c r="AU418" s="1"/>
      <c r="AV418" s="1"/>
      <c r="AW418" s="1"/>
      <c r="AX418" s="1"/>
      <c r="AY418" s="1"/>
      <c r="AZ418" s="1"/>
      <c r="BA418" s="1"/>
      <c r="BB418" s="1"/>
      <c r="BC418" s="1"/>
      <c r="BD418" s="1"/>
    </row>
    <row r="419" spans="1:56" ht="15" customHeight="1" x14ac:dyDescent="0.2">
      <c r="A419" s="3"/>
      <c r="B419" s="201"/>
      <c r="C419" s="202"/>
      <c r="D419" s="202"/>
      <c r="E419" s="203"/>
      <c r="F419" s="14"/>
      <c r="G419" s="14"/>
      <c r="H419" s="14"/>
      <c r="I419" s="216"/>
      <c r="J419" s="217"/>
      <c r="K419" s="217"/>
      <c r="L419" s="217"/>
      <c r="M419" s="217"/>
      <c r="N419" s="218"/>
      <c r="O419" s="49" t="s">
        <v>70</v>
      </c>
      <c r="P419" s="49"/>
      <c r="Q419" s="50"/>
      <c r="R419" s="50"/>
      <c r="S419" s="219"/>
      <c r="T419" s="220"/>
      <c r="U419" s="220"/>
      <c r="V419" s="221"/>
      <c r="W419" s="52"/>
      <c r="X419" s="50"/>
      <c r="Y419" s="50"/>
      <c r="Z419" s="50"/>
      <c r="AA419" s="50"/>
      <c r="AB419" s="50"/>
      <c r="AC419" s="50"/>
      <c r="AD419" s="50"/>
      <c r="AE419" s="50"/>
      <c r="AF419" s="175">
        <f>IF(S419=0,I419,IF(S419&lt;1920,I419*0.7,IF(S419&lt;1970,I419*0.9,I419)))</f>
        <v>0</v>
      </c>
      <c r="AG419" s="176"/>
      <c r="AH419" s="176"/>
      <c r="AI419" s="176"/>
      <c r="AJ419" s="176"/>
      <c r="AK419" s="177"/>
      <c r="AL419" s="169" t="s">
        <v>70</v>
      </c>
      <c r="AM419" s="169"/>
      <c r="AN419" s="14"/>
      <c r="AO419" s="14"/>
      <c r="AP419" s="14"/>
      <c r="AQ419" s="14"/>
      <c r="AR419" s="14"/>
      <c r="AS419" s="14"/>
      <c r="AT419" s="14"/>
      <c r="AU419" s="1"/>
      <c r="AV419" s="1"/>
      <c r="AW419" s="1"/>
      <c r="AX419" s="1"/>
      <c r="AY419" s="1"/>
      <c r="AZ419" s="1"/>
      <c r="BA419" s="1"/>
      <c r="BB419" s="1"/>
      <c r="BC419" s="1"/>
      <c r="BD419" s="1"/>
    </row>
    <row r="420" spans="1:56" ht="2.25" customHeight="1" x14ac:dyDescent="0.2">
      <c r="A420" s="3"/>
      <c r="B420" s="91"/>
      <c r="C420" s="91"/>
      <c r="D420" s="91"/>
      <c r="E420" s="91"/>
      <c r="F420" s="23"/>
      <c r="G420" s="23"/>
      <c r="H420" s="23"/>
      <c r="I420" s="49"/>
      <c r="J420" s="49"/>
      <c r="K420" s="49"/>
      <c r="L420" s="49"/>
      <c r="M420" s="50"/>
      <c r="N420" s="50"/>
      <c r="O420" s="49"/>
      <c r="P420" s="49"/>
      <c r="Q420" s="50"/>
      <c r="R420" s="50"/>
      <c r="S420" s="50"/>
      <c r="T420" s="49"/>
      <c r="U420" s="49"/>
      <c r="V420" s="49"/>
      <c r="W420" s="49"/>
      <c r="X420" s="50"/>
      <c r="Y420" s="50"/>
      <c r="Z420" s="50"/>
      <c r="AA420" s="50"/>
      <c r="AB420" s="50"/>
      <c r="AC420" s="50"/>
      <c r="AD420" s="50"/>
      <c r="AE420" s="50"/>
      <c r="AF420" s="49"/>
      <c r="AG420" s="49"/>
      <c r="AH420" s="49"/>
      <c r="AI420" s="49"/>
      <c r="AJ420" s="49"/>
      <c r="AK420" s="49"/>
      <c r="AL420" s="23"/>
      <c r="AM420" s="23"/>
      <c r="AN420" s="14"/>
      <c r="AO420" s="14"/>
      <c r="AP420" s="14"/>
      <c r="AQ420" s="14"/>
      <c r="AR420" s="14"/>
      <c r="AS420" s="14"/>
      <c r="AT420" s="14"/>
      <c r="AU420" s="1"/>
      <c r="AV420" s="1"/>
      <c r="AW420" s="1"/>
      <c r="AX420" s="1"/>
      <c r="AY420" s="1"/>
      <c r="AZ420" s="1"/>
      <c r="BA420" s="1"/>
      <c r="BB420" s="1"/>
      <c r="BC420" s="1"/>
      <c r="BD420" s="1"/>
    </row>
    <row r="421" spans="1:56" ht="15" customHeight="1" x14ac:dyDescent="0.2">
      <c r="A421" s="3"/>
      <c r="B421" s="201"/>
      <c r="C421" s="202"/>
      <c r="D421" s="202"/>
      <c r="E421" s="203"/>
      <c r="F421" s="14"/>
      <c r="G421" s="14"/>
      <c r="H421" s="14"/>
      <c r="I421" s="216"/>
      <c r="J421" s="217"/>
      <c r="K421" s="217"/>
      <c r="L421" s="217"/>
      <c r="M421" s="217"/>
      <c r="N421" s="218"/>
      <c r="O421" s="49" t="s">
        <v>70</v>
      </c>
      <c r="P421" s="49"/>
      <c r="Q421" s="50"/>
      <c r="R421" s="50"/>
      <c r="S421" s="219"/>
      <c r="T421" s="220"/>
      <c r="U421" s="220"/>
      <c r="V421" s="221"/>
      <c r="W421" s="52"/>
      <c r="X421" s="50"/>
      <c r="Y421" s="50"/>
      <c r="Z421" s="50"/>
      <c r="AA421" s="50"/>
      <c r="AB421" s="50"/>
      <c r="AC421" s="50"/>
      <c r="AD421" s="50"/>
      <c r="AE421" s="50"/>
      <c r="AF421" s="175">
        <f>IF(S421=0,I421,IF(S421&lt;1920,I421*0.7,IF(S421&lt;1970,I421*0.9,I421)))</f>
        <v>0</v>
      </c>
      <c r="AG421" s="176"/>
      <c r="AH421" s="176"/>
      <c r="AI421" s="176"/>
      <c r="AJ421" s="176"/>
      <c r="AK421" s="177"/>
      <c r="AL421" s="169" t="s">
        <v>70</v>
      </c>
      <c r="AM421" s="169"/>
      <c r="AN421" s="14"/>
      <c r="AO421" s="14"/>
      <c r="AP421" s="14"/>
      <c r="AQ421" s="14"/>
      <c r="AR421" s="14"/>
      <c r="AS421" s="14"/>
      <c r="AT421" s="14"/>
      <c r="AU421" s="1"/>
      <c r="AV421" s="1"/>
      <c r="AW421" s="1"/>
      <c r="AX421" s="1"/>
      <c r="AY421" s="1"/>
      <c r="AZ421" s="1"/>
      <c r="BA421" s="1"/>
      <c r="BB421" s="1"/>
      <c r="BC421" s="1"/>
      <c r="BD421" s="1"/>
    </row>
    <row r="422" spans="1:56" ht="2.25" customHeight="1" x14ac:dyDescent="0.2">
      <c r="A422" s="3"/>
      <c r="B422" s="91"/>
      <c r="C422" s="91"/>
      <c r="D422" s="91"/>
      <c r="E422" s="91"/>
      <c r="F422" s="23"/>
      <c r="G422" s="23"/>
      <c r="H422" s="23"/>
      <c r="I422" s="49"/>
      <c r="J422" s="49"/>
      <c r="K422" s="49"/>
      <c r="L422" s="49"/>
      <c r="M422" s="50"/>
      <c r="N422" s="50"/>
      <c r="O422" s="49"/>
      <c r="P422" s="49"/>
      <c r="Q422" s="50"/>
      <c r="R422" s="50"/>
      <c r="S422" s="50"/>
      <c r="T422" s="49"/>
      <c r="U422" s="49"/>
      <c r="V422" s="49"/>
      <c r="W422" s="49"/>
      <c r="X422" s="50"/>
      <c r="Y422" s="50"/>
      <c r="Z422" s="50"/>
      <c r="AA422" s="50"/>
      <c r="AB422" s="50"/>
      <c r="AC422" s="50"/>
      <c r="AD422" s="50"/>
      <c r="AE422" s="50"/>
      <c r="AF422" s="49"/>
      <c r="AG422" s="49"/>
      <c r="AH422" s="49"/>
      <c r="AI422" s="49"/>
      <c r="AJ422" s="49"/>
      <c r="AK422" s="49"/>
      <c r="AL422" s="23"/>
      <c r="AM422" s="23"/>
      <c r="AN422" s="14"/>
      <c r="AO422" s="14"/>
      <c r="AP422" s="14"/>
      <c r="AQ422" s="14"/>
      <c r="AR422" s="14"/>
      <c r="AS422" s="14"/>
      <c r="AT422" s="14"/>
      <c r="AU422" s="1"/>
      <c r="AV422" s="1"/>
      <c r="AW422" s="1"/>
      <c r="AX422" s="1"/>
      <c r="AY422" s="1"/>
      <c r="AZ422" s="1"/>
      <c r="BA422" s="1"/>
      <c r="BB422" s="1"/>
      <c r="BC422" s="1"/>
      <c r="BD422" s="1"/>
    </row>
    <row r="423" spans="1:56" ht="15" customHeight="1" x14ac:dyDescent="0.2">
      <c r="A423" s="3"/>
      <c r="B423" s="201"/>
      <c r="C423" s="202"/>
      <c r="D423" s="202"/>
      <c r="E423" s="203"/>
      <c r="F423" s="14"/>
      <c r="G423" s="14"/>
      <c r="H423" s="14"/>
      <c r="I423" s="216"/>
      <c r="J423" s="217"/>
      <c r="K423" s="217"/>
      <c r="L423" s="217"/>
      <c r="M423" s="217"/>
      <c r="N423" s="218"/>
      <c r="O423" s="49" t="s">
        <v>70</v>
      </c>
      <c r="P423" s="49"/>
      <c r="Q423" s="50"/>
      <c r="R423" s="50"/>
      <c r="S423" s="219"/>
      <c r="T423" s="220"/>
      <c r="U423" s="220"/>
      <c r="V423" s="221"/>
      <c r="W423" s="52"/>
      <c r="X423" s="50"/>
      <c r="Y423" s="50"/>
      <c r="Z423" s="50"/>
      <c r="AA423" s="50"/>
      <c r="AB423" s="50"/>
      <c r="AC423" s="50"/>
      <c r="AD423" s="50"/>
      <c r="AE423" s="50"/>
      <c r="AF423" s="175">
        <f>IF(S423=0,I423,IF(S423&lt;1920,I423*0.7,IF(S423&lt;1970,I423*0.9,I423)))</f>
        <v>0</v>
      </c>
      <c r="AG423" s="176"/>
      <c r="AH423" s="176"/>
      <c r="AI423" s="176"/>
      <c r="AJ423" s="176"/>
      <c r="AK423" s="177"/>
      <c r="AL423" s="169" t="s">
        <v>70</v>
      </c>
      <c r="AM423" s="169"/>
      <c r="AN423" s="14"/>
      <c r="AO423" s="14"/>
      <c r="AP423" s="14"/>
      <c r="AQ423" s="14"/>
      <c r="AR423" s="14"/>
      <c r="AS423" s="14"/>
      <c r="AT423" s="14"/>
      <c r="AU423" s="1"/>
      <c r="AV423" s="1"/>
      <c r="AW423" s="1"/>
      <c r="AX423" s="1"/>
      <c r="AY423" s="1"/>
      <c r="AZ423" s="1"/>
      <c r="BA423" s="1"/>
      <c r="BB423" s="1"/>
      <c r="BC423" s="1"/>
      <c r="BD423" s="1"/>
    </row>
    <row r="424" spans="1:56" ht="2.25" customHeight="1" x14ac:dyDescent="0.2">
      <c r="A424" s="3"/>
      <c r="B424" s="91"/>
      <c r="C424" s="91"/>
      <c r="D424" s="91"/>
      <c r="E424" s="91"/>
      <c r="F424" s="23"/>
      <c r="G424" s="23"/>
      <c r="H424" s="23"/>
      <c r="I424" s="49"/>
      <c r="J424" s="49"/>
      <c r="K424" s="49"/>
      <c r="L424" s="49"/>
      <c r="M424" s="50"/>
      <c r="N424" s="50"/>
      <c r="O424" s="49"/>
      <c r="P424" s="49"/>
      <c r="Q424" s="50"/>
      <c r="R424" s="50"/>
      <c r="S424" s="50"/>
      <c r="T424" s="49"/>
      <c r="U424" s="49"/>
      <c r="V424" s="49"/>
      <c r="W424" s="49"/>
      <c r="X424" s="50"/>
      <c r="Y424" s="50"/>
      <c r="Z424" s="50"/>
      <c r="AA424" s="50"/>
      <c r="AB424" s="50"/>
      <c r="AC424" s="50"/>
      <c r="AD424" s="50"/>
      <c r="AE424" s="50"/>
      <c r="AF424" s="49"/>
      <c r="AG424" s="49"/>
      <c r="AH424" s="49"/>
      <c r="AI424" s="49"/>
      <c r="AJ424" s="49"/>
      <c r="AK424" s="49"/>
      <c r="AL424" s="23"/>
      <c r="AM424" s="23"/>
      <c r="AN424" s="14"/>
      <c r="AO424" s="14"/>
      <c r="AP424" s="14"/>
      <c r="AQ424" s="14"/>
      <c r="AR424" s="14"/>
      <c r="AS424" s="14"/>
      <c r="AT424" s="14"/>
      <c r="AU424" s="1"/>
      <c r="AV424" s="1"/>
      <c r="AW424" s="1"/>
      <c r="AX424" s="1"/>
      <c r="AY424" s="1"/>
      <c r="AZ424" s="1"/>
      <c r="BA424" s="1"/>
      <c r="BB424" s="1"/>
      <c r="BC424" s="1"/>
      <c r="BD424" s="1"/>
    </row>
    <row r="425" spans="1:56" ht="15" customHeight="1" x14ac:dyDescent="0.2">
      <c r="A425" s="3"/>
      <c r="B425" s="201"/>
      <c r="C425" s="202"/>
      <c r="D425" s="202"/>
      <c r="E425" s="203"/>
      <c r="F425" s="14"/>
      <c r="G425" s="14"/>
      <c r="H425" s="14"/>
      <c r="I425" s="216"/>
      <c r="J425" s="217"/>
      <c r="K425" s="217"/>
      <c r="L425" s="217"/>
      <c r="M425" s="217"/>
      <c r="N425" s="218"/>
      <c r="O425" s="49" t="s">
        <v>70</v>
      </c>
      <c r="P425" s="49"/>
      <c r="Q425" s="50"/>
      <c r="R425" s="50"/>
      <c r="S425" s="219"/>
      <c r="T425" s="220"/>
      <c r="U425" s="220"/>
      <c r="V425" s="221"/>
      <c r="W425" s="52"/>
      <c r="X425" s="50"/>
      <c r="Y425" s="50"/>
      <c r="Z425" s="50"/>
      <c r="AA425" s="50"/>
      <c r="AB425" s="50"/>
      <c r="AC425" s="50"/>
      <c r="AD425" s="50"/>
      <c r="AE425" s="50"/>
      <c r="AF425" s="175">
        <f>IF(S425=0,I425,IF(S425&lt;1920,I425*0.7,IF(S425&lt;1970,I425*0.9,I425)))</f>
        <v>0</v>
      </c>
      <c r="AG425" s="176"/>
      <c r="AH425" s="176"/>
      <c r="AI425" s="176"/>
      <c r="AJ425" s="176"/>
      <c r="AK425" s="177"/>
      <c r="AL425" s="169" t="s">
        <v>70</v>
      </c>
      <c r="AM425" s="169"/>
      <c r="AN425" s="14"/>
      <c r="AO425" s="14"/>
      <c r="AP425" s="14"/>
      <c r="AQ425" s="14"/>
      <c r="AR425" s="14"/>
      <c r="AS425" s="14"/>
      <c r="AT425" s="14"/>
      <c r="AU425" s="1"/>
      <c r="AV425" s="1"/>
      <c r="AW425" s="1"/>
      <c r="AX425" s="1"/>
      <c r="AY425" s="1"/>
      <c r="AZ425" s="1"/>
      <c r="BA425" s="1"/>
      <c r="BB425" s="1"/>
      <c r="BC425" s="1"/>
      <c r="BD425" s="1"/>
    </row>
    <row r="426" spans="1:56" ht="2.25" customHeight="1" x14ac:dyDescent="0.2">
      <c r="A426" s="3"/>
      <c r="B426" s="91"/>
      <c r="C426" s="91"/>
      <c r="D426" s="91"/>
      <c r="E426" s="91"/>
      <c r="F426" s="23"/>
      <c r="G426" s="23"/>
      <c r="H426" s="23"/>
      <c r="I426" s="49"/>
      <c r="J426" s="49"/>
      <c r="K426" s="49"/>
      <c r="L426" s="49"/>
      <c r="M426" s="50"/>
      <c r="N426" s="50"/>
      <c r="O426" s="49"/>
      <c r="P426" s="49"/>
      <c r="Q426" s="50"/>
      <c r="R426" s="50"/>
      <c r="S426" s="50"/>
      <c r="T426" s="49"/>
      <c r="U426" s="49"/>
      <c r="V426" s="49"/>
      <c r="W426" s="49"/>
      <c r="X426" s="50"/>
      <c r="Y426" s="50"/>
      <c r="Z426" s="50"/>
      <c r="AA426" s="50"/>
      <c r="AB426" s="50"/>
      <c r="AC426" s="50"/>
      <c r="AD426" s="50"/>
      <c r="AE426" s="50"/>
      <c r="AF426" s="49"/>
      <c r="AG426" s="49"/>
      <c r="AH426" s="49"/>
      <c r="AI426" s="49"/>
      <c r="AJ426" s="49"/>
      <c r="AK426" s="49"/>
      <c r="AL426" s="23"/>
      <c r="AM426" s="23"/>
      <c r="AN426" s="14"/>
      <c r="AO426" s="14"/>
      <c r="AP426" s="14"/>
      <c r="AQ426" s="14"/>
      <c r="AR426" s="14"/>
      <c r="AS426" s="14"/>
      <c r="AT426" s="14"/>
      <c r="AU426" s="1"/>
      <c r="AV426" s="1"/>
      <c r="AW426" s="1"/>
      <c r="AX426" s="1"/>
      <c r="AY426" s="1"/>
      <c r="AZ426" s="1"/>
      <c r="BA426" s="1"/>
      <c r="BB426" s="1"/>
      <c r="BC426" s="1"/>
      <c r="BD426" s="1"/>
    </row>
    <row r="427" spans="1:56" ht="15" customHeight="1" x14ac:dyDescent="0.2">
      <c r="A427" s="3"/>
      <c r="B427" s="201"/>
      <c r="C427" s="202"/>
      <c r="D427" s="202"/>
      <c r="E427" s="203"/>
      <c r="F427" s="14"/>
      <c r="G427" s="14"/>
      <c r="H427" s="14"/>
      <c r="I427" s="216"/>
      <c r="J427" s="217"/>
      <c r="K427" s="217"/>
      <c r="L427" s="217"/>
      <c r="M427" s="217"/>
      <c r="N427" s="218"/>
      <c r="O427" s="49" t="s">
        <v>70</v>
      </c>
      <c r="P427" s="49"/>
      <c r="Q427" s="50"/>
      <c r="R427" s="50"/>
      <c r="S427" s="219"/>
      <c r="T427" s="220"/>
      <c r="U427" s="220"/>
      <c r="V427" s="221"/>
      <c r="W427" s="52"/>
      <c r="X427" s="50"/>
      <c r="Y427" s="50"/>
      <c r="Z427" s="50"/>
      <c r="AA427" s="50"/>
      <c r="AB427" s="50"/>
      <c r="AC427" s="50"/>
      <c r="AD427" s="50"/>
      <c r="AE427" s="50"/>
      <c r="AF427" s="175">
        <f>IF(S427=0,I427,IF(S427&lt;1920,I427*0.7,IF(S427&lt;1970,I427*0.9,I427)))</f>
        <v>0</v>
      </c>
      <c r="AG427" s="176"/>
      <c r="AH427" s="176"/>
      <c r="AI427" s="176"/>
      <c r="AJ427" s="176"/>
      <c r="AK427" s="177"/>
      <c r="AL427" s="169" t="s">
        <v>70</v>
      </c>
      <c r="AM427" s="169"/>
      <c r="AN427" s="14"/>
      <c r="AO427" s="14"/>
      <c r="AP427" s="14"/>
      <c r="AQ427" s="14"/>
      <c r="AR427" s="14"/>
      <c r="AS427" s="14"/>
      <c r="AT427" s="14"/>
      <c r="AU427" s="1"/>
      <c r="AV427" s="1"/>
      <c r="AW427" s="1"/>
      <c r="AX427" s="1"/>
      <c r="AY427" s="1"/>
      <c r="AZ427" s="1"/>
      <c r="BA427" s="1"/>
      <c r="BB427" s="1"/>
      <c r="BC427" s="1"/>
      <c r="BD427" s="1"/>
    </row>
    <row r="428" spans="1:56" ht="2.25" customHeight="1" x14ac:dyDescent="0.2">
      <c r="A428" s="3"/>
      <c r="B428" s="91"/>
      <c r="C428" s="91"/>
      <c r="D428" s="91"/>
      <c r="E428" s="91"/>
      <c r="F428" s="23"/>
      <c r="G428" s="23"/>
      <c r="H428" s="23"/>
      <c r="I428" s="49"/>
      <c r="J428" s="49"/>
      <c r="K428" s="49"/>
      <c r="L428" s="49"/>
      <c r="M428" s="50"/>
      <c r="N428" s="50"/>
      <c r="O428" s="49"/>
      <c r="P428" s="49"/>
      <c r="Q428" s="50"/>
      <c r="R428" s="50"/>
      <c r="S428" s="50"/>
      <c r="T428" s="49"/>
      <c r="U428" s="49"/>
      <c r="V428" s="49"/>
      <c r="W428" s="49"/>
      <c r="X428" s="50"/>
      <c r="Y428" s="50"/>
      <c r="Z428" s="50"/>
      <c r="AA428" s="50"/>
      <c r="AB428" s="50"/>
      <c r="AC428" s="50"/>
      <c r="AD428" s="50"/>
      <c r="AE428" s="50"/>
      <c r="AF428" s="49"/>
      <c r="AG428" s="49"/>
      <c r="AH428" s="49"/>
      <c r="AI428" s="49"/>
      <c r="AJ428" s="49"/>
      <c r="AK428" s="49"/>
      <c r="AL428" s="23"/>
      <c r="AM428" s="23"/>
      <c r="AN428" s="14"/>
      <c r="AO428" s="14"/>
      <c r="AP428" s="14"/>
      <c r="AQ428" s="14"/>
      <c r="AR428" s="14"/>
      <c r="AS428" s="14"/>
      <c r="AT428" s="14"/>
      <c r="AU428" s="1"/>
      <c r="AV428" s="1"/>
      <c r="AW428" s="1"/>
      <c r="AX428" s="1"/>
      <c r="AY428" s="1"/>
      <c r="AZ428" s="1"/>
      <c r="BA428" s="1"/>
      <c r="BB428" s="1"/>
      <c r="BC428" s="1"/>
      <c r="BD428" s="1"/>
    </row>
    <row r="429" spans="1:56" ht="15" customHeight="1" x14ac:dyDescent="0.2">
      <c r="A429" s="3"/>
      <c r="B429" s="201"/>
      <c r="C429" s="202"/>
      <c r="D429" s="202"/>
      <c r="E429" s="203"/>
      <c r="F429" s="14"/>
      <c r="G429" s="14"/>
      <c r="H429" s="14"/>
      <c r="I429" s="216"/>
      <c r="J429" s="217"/>
      <c r="K429" s="217"/>
      <c r="L429" s="217"/>
      <c r="M429" s="217"/>
      <c r="N429" s="218"/>
      <c r="O429" s="49" t="s">
        <v>70</v>
      </c>
      <c r="P429" s="49"/>
      <c r="Q429" s="50"/>
      <c r="R429" s="50"/>
      <c r="S429" s="219"/>
      <c r="T429" s="220"/>
      <c r="U429" s="220"/>
      <c r="V429" s="221"/>
      <c r="W429" s="52"/>
      <c r="X429" s="50"/>
      <c r="Y429" s="50"/>
      <c r="Z429" s="50"/>
      <c r="AA429" s="50"/>
      <c r="AB429" s="50"/>
      <c r="AC429" s="50"/>
      <c r="AD429" s="50"/>
      <c r="AE429" s="50"/>
      <c r="AF429" s="175">
        <f>IF(S429=0,I429,IF(S429&lt;1920,I429*0.7,IF(S429&lt;1970,I429*0.9,I429)))</f>
        <v>0</v>
      </c>
      <c r="AG429" s="176"/>
      <c r="AH429" s="176"/>
      <c r="AI429" s="176"/>
      <c r="AJ429" s="176"/>
      <c r="AK429" s="177"/>
      <c r="AL429" s="169" t="s">
        <v>70</v>
      </c>
      <c r="AM429" s="169"/>
      <c r="AN429" s="14"/>
      <c r="AO429" s="14"/>
      <c r="AP429" s="14"/>
      <c r="AQ429" s="14"/>
      <c r="AR429" s="14"/>
      <c r="AS429" s="14"/>
      <c r="AT429" s="14"/>
      <c r="AU429" s="1"/>
      <c r="AV429" s="1"/>
      <c r="AW429" s="1"/>
      <c r="AX429" s="1"/>
      <c r="AY429" s="1"/>
      <c r="AZ429" s="1"/>
      <c r="BA429" s="1"/>
      <c r="BB429" s="1"/>
      <c r="BC429" s="1"/>
      <c r="BD429" s="1"/>
    </row>
    <row r="430" spans="1:56" ht="2.25" customHeight="1" x14ac:dyDescent="0.2">
      <c r="A430" s="3"/>
      <c r="B430" s="91"/>
      <c r="C430" s="91"/>
      <c r="D430" s="91"/>
      <c r="E430" s="91"/>
      <c r="F430" s="23"/>
      <c r="G430" s="23"/>
      <c r="H430" s="23"/>
      <c r="I430" s="49"/>
      <c r="J430" s="49"/>
      <c r="K430" s="49"/>
      <c r="L430" s="49"/>
      <c r="M430" s="50"/>
      <c r="N430" s="50"/>
      <c r="O430" s="49"/>
      <c r="P430" s="49"/>
      <c r="Q430" s="50"/>
      <c r="R430" s="50"/>
      <c r="S430" s="50"/>
      <c r="T430" s="49"/>
      <c r="U430" s="49"/>
      <c r="V430" s="49"/>
      <c r="W430" s="49"/>
      <c r="X430" s="50"/>
      <c r="Y430" s="50"/>
      <c r="Z430" s="50"/>
      <c r="AA430" s="50"/>
      <c r="AB430" s="50"/>
      <c r="AC430" s="50"/>
      <c r="AD430" s="50"/>
      <c r="AE430" s="50"/>
      <c r="AF430" s="49"/>
      <c r="AG430" s="49"/>
      <c r="AH430" s="49"/>
      <c r="AI430" s="49"/>
      <c r="AJ430" s="49"/>
      <c r="AK430" s="49"/>
      <c r="AL430" s="23"/>
      <c r="AM430" s="23"/>
      <c r="AN430" s="14"/>
      <c r="AO430" s="14"/>
      <c r="AP430" s="14"/>
      <c r="AQ430" s="14"/>
      <c r="AR430" s="14"/>
      <c r="AS430" s="14"/>
      <c r="AT430" s="14"/>
      <c r="AU430" s="1"/>
      <c r="AV430" s="1"/>
      <c r="AW430" s="1"/>
      <c r="AX430" s="1"/>
      <c r="AY430" s="1"/>
      <c r="AZ430" s="1"/>
      <c r="BA430" s="1"/>
      <c r="BB430" s="1"/>
      <c r="BC430" s="1"/>
      <c r="BD430" s="1"/>
    </row>
    <row r="431" spans="1:56" ht="15" customHeight="1" x14ac:dyDescent="0.2">
      <c r="A431" s="3"/>
      <c r="B431" s="201"/>
      <c r="C431" s="202"/>
      <c r="D431" s="202"/>
      <c r="E431" s="203"/>
      <c r="F431" s="23"/>
      <c r="G431" s="14"/>
      <c r="H431" s="14"/>
      <c r="I431" s="216"/>
      <c r="J431" s="217"/>
      <c r="K431" s="217"/>
      <c r="L431" s="217"/>
      <c r="M431" s="217"/>
      <c r="N431" s="218"/>
      <c r="O431" s="49" t="s">
        <v>70</v>
      </c>
      <c r="P431" s="49"/>
      <c r="Q431" s="50"/>
      <c r="R431" s="50"/>
      <c r="S431" s="219"/>
      <c r="T431" s="220"/>
      <c r="U431" s="220"/>
      <c r="V431" s="221"/>
      <c r="W431" s="52"/>
      <c r="X431" s="50"/>
      <c r="Y431" s="50"/>
      <c r="Z431" s="50"/>
      <c r="AA431" s="50"/>
      <c r="AB431" s="50"/>
      <c r="AC431" s="50"/>
      <c r="AD431" s="50"/>
      <c r="AE431" s="50"/>
      <c r="AF431" s="175">
        <f>IF(S431=0,I431,IF(S431&lt;1920,I431*0.7,IF(S431&lt;1970,I431*0.9,I431)))</f>
        <v>0</v>
      </c>
      <c r="AG431" s="176"/>
      <c r="AH431" s="176"/>
      <c r="AI431" s="176"/>
      <c r="AJ431" s="176"/>
      <c r="AK431" s="177"/>
      <c r="AL431" s="169" t="s">
        <v>70</v>
      </c>
      <c r="AM431" s="169"/>
      <c r="AN431" s="14"/>
      <c r="AO431" s="14"/>
      <c r="AP431" s="14"/>
      <c r="AQ431" s="14"/>
      <c r="AR431" s="14"/>
      <c r="AS431" s="14"/>
      <c r="AT431" s="14"/>
      <c r="AU431" s="1"/>
      <c r="AV431" s="1"/>
      <c r="AW431" s="1"/>
      <c r="AX431" s="1"/>
      <c r="AY431" s="1"/>
      <c r="AZ431" s="1"/>
      <c r="BA431" s="1"/>
      <c r="BB431" s="1"/>
      <c r="BC431" s="1"/>
      <c r="BD431" s="1"/>
    </row>
    <row r="432" spans="1:56" ht="2.25" customHeight="1" x14ac:dyDescent="0.2">
      <c r="A432" s="3"/>
      <c r="B432" s="91"/>
      <c r="C432" s="91"/>
      <c r="D432" s="91"/>
      <c r="E432" s="91"/>
      <c r="F432" s="23"/>
      <c r="G432" s="23"/>
      <c r="H432" s="23"/>
      <c r="I432" s="49"/>
      <c r="J432" s="49"/>
      <c r="K432" s="49"/>
      <c r="L432" s="49"/>
      <c r="M432" s="50"/>
      <c r="N432" s="50"/>
      <c r="O432" s="49"/>
      <c r="P432" s="49"/>
      <c r="Q432" s="50"/>
      <c r="R432" s="50"/>
      <c r="S432" s="50"/>
      <c r="T432" s="49"/>
      <c r="U432" s="49"/>
      <c r="V432" s="49"/>
      <c r="W432" s="49"/>
      <c r="X432" s="50"/>
      <c r="Y432" s="50"/>
      <c r="Z432" s="50"/>
      <c r="AA432" s="50"/>
      <c r="AB432" s="50"/>
      <c r="AC432" s="50"/>
      <c r="AD432" s="50"/>
      <c r="AE432" s="50"/>
      <c r="AF432" s="49"/>
      <c r="AG432" s="49"/>
      <c r="AH432" s="49"/>
      <c r="AI432" s="49"/>
      <c r="AJ432" s="49"/>
      <c r="AK432" s="49"/>
      <c r="AL432" s="23"/>
      <c r="AM432" s="23"/>
      <c r="AN432" s="14"/>
      <c r="AO432" s="14"/>
      <c r="AP432" s="14"/>
      <c r="AQ432" s="14"/>
      <c r="AR432" s="14"/>
      <c r="AS432" s="14"/>
      <c r="AT432" s="14"/>
      <c r="AU432" s="1"/>
      <c r="AV432" s="1"/>
      <c r="AW432" s="1"/>
      <c r="AX432" s="1"/>
      <c r="AY432" s="1"/>
      <c r="AZ432" s="1"/>
      <c r="BA432" s="1"/>
      <c r="BB432" s="1"/>
      <c r="BC432" s="1"/>
      <c r="BD432" s="1"/>
    </row>
    <row r="433" spans="1:56" ht="15" customHeight="1" x14ac:dyDescent="0.2">
      <c r="A433" s="3"/>
      <c r="B433" s="201"/>
      <c r="C433" s="202"/>
      <c r="D433" s="202"/>
      <c r="E433" s="203"/>
      <c r="F433" s="23"/>
      <c r="G433" s="14"/>
      <c r="H433" s="14"/>
      <c r="I433" s="216"/>
      <c r="J433" s="217"/>
      <c r="K433" s="217"/>
      <c r="L433" s="217"/>
      <c r="M433" s="217"/>
      <c r="N433" s="218"/>
      <c r="O433" s="49" t="s">
        <v>70</v>
      </c>
      <c r="P433" s="49"/>
      <c r="Q433" s="50"/>
      <c r="R433" s="50"/>
      <c r="S433" s="219"/>
      <c r="T433" s="220"/>
      <c r="U433" s="220"/>
      <c r="V433" s="221"/>
      <c r="W433" s="52"/>
      <c r="X433" s="50"/>
      <c r="Y433" s="50"/>
      <c r="Z433" s="50"/>
      <c r="AA433" s="50"/>
      <c r="AB433" s="50"/>
      <c r="AC433" s="50"/>
      <c r="AD433" s="50"/>
      <c r="AE433" s="50"/>
      <c r="AF433" s="175">
        <f>IF(S433=0,I433,IF(S433&lt;1920,I433*0.7,IF(S433&lt;1970,I433*0.9,I433)))</f>
        <v>0</v>
      </c>
      <c r="AG433" s="176"/>
      <c r="AH433" s="176"/>
      <c r="AI433" s="176"/>
      <c r="AJ433" s="176"/>
      <c r="AK433" s="177"/>
      <c r="AL433" s="169" t="s">
        <v>70</v>
      </c>
      <c r="AM433" s="169"/>
      <c r="AN433" s="14"/>
      <c r="AO433" s="14"/>
      <c r="AP433" s="14"/>
      <c r="AQ433" s="14"/>
      <c r="AR433" s="14"/>
      <c r="AS433" s="14"/>
      <c r="AT433" s="14"/>
      <c r="AU433" s="1"/>
      <c r="AV433" s="1"/>
      <c r="AW433" s="1"/>
      <c r="AX433" s="1"/>
      <c r="AY433" s="1"/>
      <c r="AZ433" s="1"/>
      <c r="BA433" s="1"/>
      <c r="BB433" s="1"/>
      <c r="BC433" s="1"/>
      <c r="BD433" s="1"/>
    </row>
    <row r="434" spans="1:56" ht="2.25" customHeight="1" x14ac:dyDescent="0.2">
      <c r="A434" s="3"/>
      <c r="B434" s="91"/>
      <c r="C434" s="91"/>
      <c r="D434" s="91"/>
      <c r="E434" s="91"/>
      <c r="F434" s="23"/>
      <c r="G434" s="23"/>
      <c r="H434" s="23"/>
      <c r="I434" s="49"/>
      <c r="J434" s="49"/>
      <c r="K434" s="49"/>
      <c r="L434" s="49"/>
      <c r="M434" s="50"/>
      <c r="N434" s="50"/>
      <c r="O434" s="49"/>
      <c r="P434" s="49"/>
      <c r="Q434" s="50"/>
      <c r="R434" s="50"/>
      <c r="S434" s="50"/>
      <c r="T434" s="49"/>
      <c r="U434" s="49"/>
      <c r="V434" s="49"/>
      <c r="W434" s="49"/>
      <c r="X434" s="50"/>
      <c r="Y434" s="50"/>
      <c r="Z434" s="50"/>
      <c r="AA434" s="50"/>
      <c r="AB434" s="50"/>
      <c r="AC434" s="50"/>
      <c r="AD434" s="50"/>
      <c r="AE434" s="50"/>
      <c r="AF434" s="49"/>
      <c r="AG434" s="49"/>
      <c r="AH434" s="49"/>
      <c r="AI434" s="49"/>
      <c r="AJ434" s="49"/>
      <c r="AK434" s="49"/>
      <c r="AL434" s="23"/>
      <c r="AM434" s="23"/>
      <c r="AN434" s="14"/>
      <c r="AO434" s="14"/>
      <c r="AP434" s="14"/>
      <c r="AQ434" s="14"/>
      <c r="AR434" s="14"/>
      <c r="AS434" s="14"/>
      <c r="AT434" s="14"/>
      <c r="AU434" s="1"/>
      <c r="AV434" s="1"/>
      <c r="AW434" s="1"/>
      <c r="AX434" s="1"/>
      <c r="AY434" s="1"/>
      <c r="AZ434" s="1"/>
      <c r="BA434" s="1"/>
      <c r="BB434" s="1"/>
      <c r="BC434" s="1"/>
      <c r="BD434" s="1"/>
    </row>
    <row r="435" spans="1:56" ht="15" customHeight="1" x14ac:dyDescent="0.2">
      <c r="A435" s="3"/>
      <c r="B435" s="201"/>
      <c r="C435" s="202"/>
      <c r="D435" s="202"/>
      <c r="E435" s="203"/>
      <c r="F435" s="23"/>
      <c r="G435" s="14"/>
      <c r="H435" s="14"/>
      <c r="I435" s="216"/>
      <c r="J435" s="217"/>
      <c r="K435" s="217"/>
      <c r="L435" s="217"/>
      <c r="M435" s="217"/>
      <c r="N435" s="218"/>
      <c r="O435" s="49" t="s">
        <v>70</v>
      </c>
      <c r="P435" s="49"/>
      <c r="Q435" s="50"/>
      <c r="R435" s="50"/>
      <c r="S435" s="219"/>
      <c r="T435" s="220"/>
      <c r="U435" s="220"/>
      <c r="V435" s="221"/>
      <c r="W435" s="52"/>
      <c r="X435" s="49"/>
      <c r="Y435" s="50"/>
      <c r="Z435" s="50"/>
      <c r="AA435" s="50"/>
      <c r="AB435" s="50"/>
      <c r="AC435" s="50"/>
      <c r="AD435" s="50"/>
      <c r="AE435" s="50"/>
      <c r="AF435" s="175">
        <f>IF(S435=0,I435,IF(S435&lt;1920,I435*0.7,IF(S435&lt;1970,I435*0.9,I435)))</f>
        <v>0</v>
      </c>
      <c r="AG435" s="176"/>
      <c r="AH435" s="176"/>
      <c r="AI435" s="176"/>
      <c r="AJ435" s="176"/>
      <c r="AK435" s="177"/>
      <c r="AL435" s="169" t="s">
        <v>70</v>
      </c>
      <c r="AM435" s="169"/>
      <c r="AN435" s="14"/>
      <c r="AO435" s="14"/>
      <c r="AP435" s="14"/>
      <c r="AQ435" s="14"/>
      <c r="AR435" s="14"/>
      <c r="AS435" s="14"/>
      <c r="AT435" s="14"/>
      <c r="AU435" s="1"/>
      <c r="AV435" s="1"/>
      <c r="AW435" s="1"/>
      <c r="AX435" s="1"/>
      <c r="AY435" s="1"/>
      <c r="AZ435" s="1"/>
      <c r="BA435" s="1"/>
      <c r="BB435" s="1"/>
      <c r="BC435" s="1"/>
      <c r="BD435" s="1"/>
    </row>
    <row r="436" spans="1:56" ht="15" customHeight="1" x14ac:dyDescent="0.2">
      <c r="A436" s="3"/>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
      <c r="AV436" s="1"/>
      <c r="AW436" s="1"/>
      <c r="AX436" s="1"/>
      <c r="AY436" s="1"/>
      <c r="AZ436" s="1"/>
      <c r="BA436" s="1"/>
      <c r="BB436" s="1"/>
      <c r="BC436" s="1"/>
      <c r="BD436" s="1"/>
    </row>
    <row r="437" spans="1:56" ht="15" customHeight="1" x14ac:dyDescent="0.2">
      <c r="A437" s="3">
        <v>37</v>
      </c>
      <c r="B437" s="199" t="s">
        <v>230</v>
      </c>
      <c r="C437" s="222"/>
      <c r="D437" s="222"/>
      <c r="E437" s="222"/>
      <c r="F437" s="222"/>
      <c r="G437" s="222"/>
      <c r="H437" s="222"/>
      <c r="I437" s="222"/>
      <c r="J437" s="222"/>
      <c r="K437" s="222"/>
      <c r="L437" s="222"/>
      <c r="M437" s="222"/>
      <c r="N437" s="222"/>
      <c r="O437" s="222"/>
      <c r="P437" s="222"/>
      <c r="Q437" s="222"/>
      <c r="R437" s="222"/>
      <c r="S437" s="222"/>
      <c r="T437" s="222"/>
      <c r="U437" s="222"/>
      <c r="V437" s="222"/>
      <c r="W437" s="222"/>
      <c r="X437" s="222"/>
      <c r="Y437" s="222"/>
      <c r="Z437" s="222"/>
      <c r="AA437" s="222"/>
      <c r="AB437" s="222"/>
      <c r="AC437" s="222"/>
      <c r="AD437" s="222"/>
      <c r="AE437" s="222"/>
      <c r="AF437" s="222"/>
      <c r="AG437" s="222"/>
      <c r="AH437" s="222"/>
      <c r="AI437" s="222"/>
      <c r="AJ437" s="222"/>
      <c r="AK437" s="222"/>
      <c r="AL437" s="222"/>
      <c r="AM437" s="222"/>
      <c r="AN437" s="222"/>
      <c r="AO437" s="222"/>
      <c r="AP437" s="222"/>
      <c r="AQ437" s="14"/>
      <c r="AR437" s="14"/>
      <c r="AS437" s="14"/>
      <c r="AT437" s="14"/>
      <c r="AU437" s="1"/>
      <c r="AV437" s="1"/>
      <c r="AW437" s="1"/>
      <c r="AX437" s="1"/>
      <c r="AY437" s="1"/>
      <c r="AZ437" s="1"/>
      <c r="BA437" s="1"/>
      <c r="BB437" s="1"/>
      <c r="BC437" s="1"/>
      <c r="BD437" s="1"/>
    </row>
    <row r="438" spans="1:56" ht="15" customHeight="1" x14ac:dyDescent="0.2">
      <c r="A438" s="3"/>
      <c r="B438" s="222"/>
      <c r="C438" s="222"/>
      <c r="D438" s="222"/>
      <c r="E438" s="222"/>
      <c r="F438" s="222"/>
      <c r="G438" s="222"/>
      <c r="H438" s="222"/>
      <c r="I438" s="222"/>
      <c r="J438" s="222"/>
      <c r="K438" s="222"/>
      <c r="L438" s="222"/>
      <c r="M438" s="222"/>
      <c r="N438" s="222"/>
      <c r="O438" s="222"/>
      <c r="P438" s="222"/>
      <c r="Q438" s="222"/>
      <c r="R438" s="222"/>
      <c r="S438" s="222"/>
      <c r="T438" s="222"/>
      <c r="U438" s="222"/>
      <c r="V438" s="222"/>
      <c r="W438" s="222"/>
      <c r="X438" s="222"/>
      <c r="Y438" s="222"/>
      <c r="Z438" s="222"/>
      <c r="AA438" s="222"/>
      <c r="AB438" s="222"/>
      <c r="AC438" s="222"/>
      <c r="AD438" s="222"/>
      <c r="AE438" s="222"/>
      <c r="AF438" s="222"/>
      <c r="AG438" s="222"/>
      <c r="AH438" s="222"/>
      <c r="AI438" s="222"/>
      <c r="AJ438" s="222"/>
      <c r="AK438" s="222"/>
      <c r="AL438" s="222"/>
      <c r="AM438" s="222"/>
      <c r="AN438" s="222"/>
      <c r="AO438" s="222"/>
      <c r="AP438" s="222"/>
      <c r="AQ438" s="14"/>
      <c r="AR438" s="14"/>
      <c r="AS438" s="14"/>
      <c r="AT438" s="14"/>
      <c r="AU438" s="1"/>
      <c r="AV438" s="1"/>
      <c r="AW438" s="1"/>
      <c r="AX438" s="1"/>
      <c r="AY438" s="1"/>
      <c r="AZ438" s="1"/>
      <c r="BA438" s="1"/>
      <c r="BB438" s="1"/>
      <c r="BC438" s="1"/>
      <c r="BD438" s="1"/>
    </row>
    <row r="439" spans="1:56" ht="15" customHeight="1" x14ac:dyDescent="0.2">
      <c r="A439" s="3"/>
      <c r="B439" s="222"/>
      <c r="C439" s="222"/>
      <c r="D439" s="222"/>
      <c r="E439" s="222"/>
      <c r="F439" s="222"/>
      <c r="G439" s="222"/>
      <c r="H439" s="222"/>
      <c r="I439" s="222"/>
      <c r="J439" s="222"/>
      <c r="K439" s="222"/>
      <c r="L439" s="222"/>
      <c r="M439" s="222"/>
      <c r="N439" s="222"/>
      <c r="O439" s="222"/>
      <c r="P439" s="222"/>
      <c r="Q439" s="222"/>
      <c r="R439" s="222"/>
      <c r="S439" s="222"/>
      <c r="T439" s="222"/>
      <c r="U439" s="222"/>
      <c r="V439" s="222"/>
      <c r="W439" s="222"/>
      <c r="X439" s="222"/>
      <c r="Y439" s="222"/>
      <c r="Z439" s="222"/>
      <c r="AA439" s="222"/>
      <c r="AB439" s="222"/>
      <c r="AC439" s="222"/>
      <c r="AD439" s="222"/>
      <c r="AE439" s="222"/>
      <c r="AF439" s="222"/>
      <c r="AG439" s="222"/>
      <c r="AH439" s="222"/>
      <c r="AI439" s="222"/>
      <c r="AJ439" s="222"/>
      <c r="AK439" s="222"/>
      <c r="AL439" s="222"/>
      <c r="AM439" s="222"/>
      <c r="AN439" s="222"/>
      <c r="AO439" s="222"/>
      <c r="AP439" s="222"/>
      <c r="AQ439" s="14"/>
      <c r="AR439" s="14"/>
      <c r="AS439" s="14"/>
      <c r="AT439" s="14"/>
      <c r="AU439" s="1"/>
      <c r="AV439" s="1"/>
      <c r="AW439" s="1"/>
      <c r="AX439" s="1"/>
      <c r="AY439" s="1"/>
      <c r="AZ439" s="1"/>
      <c r="BA439" s="1"/>
      <c r="BB439" s="1"/>
      <c r="BC439" s="1"/>
      <c r="BD439" s="1"/>
    </row>
    <row r="440" spans="1:56" ht="9" customHeight="1" x14ac:dyDescent="0.2">
      <c r="A440" s="3"/>
      <c r="B440" s="222"/>
      <c r="C440" s="222"/>
      <c r="D440" s="222"/>
      <c r="E440" s="222"/>
      <c r="F440" s="222"/>
      <c r="G440" s="222"/>
      <c r="H440" s="222"/>
      <c r="I440" s="222"/>
      <c r="J440" s="222"/>
      <c r="K440" s="222"/>
      <c r="L440" s="222"/>
      <c r="M440" s="222"/>
      <c r="N440" s="222"/>
      <c r="O440" s="222"/>
      <c r="P440" s="222"/>
      <c r="Q440" s="222"/>
      <c r="R440" s="222"/>
      <c r="S440" s="222"/>
      <c r="T440" s="222"/>
      <c r="U440" s="222"/>
      <c r="V440" s="222"/>
      <c r="W440" s="222"/>
      <c r="X440" s="222"/>
      <c r="Y440" s="222"/>
      <c r="Z440" s="222"/>
      <c r="AA440" s="222"/>
      <c r="AB440" s="222"/>
      <c r="AC440" s="222"/>
      <c r="AD440" s="222"/>
      <c r="AE440" s="222"/>
      <c r="AF440" s="222"/>
      <c r="AG440" s="222"/>
      <c r="AH440" s="222"/>
      <c r="AI440" s="222"/>
      <c r="AJ440" s="222"/>
      <c r="AK440" s="222"/>
      <c r="AL440" s="222"/>
      <c r="AM440" s="222"/>
      <c r="AN440" s="222"/>
      <c r="AO440" s="222"/>
      <c r="AP440" s="222"/>
      <c r="AQ440" s="14"/>
      <c r="AR440" s="14"/>
      <c r="AS440" s="14"/>
      <c r="AT440" s="14"/>
      <c r="AU440" s="1"/>
      <c r="AV440" s="1"/>
      <c r="AW440" s="1"/>
      <c r="AX440" s="1"/>
      <c r="AY440" s="1"/>
      <c r="AZ440" s="1"/>
      <c r="BA440" s="1"/>
      <c r="BB440" s="1"/>
      <c r="BC440" s="1"/>
      <c r="BD440" s="1"/>
    </row>
    <row r="441" spans="1:56" ht="30" customHeight="1" x14ac:dyDescent="0.2">
      <c r="A441" s="3"/>
      <c r="B441" s="199" t="s">
        <v>228</v>
      </c>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c r="AD441" s="199"/>
      <c r="AE441" s="199"/>
      <c r="AF441" s="199"/>
      <c r="AG441" s="199"/>
      <c r="AH441" s="199"/>
      <c r="AI441" s="199"/>
      <c r="AJ441" s="199"/>
      <c r="AK441" s="199"/>
      <c r="AL441" s="199"/>
      <c r="AM441" s="199"/>
      <c r="AN441" s="199"/>
      <c r="AO441" s="199"/>
      <c r="AP441" s="199"/>
      <c r="AQ441" s="14"/>
      <c r="AR441" s="14"/>
      <c r="AS441" s="14"/>
      <c r="AT441" s="14"/>
      <c r="AU441" s="1"/>
      <c r="AV441" s="1"/>
      <c r="AW441" s="1"/>
      <c r="AX441" s="1"/>
      <c r="AY441" s="1"/>
      <c r="AZ441" s="1"/>
      <c r="BA441" s="1"/>
      <c r="BB441" s="1"/>
      <c r="BC441" s="1"/>
      <c r="BD441" s="1"/>
    </row>
    <row r="442" spans="1:56" ht="2.25" customHeight="1" x14ac:dyDescent="0.2">
      <c r="A442" s="3"/>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
      <c r="AV442" s="1"/>
      <c r="AW442" s="1"/>
      <c r="AX442" s="1"/>
      <c r="AY442" s="1"/>
      <c r="AZ442" s="1"/>
      <c r="BA442" s="1"/>
      <c r="BB442" s="1"/>
      <c r="BC442" s="1"/>
      <c r="BD442" s="1"/>
    </row>
    <row r="443" spans="1:56" ht="15" customHeight="1" x14ac:dyDescent="0.2">
      <c r="A443" s="3"/>
      <c r="B443" s="152" t="s">
        <v>231</v>
      </c>
      <c r="C443" s="152"/>
      <c r="D443" s="152"/>
      <c r="E443" s="152"/>
      <c r="F443" s="14"/>
      <c r="G443" s="186" t="s">
        <v>82</v>
      </c>
      <c r="H443" s="109"/>
      <c r="I443" s="109"/>
      <c r="J443" s="109"/>
      <c r="K443" s="109"/>
      <c r="L443" s="109"/>
      <c r="M443" s="109"/>
      <c r="N443" s="109"/>
      <c r="O443" s="23"/>
      <c r="P443" s="187" t="s">
        <v>83</v>
      </c>
      <c r="Q443" s="109"/>
      <c r="R443" s="109"/>
      <c r="S443" s="109"/>
      <c r="T443" s="19"/>
      <c r="U443" s="186" t="s">
        <v>84</v>
      </c>
      <c r="V443" s="188"/>
      <c r="W443" s="188"/>
      <c r="X443" s="188"/>
      <c r="Y443" s="188"/>
      <c r="Z443" s="188"/>
      <c r="AA443" s="188"/>
      <c r="AB443" s="188"/>
      <c r="AC443" s="188"/>
      <c r="AD443" s="109"/>
      <c r="AE443" s="109"/>
      <c r="AF443" s="14"/>
      <c r="AG443" s="186" t="s">
        <v>87</v>
      </c>
      <c r="AH443" s="200"/>
      <c r="AI443" s="200"/>
      <c r="AJ443" s="200"/>
      <c r="AK443" s="200"/>
      <c r="AL443" s="200"/>
      <c r="AM443" s="200"/>
      <c r="AN443" s="200"/>
      <c r="AO443" s="200"/>
      <c r="AP443" s="14"/>
      <c r="AQ443" s="14"/>
      <c r="AR443" s="14"/>
      <c r="AS443" s="14"/>
      <c r="AT443" s="14"/>
      <c r="AU443" s="1"/>
      <c r="AV443" s="1"/>
      <c r="AW443" s="1"/>
      <c r="AX443" s="1"/>
      <c r="AY443" s="1"/>
      <c r="AZ443" s="1"/>
      <c r="BA443" s="1"/>
      <c r="BB443" s="1"/>
      <c r="BC443" s="1"/>
      <c r="BD443" s="1"/>
    </row>
    <row r="444" spans="1:56" ht="15" customHeight="1" x14ac:dyDescent="0.2">
      <c r="A444" s="3"/>
      <c r="B444" s="152"/>
      <c r="C444" s="152"/>
      <c r="D444" s="152"/>
      <c r="E444" s="152"/>
      <c r="F444" s="14"/>
      <c r="G444" s="109"/>
      <c r="H444" s="109"/>
      <c r="I444" s="109"/>
      <c r="J444" s="109"/>
      <c r="K444" s="109"/>
      <c r="L444" s="109"/>
      <c r="M444" s="109"/>
      <c r="N444" s="109"/>
      <c r="O444" s="23"/>
      <c r="P444" s="109"/>
      <c r="Q444" s="109"/>
      <c r="R444" s="109"/>
      <c r="S444" s="109"/>
      <c r="T444" s="19"/>
      <c r="U444" s="188"/>
      <c r="V444" s="188"/>
      <c r="W444" s="188"/>
      <c r="X444" s="188"/>
      <c r="Y444" s="188"/>
      <c r="Z444" s="188"/>
      <c r="AA444" s="188"/>
      <c r="AB444" s="188"/>
      <c r="AC444" s="188"/>
      <c r="AD444" s="109"/>
      <c r="AE444" s="109"/>
      <c r="AF444" s="14"/>
      <c r="AG444" s="200"/>
      <c r="AH444" s="200"/>
      <c r="AI444" s="200"/>
      <c r="AJ444" s="200"/>
      <c r="AK444" s="200"/>
      <c r="AL444" s="200"/>
      <c r="AM444" s="200"/>
      <c r="AN444" s="200"/>
      <c r="AO444" s="200"/>
      <c r="AP444" s="14"/>
      <c r="AQ444" s="14"/>
      <c r="AR444" s="14"/>
      <c r="AS444" s="14"/>
      <c r="AT444" s="14"/>
      <c r="AU444" s="1"/>
      <c r="AV444" s="1"/>
      <c r="AW444" s="1"/>
      <c r="AX444" s="1"/>
      <c r="AY444" s="1"/>
      <c r="AZ444" s="1"/>
      <c r="BA444" s="1"/>
      <c r="BB444" s="1"/>
      <c r="BC444" s="1"/>
      <c r="BD444" s="1"/>
    </row>
    <row r="445" spans="1:56" ht="2.25" customHeight="1" x14ac:dyDescent="0.2">
      <c r="A445" s="3"/>
      <c r="B445" s="14"/>
      <c r="C445" s="14"/>
      <c r="D445" s="14"/>
      <c r="E445" s="14"/>
      <c r="F445" s="14"/>
      <c r="G445" s="14"/>
      <c r="H445" s="14"/>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14"/>
      <c r="AG445" s="23"/>
      <c r="AH445" s="23"/>
      <c r="AI445" s="23"/>
      <c r="AJ445" s="23"/>
      <c r="AK445" s="23"/>
      <c r="AL445" s="23"/>
      <c r="AM445" s="23"/>
      <c r="AN445" s="23"/>
      <c r="AO445" s="23"/>
      <c r="AP445" s="14"/>
      <c r="AQ445" s="14"/>
      <c r="AR445" s="14"/>
      <c r="AS445" s="14"/>
      <c r="AT445" s="14"/>
      <c r="AU445" s="1"/>
      <c r="AV445" s="1"/>
      <c r="AW445" s="1"/>
      <c r="AX445" s="1"/>
      <c r="AY445" s="1"/>
      <c r="AZ445" s="1"/>
      <c r="BA445" s="1"/>
      <c r="BB445" s="1"/>
      <c r="BC445" s="1"/>
      <c r="BD445" s="1"/>
    </row>
    <row r="446" spans="1:56" ht="15" customHeight="1" x14ac:dyDescent="0.2">
      <c r="A446" s="3"/>
      <c r="B446" s="201"/>
      <c r="C446" s="202"/>
      <c r="D446" s="202"/>
      <c r="E446" s="203"/>
      <c r="F446" s="62"/>
      <c r="G446" s="204"/>
      <c r="H446" s="205"/>
      <c r="I446" s="205"/>
      <c r="J446" s="205"/>
      <c r="K446" s="205"/>
      <c r="L446" s="206"/>
      <c r="M446" s="215" t="s">
        <v>70</v>
      </c>
      <c r="N446" s="215"/>
      <c r="O446" s="68"/>
      <c r="P446" s="207"/>
      <c r="Q446" s="208"/>
      <c r="R446" s="208"/>
      <c r="S446" s="209"/>
      <c r="T446" s="14"/>
      <c r="U446" s="23"/>
      <c r="V446" s="23"/>
      <c r="W446" s="23"/>
      <c r="X446" s="112">
        <f>IF(P446=0,G446,IF(P446&lt;1920,G446*0.7,IF(P446&lt;1970,G446*0.9,G446)))</f>
        <v>0</v>
      </c>
      <c r="Y446" s="113"/>
      <c r="Z446" s="113"/>
      <c r="AA446" s="113"/>
      <c r="AB446" s="113"/>
      <c r="AC446" s="114"/>
      <c r="AD446" s="169" t="s">
        <v>70</v>
      </c>
      <c r="AE446" s="169"/>
      <c r="AF446" s="14"/>
      <c r="AG446" s="210"/>
      <c r="AH446" s="210"/>
      <c r="AI446" s="210"/>
      <c r="AJ446" s="210"/>
      <c r="AK446" s="23"/>
      <c r="AL446" s="23"/>
      <c r="AM446" s="23"/>
      <c r="AN446" s="23"/>
      <c r="AO446" s="23"/>
      <c r="AP446" s="14"/>
      <c r="AQ446" s="14"/>
      <c r="AR446" s="14"/>
      <c r="AS446" s="14"/>
      <c r="AT446" s="14"/>
      <c r="AU446" s="1"/>
      <c r="AV446" s="1"/>
      <c r="AW446" s="1"/>
      <c r="AX446" s="1"/>
      <c r="AY446" s="1"/>
      <c r="AZ446" s="1"/>
      <c r="BA446" s="1"/>
      <c r="BB446" s="1"/>
      <c r="BC446" s="1"/>
      <c r="BD446" s="1"/>
    </row>
    <row r="447" spans="1:56" ht="2.25" customHeight="1" x14ac:dyDescent="0.2">
      <c r="A447" s="3"/>
      <c r="B447" s="90"/>
      <c r="C447" s="90"/>
      <c r="D447" s="90"/>
      <c r="E447" s="90"/>
      <c r="F447" s="62"/>
      <c r="G447" s="62"/>
      <c r="H447" s="62"/>
      <c r="I447" s="68"/>
      <c r="J447" s="68"/>
      <c r="K447" s="68"/>
      <c r="L447" s="68"/>
      <c r="M447" s="68"/>
      <c r="N447" s="68"/>
      <c r="O447" s="68"/>
      <c r="P447" s="68"/>
      <c r="Q447" s="68"/>
      <c r="R447" s="68"/>
      <c r="S447" s="68"/>
      <c r="T447" s="23"/>
      <c r="U447" s="23"/>
      <c r="V447" s="23"/>
      <c r="W447" s="14"/>
      <c r="X447" s="14"/>
      <c r="Y447" s="14"/>
      <c r="Z447" s="14"/>
      <c r="AA447" s="14"/>
      <c r="AB447" s="14"/>
      <c r="AC447" s="23"/>
      <c r="AD447" s="23"/>
      <c r="AE447" s="23"/>
      <c r="AF447" s="14"/>
      <c r="AG447" s="23"/>
      <c r="AH447" s="23"/>
      <c r="AI447" s="23"/>
      <c r="AJ447" s="23"/>
      <c r="AK447" s="23"/>
      <c r="AL447" s="23"/>
      <c r="AM447" s="23"/>
      <c r="AN447" s="23"/>
      <c r="AO447" s="23"/>
      <c r="AP447" s="14"/>
      <c r="AQ447" s="14"/>
      <c r="AR447" s="14"/>
      <c r="AS447" s="14"/>
      <c r="AT447" s="14"/>
      <c r="AU447" s="1"/>
      <c r="AV447" s="1"/>
      <c r="AW447" s="1"/>
      <c r="AX447" s="1"/>
      <c r="AY447" s="1"/>
      <c r="AZ447" s="1"/>
      <c r="BA447" s="1"/>
      <c r="BB447" s="1"/>
      <c r="BC447" s="1"/>
      <c r="BD447" s="1"/>
    </row>
    <row r="448" spans="1:56" ht="15" customHeight="1" x14ac:dyDescent="0.2">
      <c r="A448" s="3"/>
      <c r="B448" s="201"/>
      <c r="C448" s="202"/>
      <c r="D448" s="202"/>
      <c r="E448" s="203"/>
      <c r="F448" s="62"/>
      <c r="G448" s="204"/>
      <c r="H448" s="205"/>
      <c r="I448" s="205"/>
      <c r="J448" s="205"/>
      <c r="K448" s="205"/>
      <c r="L448" s="206"/>
      <c r="M448" s="215" t="s">
        <v>70</v>
      </c>
      <c r="N448" s="215"/>
      <c r="O448" s="68"/>
      <c r="P448" s="207"/>
      <c r="Q448" s="208"/>
      <c r="R448" s="208"/>
      <c r="S448" s="209"/>
      <c r="T448" s="14"/>
      <c r="U448" s="23"/>
      <c r="V448" s="23"/>
      <c r="W448" s="14"/>
      <c r="X448" s="112">
        <f>IF(P448=0,G448,IF(P448&lt;1920,G448*0.7,IF(P448&lt;1970,G448*0.9,G448)))</f>
        <v>0</v>
      </c>
      <c r="Y448" s="113"/>
      <c r="Z448" s="113"/>
      <c r="AA448" s="113"/>
      <c r="AB448" s="113"/>
      <c r="AC448" s="114"/>
      <c r="AD448" s="169" t="s">
        <v>70</v>
      </c>
      <c r="AE448" s="169"/>
      <c r="AF448" s="14"/>
      <c r="AG448" s="210"/>
      <c r="AH448" s="210"/>
      <c r="AI448" s="210"/>
      <c r="AJ448" s="210"/>
      <c r="AK448" s="23"/>
      <c r="AL448" s="23"/>
      <c r="AM448" s="23"/>
      <c r="AN448" s="23"/>
      <c r="AO448" s="23"/>
      <c r="AP448" s="14"/>
      <c r="AQ448" s="14"/>
      <c r="AR448" s="14"/>
      <c r="AS448" s="14"/>
      <c r="AT448" s="14"/>
      <c r="AU448" s="1"/>
      <c r="AV448" s="1"/>
      <c r="AW448" s="1"/>
      <c r="AX448" s="1"/>
      <c r="AY448" s="1"/>
      <c r="AZ448" s="1"/>
      <c r="BA448" s="1"/>
      <c r="BB448" s="1"/>
      <c r="BC448" s="1"/>
      <c r="BD448" s="1"/>
    </row>
    <row r="449" spans="1:56" ht="15" customHeight="1" x14ac:dyDescent="0.2">
      <c r="A449" s="100"/>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4"/>
      <c r="AR449" s="14"/>
      <c r="AS449" s="14"/>
      <c r="AT449" s="14"/>
      <c r="AU449" s="1"/>
      <c r="AV449" s="1"/>
      <c r="AW449" s="1"/>
      <c r="AX449" s="1"/>
      <c r="AY449" s="1"/>
      <c r="AZ449" s="1"/>
      <c r="BA449" s="1"/>
      <c r="BB449" s="1"/>
      <c r="BC449" s="1"/>
      <c r="BD449" s="1"/>
    </row>
    <row r="450" spans="1:56" ht="15" customHeight="1" x14ac:dyDescent="0.2">
      <c r="A450" s="3">
        <v>38</v>
      </c>
      <c r="B450" s="214" t="s">
        <v>88</v>
      </c>
      <c r="C450" s="214"/>
      <c r="D450" s="214"/>
      <c r="E450" s="214"/>
      <c r="F450" s="214"/>
      <c r="G450" s="214"/>
      <c r="H450" s="214"/>
      <c r="I450" s="214"/>
      <c r="J450" s="214"/>
      <c r="K450" s="214"/>
      <c r="L450" s="214"/>
      <c r="M450" s="214"/>
      <c r="N450" s="214"/>
      <c r="O450" s="214"/>
      <c r="P450" s="214"/>
      <c r="Q450" s="214"/>
      <c r="R450" s="214"/>
      <c r="S450" s="214"/>
      <c r="T450" s="214"/>
      <c r="U450" s="214"/>
      <c r="V450" s="214"/>
      <c r="W450" s="214"/>
      <c r="X450" s="214"/>
      <c r="Y450" s="214"/>
      <c r="Z450" s="214"/>
      <c r="AA450" s="214"/>
      <c r="AB450" s="214"/>
      <c r="AC450" s="214"/>
      <c r="AD450" s="214"/>
      <c r="AE450" s="214"/>
      <c r="AF450" s="214"/>
      <c r="AG450" s="214"/>
      <c r="AH450" s="214"/>
      <c r="AI450" s="214"/>
      <c r="AJ450" s="214"/>
      <c r="AK450" s="175">
        <f>IF((SUM(AF413,AF415,AF417,AF419,AF421,AF423,AF425,AF427,AF429,AF431,AF433,AF435)-SUM(X448,X446))&gt;0,(SUM(AF413,AF415,AF417,AF419,AF421,AF423,AF425,AF427,AF429,AF431,AF433,AF435)-SUM(X448,X446)),IF((SUM(AF413,AF415,AF417,AF419,AF421,AF423,AF425,AF427,AF429,AF431,AF433,AF435)-SUM(X448,X446))&lt;0,0,0))</f>
        <v>0</v>
      </c>
      <c r="AL450" s="176"/>
      <c r="AM450" s="176"/>
      <c r="AN450" s="177"/>
      <c r="AO450" s="171" t="s">
        <v>70</v>
      </c>
      <c r="AP450" s="171"/>
      <c r="AQ450" s="14"/>
      <c r="AR450" s="14"/>
      <c r="AS450" s="14"/>
      <c r="AT450" s="14"/>
      <c r="AU450" s="1"/>
      <c r="AV450" s="1"/>
      <c r="AW450" s="1"/>
      <c r="AX450" s="1"/>
      <c r="AY450" s="1"/>
      <c r="AZ450" s="1"/>
      <c r="BA450" s="1"/>
      <c r="BB450" s="1"/>
      <c r="BC450" s="1"/>
      <c r="BD450" s="1"/>
    </row>
    <row r="451" spans="1:56" ht="15" customHeight="1" x14ac:dyDescent="0.2">
      <c r="A451" s="3"/>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6"/>
      <c r="AL451" s="56"/>
      <c r="AM451" s="56"/>
      <c r="AN451" s="56"/>
      <c r="AO451" s="23"/>
      <c r="AP451" s="23"/>
      <c r="AQ451" s="14"/>
      <c r="AR451" s="14"/>
      <c r="AS451" s="14"/>
      <c r="AT451" s="14"/>
      <c r="AU451" s="1"/>
      <c r="AV451" s="1"/>
      <c r="AW451" s="1"/>
      <c r="AX451" s="1"/>
      <c r="AY451" s="1"/>
      <c r="AZ451" s="1"/>
      <c r="BA451" s="1"/>
      <c r="BB451" s="1"/>
      <c r="BC451" s="1"/>
      <c r="BD451" s="1"/>
    </row>
    <row r="452" spans="1:56" ht="15" customHeight="1" x14ac:dyDescent="0.2">
      <c r="A452" s="3">
        <v>39</v>
      </c>
      <c r="B452" s="120" t="s">
        <v>232</v>
      </c>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c r="AA452" s="141"/>
      <c r="AB452" s="141"/>
      <c r="AC452" s="141"/>
      <c r="AD452" s="141"/>
      <c r="AE452" s="141"/>
      <c r="AF452" s="141"/>
      <c r="AG452" s="141"/>
      <c r="AH452" s="141"/>
      <c r="AI452" s="141"/>
      <c r="AJ452" s="141"/>
      <c r="AK452" s="141"/>
      <c r="AL452" s="141"/>
      <c r="AM452" s="141"/>
      <c r="AN452" s="141"/>
      <c r="AO452" s="141"/>
      <c r="AP452" s="141"/>
      <c r="AQ452" s="14"/>
      <c r="AR452" s="14"/>
      <c r="AS452" s="14"/>
      <c r="AT452" s="14"/>
      <c r="AU452" s="1"/>
      <c r="AV452" s="1"/>
      <c r="AW452" s="1"/>
      <c r="AX452" s="1"/>
      <c r="AY452" s="1"/>
      <c r="AZ452" s="1"/>
      <c r="BA452" s="1"/>
      <c r="BB452" s="1"/>
      <c r="BC452" s="1"/>
      <c r="BD452" s="1"/>
    </row>
    <row r="453" spans="1:56" ht="2.25" customHeight="1" x14ac:dyDescent="0.2">
      <c r="A453" s="3"/>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c r="AA453" s="141"/>
      <c r="AB453" s="141"/>
      <c r="AC453" s="141"/>
      <c r="AD453" s="141"/>
      <c r="AE453" s="141"/>
      <c r="AF453" s="141"/>
      <c r="AG453" s="141"/>
      <c r="AH453" s="141"/>
      <c r="AI453" s="141"/>
      <c r="AJ453" s="141"/>
      <c r="AK453" s="141"/>
      <c r="AL453" s="141"/>
      <c r="AM453" s="141"/>
      <c r="AN453" s="141"/>
      <c r="AO453" s="141"/>
      <c r="AP453" s="141"/>
      <c r="AQ453" s="14"/>
      <c r="AR453" s="14"/>
      <c r="AS453" s="14"/>
      <c r="AT453" s="14"/>
      <c r="AU453" s="1"/>
      <c r="AV453" s="1"/>
      <c r="AW453" s="1"/>
      <c r="AX453" s="1"/>
      <c r="AY453" s="1"/>
      <c r="AZ453" s="1"/>
      <c r="BA453" s="1"/>
      <c r="BB453" s="1"/>
      <c r="BC453" s="1"/>
      <c r="BD453" s="1"/>
    </row>
    <row r="454" spans="1:56" ht="2.25" customHeight="1" x14ac:dyDescent="0.2">
      <c r="A454" s="3"/>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
      <c r="AV454" s="1"/>
      <c r="AW454" s="1"/>
      <c r="AX454" s="1"/>
      <c r="AY454" s="1"/>
      <c r="AZ454" s="1"/>
      <c r="BA454" s="1"/>
      <c r="BB454" s="1"/>
      <c r="BC454" s="1"/>
      <c r="BD454" s="1"/>
    </row>
    <row r="455" spans="1:56" ht="15" customHeight="1" x14ac:dyDescent="0.2">
      <c r="A455" s="3"/>
      <c r="B455" s="14"/>
      <c r="C455" s="14"/>
      <c r="D455" s="14"/>
      <c r="E455" s="14"/>
      <c r="F455" s="14"/>
      <c r="G455" s="152" t="s">
        <v>82</v>
      </c>
      <c r="H455" s="109"/>
      <c r="I455" s="109"/>
      <c r="J455" s="109"/>
      <c r="K455" s="109"/>
      <c r="L455" s="109"/>
      <c r="M455" s="109"/>
      <c r="N455" s="109"/>
      <c r="O455" s="14"/>
      <c r="P455" s="197" t="s">
        <v>83</v>
      </c>
      <c r="Q455" s="109"/>
      <c r="R455" s="109"/>
      <c r="S455" s="109"/>
      <c r="T455" s="19"/>
      <c r="U455" s="152" t="s">
        <v>84</v>
      </c>
      <c r="V455" s="188"/>
      <c r="W455" s="188"/>
      <c r="X455" s="188"/>
      <c r="Y455" s="188"/>
      <c r="Z455" s="188"/>
      <c r="AA455" s="188"/>
      <c r="AB455" s="188"/>
      <c r="AC455" s="188"/>
      <c r="AD455" s="109"/>
      <c r="AE455" s="109"/>
      <c r="AF455" s="14"/>
      <c r="AG455" s="14"/>
      <c r="AH455" s="14"/>
      <c r="AI455" s="14"/>
      <c r="AJ455" s="14"/>
      <c r="AK455" s="14"/>
      <c r="AL455" s="14"/>
      <c r="AM455" s="14"/>
      <c r="AN455" s="14"/>
      <c r="AO455" s="14"/>
      <c r="AP455" s="14"/>
      <c r="AQ455" s="14"/>
      <c r="AR455" s="14"/>
      <c r="AS455" s="14"/>
      <c r="AT455" s="14"/>
      <c r="AU455" s="1"/>
      <c r="AV455" s="1"/>
      <c r="AW455" s="1"/>
      <c r="AX455" s="1"/>
      <c r="AY455" s="1"/>
      <c r="AZ455" s="1"/>
      <c r="BA455" s="1"/>
      <c r="BB455" s="1"/>
      <c r="BC455" s="1"/>
      <c r="BD455" s="1"/>
    </row>
    <row r="456" spans="1:56" ht="15" customHeight="1" x14ac:dyDescent="0.2">
      <c r="A456" s="3"/>
      <c r="B456" s="14"/>
      <c r="C456" s="14"/>
      <c r="D456" s="14"/>
      <c r="E456" s="14"/>
      <c r="F456" s="14"/>
      <c r="G456" s="109"/>
      <c r="H456" s="109"/>
      <c r="I456" s="109"/>
      <c r="J456" s="109"/>
      <c r="K456" s="109"/>
      <c r="L456" s="109"/>
      <c r="M456" s="109"/>
      <c r="N456" s="109"/>
      <c r="O456" s="14"/>
      <c r="P456" s="109"/>
      <c r="Q456" s="109"/>
      <c r="R456" s="109"/>
      <c r="S456" s="109"/>
      <c r="T456" s="19"/>
      <c r="U456" s="188"/>
      <c r="V456" s="188"/>
      <c r="W456" s="188"/>
      <c r="X456" s="188"/>
      <c r="Y456" s="188"/>
      <c r="Z456" s="188"/>
      <c r="AA456" s="188"/>
      <c r="AB456" s="188"/>
      <c r="AC456" s="188"/>
      <c r="AD456" s="109"/>
      <c r="AE456" s="109"/>
      <c r="AF456" s="14"/>
      <c r="AG456" s="14"/>
      <c r="AH456" s="14"/>
      <c r="AI456" s="14"/>
      <c r="AJ456" s="14"/>
      <c r="AK456" s="14"/>
      <c r="AL456" s="14"/>
      <c r="AM456" s="14"/>
      <c r="AN456" s="14"/>
      <c r="AO456" s="14"/>
      <c r="AP456" s="14"/>
      <c r="AQ456" s="14"/>
      <c r="AR456" s="14"/>
      <c r="AS456" s="14"/>
      <c r="AT456" s="14"/>
      <c r="AU456" s="1"/>
      <c r="AV456" s="1"/>
      <c r="AW456" s="1"/>
      <c r="AX456" s="1"/>
      <c r="AY456" s="1"/>
      <c r="AZ456" s="1"/>
      <c r="BA456" s="1"/>
      <c r="BB456" s="1"/>
      <c r="BC456" s="1"/>
      <c r="BD456" s="1"/>
    </row>
    <row r="457" spans="1:56" ht="2.25" customHeight="1" x14ac:dyDescent="0.2">
      <c r="A457" s="3"/>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
      <c r="AV457" s="1"/>
      <c r="AW457" s="1"/>
      <c r="AX457" s="1"/>
      <c r="AY457" s="1"/>
      <c r="AZ457" s="1"/>
      <c r="BA457" s="1"/>
      <c r="BB457" s="1"/>
      <c r="BC457" s="1"/>
      <c r="BD457" s="1"/>
    </row>
    <row r="458" spans="1:56" ht="15" customHeight="1" x14ac:dyDescent="0.2">
      <c r="A458" s="3"/>
      <c r="B458" s="101" t="s">
        <v>85</v>
      </c>
      <c r="C458" s="101"/>
      <c r="D458" s="101"/>
      <c r="E458" s="101"/>
      <c r="F458" s="14"/>
      <c r="G458" s="162"/>
      <c r="H458" s="163"/>
      <c r="I458" s="163"/>
      <c r="J458" s="163"/>
      <c r="K458" s="163"/>
      <c r="L458" s="164"/>
      <c r="M458" s="101" t="s">
        <v>70</v>
      </c>
      <c r="N458" s="101"/>
      <c r="O458" s="14"/>
      <c r="P458" s="211"/>
      <c r="Q458" s="212"/>
      <c r="R458" s="212"/>
      <c r="S458" s="213"/>
      <c r="T458" s="14"/>
      <c r="U458" s="14"/>
      <c r="V458" s="14"/>
      <c r="W458" s="14"/>
      <c r="X458" s="112">
        <f>IF(P458=0,G458,IF(P458&lt;1920,(G458*0.7),IF(P458&lt;1970,(G458*0.9),G458)))</f>
        <v>0</v>
      </c>
      <c r="Y458" s="113"/>
      <c r="Z458" s="113"/>
      <c r="AA458" s="113"/>
      <c r="AB458" s="113"/>
      <c r="AC458" s="114"/>
      <c r="AD458" s="101" t="s">
        <v>70</v>
      </c>
      <c r="AE458" s="101"/>
      <c r="AF458" s="14"/>
      <c r="AG458" s="14"/>
      <c r="AH458" s="14"/>
      <c r="AI458" s="14"/>
      <c r="AJ458" s="14"/>
      <c r="AK458" s="14"/>
      <c r="AL458" s="14"/>
      <c r="AM458" s="14"/>
      <c r="AN458" s="14"/>
      <c r="AO458" s="14"/>
      <c r="AP458" s="14"/>
      <c r="AQ458" s="14"/>
      <c r="AR458" s="14"/>
      <c r="AS458" s="14"/>
      <c r="AT458" s="14"/>
      <c r="AU458" s="1"/>
      <c r="AV458" s="1"/>
      <c r="AW458" s="1"/>
      <c r="AX458" s="1"/>
      <c r="AY458" s="1"/>
      <c r="AZ458" s="1"/>
      <c r="BA458" s="1"/>
      <c r="BB458" s="1"/>
      <c r="BC458" s="1"/>
      <c r="BD458" s="1"/>
    </row>
    <row r="459" spans="1:56" ht="2.25" customHeight="1" x14ac:dyDescent="0.2">
      <c r="A459" s="3"/>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
      <c r="AV459" s="1"/>
      <c r="AW459" s="1"/>
      <c r="AX459" s="1"/>
      <c r="AY459" s="1"/>
      <c r="AZ459" s="1"/>
      <c r="BA459" s="1"/>
      <c r="BB459" s="1"/>
      <c r="BC459" s="1"/>
      <c r="BD459" s="1"/>
    </row>
    <row r="460" spans="1:56" ht="15" customHeight="1" x14ac:dyDescent="0.2">
      <c r="A460" s="3"/>
      <c r="B460" s="101" t="s">
        <v>86</v>
      </c>
      <c r="C460" s="101"/>
      <c r="D460" s="101"/>
      <c r="E460" s="101"/>
      <c r="F460" s="14"/>
      <c r="G460" s="162"/>
      <c r="H460" s="163"/>
      <c r="I460" s="163"/>
      <c r="J460" s="163"/>
      <c r="K460" s="163"/>
      <c r="L460" s="164"/>
      <c r="M460" s="101" t="s">
        <v>70</v>
      </c>
      <c r="N460" s="101"/>
      <c r="O460" s="14"/>
      <c r="P460" s="211"/>
      <c r="Q460" s="212"/>
      <c r="R460" s="212"/>
      <c r="S460" s="213"/>
      <c r="T460" s="14"/>
      <c r="U460" s="14"/>
      <c r="V460" s="14"/>
      <c r="W460" s="14"/>
      <c r="X460" s="112">
        <f>IF(P460=0,G460,IF(P460&lt;1920,(G460*0.7),IF(P460&lt;1970,(G460*0.9),G460)))</f>
        <v>0</v>
      </c>
      <c r="Y460" s="113"/>
      <c r="Z460" s="113"/>
      <c r="AA460" s="113"/>
      <c r="AB460" s="113"/>
      <c r="AC460" s="114"/>
      <c r="AD460" s="101" t="s">
        <v>70</v>
      </c>
      <c r="AE460" s="101"/>
      <c r="AF460" s="14"/>
      <c r="AG460" s="14"/>
      <c r="AH460" s="14"/>
      <c r="AI460" s="14"/>
      <c r="AJ460" s="14"/>
      <c r="AK460" s="14"/>
      <c r="AL460" s="14"/>
      <c r="AM460" s="14"/>
      <c r="AN460" s="14"/>
      <c r="AO460" s="14"/>
      <c r="AP460" s="14"/>
      <c r="AQ460" s="14"/>
      <c r="AR460" s="14"/>
      <c r="AS460" s="14"/>
      <c r="AT460" s="14"/>
      <c r="AU460" s="1"/>
      <c r="AV460" s="1"/>
      <c r="AW460" s="1"/>
      <c r="AX460" s="1"/>
      <c r="AY460" s="1"/>
      <c r="AZ460" s="1"/>
      <c r="BA460" s="1"/>
      <c r="BB460" s="1"/>
      <c r="BC460" s="1"/>
      <c r="BD460" s="1"/>
    </row>
    <row r="461" spans="1:56" ht="15" customHeight="1" x14ac:dyDescent="0.2">
      <c r="A461" s="3"/>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6"/>
      <c r="AL461" s="56"/>
      <c r="AM461" s="56"/>
      <c r="AN461" s="56"/>
      <c r="AO461" s="23"/>
      <c r="AP461" s="23"/>
      <c r="AQ461" s="14"/>
      <c r="AR461" s="14"/>
      <c r="AS461" s="14"/>
      <c r="AT461" s="14"/>
      <c r="AU461" s="1"/>
      <c r="AV461" s="1"/>
      <c r="AW461" s="1"/>
      <c r="AX461" s="1"/>
      <c r="AY461" s="1"/>
      <c r="AZ461" s="1"/>
      <c r="BA461" s="1"/>
      <c r="BB461" s="1"/>
      <c r="BC461" s="1"/>
      <c r="BD461" s="1"/>
    </row>
    <row r="462" spans="1:56" ht="15" customHeight="1" x14ac:dyDescent="0.2">
      <c r="A462" s="3">
        <v>40</v>
      </c>
      <c r="B462" s="198" t="s">
        <v>233</v>
      </c>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4"/>
      <c r="AR462" s="14"/>
      <c r="AS462" s="14"/>
      <c r="AT462" s="14"/>
      <c r="AU462" s="1"/>
      <c r="AV462" s="1"/>
      <c r="AW462" s="1"/>
      <c r="AX462" s="1"/>
      <c r="AY462" s="1"/>
      <c r="AZ462" s="1"/>
      <c r="BA462" s="1"/>
      <c r="BB462" s="1"/>
      <c r="BC462" s="1"/>
      <c r="BD462" s="1"/>
    </row>
    <row r="463" spans="1:56" ht="15" customHeight="1" x14ac:dyDescent="0.2">
      <c r="A463" s="3"/>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4"/>
      <c r="AR463" s="14"/>
      <c r="AS463" s="14"/>
      <c r="AT463" s="14"/>
      <c r="AU463" s="1"/>
      <c r="AV463" s="1"/>
      <c r="AW463" s="1"/>
      <c r="AX463" s="1"/>
      <c r="AY463" s="1"/>
      <c r="AZ463" s="1"/>
      <c r="BA463" s="1"/>
      <c r="BB463" s="1"/>
      <c r="BC463" s="1"/>
      <c r="BD463" s="1"/>
    </row>
    <row r="464" spans="1:56" ht="15" customHeight="1" x14ac:dyDescent="0.2">
      <c r="A464" s="3"/>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4"/>
      <c r="AR464" s="14"/>
      <c r="AS464" s="14"/>
      <c r="AT464" s="14"/>
      <c r="AU464" s="1"/>
      <c r="AV464" s="1"/>
      <c r="AW464" s="1"/>
      <c r="AX464" s="1"/>
      <c r="AY464" s="1"/>
      <c r="AZ464" s="1"/>
      <c r="BA464" s="1"/>
      <c r="BB464" s="1"/>
      <c r="BC464" s="1"/>
      <c r="BD464" s="1"/>
    </row>
    <row r="465" spans="1:56" ht="30" customHeight="1" x14ac:dyDescent="0.2">
      <c r="A465" s="3"/>
      <c r="B465" s="199" t="s">
        <v>234</v>
      </c>
      <c r="C465" s="199"/>
      <c r="D465" s="199"/>
      <c r="E465" s="199"/>
      <c r="F465" s="199"/>
      <c r="G465" s="199"/>
      <c r="H465" s="199"/>
      <c r="I465" s="199"/>
      <c r="J465" s="199"/>
      <c r="K465" s="199"/>
      <c r="L465" s="199"/>
      <c r="M465" s="199"/>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199"/>
      <c r="AL465" s="199"/>
      <c r="AM465" s="199"/>
      <c r="AN465" s="199"/>
      <c r="AO465" s="199"/>
      <c r="AP465" s="199"/>
      <c r="AQ465" s="14"/>
      <c r="AR465" s="14"/>
      <c r="AS465" s="14"/>
      <c r="AT465" s="14"/>
      <c r="AU465" s="1"/>
      <c r="AV465" s="1"/>
      <c r="AW465" s="1"/>
      <c r="AX465" s="1"/>
      <c r="AY465" s="1"/>
      <c r="AZ465" s="1"/>
      <c r="BA465" s="1"/>
      <c r="BB465" s="1"/>
      <c r="BC465" s="1"/>
      <c r="BD465" s="1"/>
    </row>
    <row r="466" spans="1:56" ht="15" customHeight="1" x14ac:dyDescent="0.2">
      <c r="A466" s="3"/>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
      <c r="AV466" s="1"/>
      <c r="AW466" s="1"/>
      <c r="AX466" s="1"/>
      <c r="AY466" s="1"/>
      <c r="AZ466" s="1"/>
      <c r="BA466" s="1"/>
      <c r="BB466" s="1"/>
      <c r="BC466" s="1"/>
      <c r="BD466" s="1"/>
    </row>
    <row r="467" spans="1:56" ht="24.95" customHeight="1" x14ac:dyDescent="0.2">
      <c r="A467" s="3"/>
      <c r="B467" s="152" t="s">
        <v>231</v>
      </c>
      <c r="C467" s="197"/>
      <c r="D467" s="197"/>
      <c r="E467" s="197"/>
      <c r="F467" s="14"/>
      <c r="G467" s="186" t="s">
        <v>82</v>
      </c>
      <c r="H467" s="109"/>
      <c r="I467" s="109"/>
      <c r="J467" s="109"/>
      <c r="K467" s="109"/>
      <c r="L467" s="109"/>
      <c r="M467" s="109"/>
      <c r="N467" s="109"/>
      <c r="O467" s="23"/>
      <c r="P467" s="187" t="s">
        <v>83</v>
      </c>
      <c r="Q467" s="109"/>
      <c r="R467" s="109"/>
      <c r="S467" s="109"/>
      <c r="T467" s="19"/>
      <c r="U467" s="186" t="s">
        <v>84</v>
      </c>
      <c r="V467" s="188"/>
      <c r="W467" s="188"/>
      <c r="X467" s="188"/>
      <c r="Y467" s="188"/>
      <c r="Z467" s="188"/>
      <c r="AA467" s="188"/>
      <c r="AB467" s="188"/>
      <c r="AC467" s="188"/>
      <c r="AD467" s="109"/>
      <c r="AE467" s="109"/>
      <c r="AF467" s="14"/>
      <c r="AG467" s="186" t="s">
        <v>87</v>
      </c>
      <c r="AH467" s="200"/>
      <c r="AI467" s="200"/>
      <c r="AJ467" s="200"/>
      <c r="AK467" s="200"/>
      <c r="AL467" s="200"/>
      <c r="AM467" s="200"/>
      <c r="AN467" s="200"/>
      <c r="AO467" s="200"/>
      <c r="AP467" s="14"/>
      <c r="AQ467" s="14"/>
      <c r="AR467" s="14"/>
      <c r="AS467" s="14"/>
      <c r="AT467" s="14"/>
      <c r="AU467" s="1"/>
      <c r="AV467" s="1"/>
      <c r="AW467" s="1"/>
      <c r="AX467" s="1"/>
      <c r="AY467" s="1"/>
      <c r="AZ467" s="1"/>
      <c r="BA467" s="1"/>
      <c r="BB467" s="1"/>
      <c r="BC467" s="1"/>
      <c r="BD467" s="1"/>
    </row>
    <row r="468" spans="1:56" ht="2.25" customHeight="1" x14ac:dyDescent="0.2">
      <c r="A468" s="3"/>
      <c r="B468" s="197"/>
      <c r="C468" s="197"/>
      <c r="D468" s="197"/>
      <c r="E468" s="197"/>
      <c r="F468" s="14"/>
      <c r="G468" s="109"/>
      <c r="H468" s="109"/>
      <c r="I468" s="109"/>
      <c r="J468" s="109"/>
      <c r="K468" s="109"/>
      <c r="L468" s="109"/>
      <c r="M468" s="109"/>
      <c r="N468" s="109"/>
      <c r="O468" s="23"/>
      <c r="P468" s="109"/>
      <c r="Q468" s="109"/>
      <c r="R468" s="109"/>
      <c r="S468" s="109"/>
      <c r="T468" s="19"/>
      <c r="U468" s="188"/>
      <c r="V468" s="188"/>
      <c r="W468" s="188"/>
      <c r="X468" s="188"/>
      <c r="Y468" s="188"/>
      <c r="Z468" s="188"/>
      <c r="AA468" s="188"/>
      <c r="AB468" s="188"/>
      <c r="AC468" s="188"/>
      <c r="AD468" s="109"/>
      <c r="AE468" s="109"/>
      <c r="AF468" s="14"/>
      <c r="AG468" s="200"/>
      <c r="AH468" s="200"/>
      <c r="AI468" s="200"/>
      <c r="AJ468" s="200"/>
      <c r="AK468" s="200"/>
      <c r="AL468" s="200"/>
      <c r="AM468" s="200"/>
      <c r="AN468" s="200"/>
      <c r="AO468" s="200"/>
      <c r="AP468" s="14"/>
      <c r="AQ468" s="14"/>
      <c r="AR468" s="14"/>
      <c r="AS468" s="14"/>
      <c r="AT468" s="14"/>
      <c r="AU468" s="1"/>
      <c r="AV468" s="1"/>
      <c r="AW468" s="1"/>
      <c r="AX468" s="1"/>
      <c r="AY468" s="1"/>
      <c r="AZ468" s="1"/>
      <c r="BA468" s="1"/>
      <c r="BB468" s="1"/>
      <c r="BC468" s="1"/>
      <c r="BD468" s="1"/>
    </row>
    <row r="469" spans="1:56" ht="15" customHeight="1" x14ac:dyDescent="0.2">
      <c r="A469" s="3"/>
      <c r="B469" s="14"/>
      <c r="C469" s="14"/>
      <c r="D469" s="14"/>
      <c r="E469" s="14"/>
      <c r="F469" s="14"/>
      <c r="G469" s="14"/>
      <c r="H469" s="14"/>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14"/>
      <c r="AG469" s="23"/>
      <c r="AH469" s="23"/>
      <c r="AI469" s="23"/>
      <c r="AJ469" s="23"/>
      <c r="AK469" s="23"/>
      <c r="AL469" s="23"/>
      <c r="AM469" s="23"/>
      <c r="AN469" s="23"/>
      <c r="AO469" s="23"/>
      <c r="AP469" s="14"/>
      <c r="AQ469" s="14"/>
      <c r="AR469" s="14"/>
      <c r="AS469" s="14"/>
      <c r="AT469" s="14"/>
      <c r="AU469" s="1"/>
      <c r="AV469" s="1"/>
      <c r="AW469" s="1"/>
      <c r="AX469" s="1"/>
      <c r="AY469" s="1"/>
      <c r="AZ469" s="1"/>
      <c r="BA469" s="1"/>
      <c r="BB469" s="1"/>
      <c r="BC469" s="1"/>
      <c r="BD469" s="1"/>
    </row>
    <row r="470" spans="1:56" ht="15" customHeight="1" x14ac:dyDescent="0.2">
      <c r="A470" s="3"/>
      <c r="B470" s="201"/>
      <c r="C470" s="202"/>
      <c r="D470" s="202"/>
      <c r="E470" s="203"/>
      <c r="F470" s="62"/>
      <c r="G470" s="204"/>
      <c r="H470" s="205"/>
      <c r="I470" s="205"/>
      <c r="J470" s="205"/>
      <c r="K470" s="205"/>
      <c r="L470" s="206"/>
      <c r="M470" s="169" t="s">
        <v>70</v>
      </c>
      <c r="N470" s="169"/>
      <c r="O470" s="23"/>
      <c r="P470" s="207"/>
      <c r="Q470" s="208"/>
      <c r="R470" s="208"/>
      <c r="S470" s="209"/>
      <c r="T470" s="14"/>
      <c r="U470" s="23"/>
      <c r="V470" s="23"/>
      <c r="W470" s="23"/>
      <c r="X470" s="112">
        <f>IF(P470=0,G470,IF(P470&lt;1920,G470*0.7,IF(P470&lt;1970,G470*0.9,G470)))</f>
        <v>0</v>
      </c>
      <c r="Y470" s="113"/>
      <c r="Z470" s="113"/>
      <c r="AA470" s="113"/>
      <c r="AB470" s="113"/>
      <c r="AC470" s="114"/>
      <c r="AD470" s="169" t="s">
        <v>70</v>
      </c>
      <c r="AE470" s="169"/>
      <c r="AF470" s="14"/>
      <c r="AG470" s="210"/>
      <c r="AH470" s="210"/>
      <c r="AI470" s="210"/>
      <c r="AJ470" s="210"/>
      <c r="AK470" s="23"/>
      <c r="AL470" s="23"/>
      <c r="AM470" s="23"/>
      <c r="AN470" s="23"/>
      <c r="AO470" s="23"/>
      <c r="AP470" s="14"/>
      <c r="AQ470" s="14"/>
      <c r="AR470" s="14"/>
      <c r="AS470" s="14"/>
      <c r="AT470" s="14"/>
      <c r="AU470" s="1"/>
      <c r="AV470" s="1"/>
      <c r="AW470" s="1"/>
      <c r="AX470" s="1"/>
      <c r="AY470" s="1"/>
      <c r="AZ470" s="1"/>
      <c r="BA470" s="1"/>
      <c r="BB470" s="1"/>
      <c r="BC470" s="1"/>
      <c r="BD470" s="1"/>
    </row>
    <row r="471" spans="1:56" ht="2.25" customHeight="1" x14ac:dyDescent="0.2">
      <c r="A471" s="3"/>
      <c r="B471" s="90"/>
      <c r="C471" s="90"/>
      <c r="D471" s="90"/>
      <c r="E471" s="90"/>
      <c r="F471" s="62"/>
      <c r="G471" s="62"/>
      <c r="H471" s="62"/>
      <c r="I471" s="68"/>
      <c r="J471" s="68"/>
      <c r="K471" s="68"/>
      <c r="L471" s="68"/>
      <c r="M471" s="23"/>
      <c r="N471" s="23"/>
      <c r="O471" s="23"/>
      <c r="P471" s="68"/>
      <c r="Q471" s="68"/>
      <c r="R471" s="68"/>
      <c r="S471" s="68"/>
      <c r="T471" s="23"/>
      <c r="U471" s="23"/>
      <c r="V471" s="23"/>
      <c r="W471" s="14"/>
      <c r="X471" s="14"/>
      <c r="Y471" s="14"/>
      <c r="Z471" s="14"/>
      <c r="AA471" s="14"/>
      <c r="AB471" s="14"/>
      <c r="AC471" s="23"/>
      <c r="AD471" s="23"/>
      <c r="AE471" s="23"/>
      <c r="AF471" s="14"/>
      <c r="AG471" s="23"/>
      <c r="AH471" s="23"/>
      <c r="AI471" s="23"/>
      <c r="AJ471" s="23"/>
      <c r="AK471" s="23"/>
      <c r="AL471" s="23"/>
      <c r="AM471" s="23"/>
      <c r="AN471" s="23"/>
      <c r="AO471" s="23"/>
      <c r="AP471" s="14"/>
      <c r="AQ471" s="14"/>
      <c r="AR471" s="14"/>
      <c r="AS471" s="14"/>
      <c r="AT471" s="14"/>
      <c r="AU471" s="1"/>
      <c r="AV471" s="1"/>
      <c r="AW471" s="1"/>
      <c r="AX471" s="1"/>
      <c r="AY471" s="1"/>
      <c r="AZ471" s="1"/>
      <c r="BA471" s="1"/>
      <c r="BB471" s="1"/>
      <c r="BC471" s="1"/>
      <c r="BD471" s="1"/>
    </row>
    <row r="472" spans="1:56" ht="15" customHeight="1" x14ac:dyDescent="0.2">
      <c r="A472" s="3"/>
      <c r="B472" s="201"/>
      <c r="C472" s="202"/>
      <c r="D472" s="202"/>
      <c r="E472" s="203"/>
      <c r="F472" s="62"/>
      <c r="G472" s="204"/>
      <c r="H472" s="205"/>
      <c r="I472" s="205"/>
      <c r="J472" s="205"/>
      <c r="K472" s="205"/>
      <c r="L472" s="206"/>
      <c r="M472" s="169" t="s">
        <v>70</v>
      </c>
      <c r="N472" s="169"/>
      <c r="O472" s="23"/>
      <c r="P472" s="207"/>
      <c r="Q472" s="208"/>
      <c r="R472" s="208"/>
      <c r="S472" s="209"/>
      <c r="T472" s="14"/>
      <c r="U472" s="23"/>
      <c r="V472" s="23"/>
      <c r="W472" s="14"/>
      <c r="X472" s="112">
        <f>IF(P472=0,G472,IF(P472&lt;1920,G472*0.7,IF(P472&lt;1970,G472*0.9,G472)))</f>
        <v>0</v>
      </c>
      <c r="Y472" s="113"/>
      <c r="Z472" s="113"/>
      <c r="AA472" s="113"/>
      <c r="AB472" s="113"/>
      <c r="AC472" s="114"/>
      <c r="AD472" s="169" t="s">
        <v>70</v>
      </c>
      <c r="AE472" s="169"/>
      <c r="AF472" s="14"/>
      <c r="AG472" s="210"/>
      <c r="AH472" s="210"/>
      <c r="AI472" s="210"/>
      <c r="AJ472" s="210"/>
      <c r="AK472" s="23"/>
      <c r="AL472" s="23"/>
      <c r="AM472" s="23"/>
      <c r="AN472" s="23"/>
      <c r="AO472" s="23"/>
      <c r="AP472" s="14"/>
      <c r="AQ472" s="14"/>
      <c r="AR472" s="14"/>
      <c r="AS472" s="14"/>
      <c r="AT472" s="14"/>
      <c r="AU472" s="1"/>
      <c r="AV472" s="1"/>
      <c r="AW472" s="1"/>
      <c r="AX472" s="1"/>
      <c r="AY472" s="1"/>
      <c r="AZ472" s="1"/>
      <c r="BA472" s="1"/>
      <c r="BB472" s="1"/>
      <c r="BC472" s="1"/>
      <c r="BD472" s="1"/>
    </row>
    <row r="473" spans="1:56" ht="2.25" customHeight="1" x14ac:dyDescent="0.2">
      <c r="A473" s="2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
      <c r="AV473" s="1"/>
      <c r="AW473" s="1"/>
      <c r="AX473" s="1"/>
      <c r="AY473" s="1"/>
      <c r="AZ473" s="1"/>
      <c r="BA473" s="1"/>
      <c r="BB473" s="1"/>
      <c r="BC473" s="1"/>
      <c r="BD473" s="1"/>
    </row>
    <row r="474" spans="1:56" ht="2.25" customHeight="1" x14ac:dyDescent="0.2">
      <c r="A474" s="3"/>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
      <c r="AV474" s="1"/>
      <c r="AW474" s="1"/>
      <c r="AX474" s="1"/>
      <c r="AY474" s="1"/>
      <c r="AZ474" s="1"/>
      <c r="BA474" s="1"/>
      <c r="BB474" s="1"/>
      <c r="BC474" s="1"/>
      <c r="BD474" s="1"/>
    </row>
    <row r="475" spans="1:56" ht="15" customHeight="1" x14ac:dyDescent="0.2">
      <c r="A475" s="3">
        <v>41</v>
      </c>
      <c r="B475" s="117" t="s">
        <v>89</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2">
        <f>IF((SUM(X458,X460)-SUM(X472,X470))&gt;0,(SUM(X458,X460)-SUM(X472,X470)),IF((SUM(X458,X460)-SUM(X472,X470))&lt;0,0,0))</f>
        <v>0</v>
      </c>
      <c r="AL475" s="113"/>
      <c r="AM475" s="113"/>
      <c r="AN475" s="114"/>
      <c r="AO475" s="169" t="s">
        <v>70</v>
      </c>
      <c r="AP475" s="169"/>
      <c r="AQ475" s="14"/>
      <c r="AR475" s="14"/>
      <c r="AS475" s="14"/>
      <c r="AT475" s="14"/>
      <c r="AU475" s="1"/>
      <c r="AV475" s="1"/>
      <c r="AW475" s="1"/>
      <c r="AX475" s="1"/>
      <c r="AY475" s="1"/>
      <c r="AZ475" s="1"/>
      <c r="BA475" s="1"/>
      <c r="BB475" s="1"/>
      <c r="BC475" s="1"/>
      <c r="BD475" s="1"/>
    </row>
    <row r="476" spans="1:56" ht="15" customHeight="1" x14ac:dyDescent="0.2">
      <c r="A476" s="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
      <c r="AV476" s="1"/>
      <c r="AW476" s="1"/>
      <c r="AX476" s="1"/>
      <c r="AY476" s="1"/>
      <c r="AZ476" s="1"/>
      <c r="BA476" s="1"/>
      <c r="BB476" s="1"/>
      <c r="BC476" s="1"/>
      <c r="BD476" s="1"/>
    </row>
    <row r="477" spans="1:56" ht="15" customHeight="1" x14ac:dyDescent="0.2">
      <c r="A477" s="3">
        <v>42</v>
      </c>
      <c r="B477" s="105" t="s">
        <v>90</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c r="AL477" s="106"/>
      <c r="AM477" s="106"/>
      <c r="AN477" s="106"/>
      <c r="AO477" s="106"/>
      <c r="AP477" s="106"/>
      <c r="AQ477" s="14"/>
      <c r="AR477" s="14"/>
      <c r="AS477" s="14"/>
      <c r="AT477" s="14"/>
      <c r="AU477" s="1"/>
      <c r="AV477" s="1"/>
      <c r="AW477" s="1"/>
      <c r="AX477" s="1"/>
      <c r="AY477" s="1"/>
      <c r="AZ477" s="1"/>
      <c r="BA477" s="1"/>
      <c r="BB477" s="1"/>
      <c r="BC477" s="1"/>
      <c r="BD477" s="1"/>
    </row>
    <row r="478" spans="1:56" ht="2.25" customHeight="1" x14ac:dyDescent="0.2">
      <c r="A478" s="3"/>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
      <c r="AV478" s="1"/>
      <c r="AW478" s="1"/>
      <c r="AX478" s="1"/>
      <c r="AY478" s="1"/>
      <c r="AZ478" s="1"/>
      <c r="BA478" s="1"/>
      <c r="BB478" s="1"/>
      <c r="BC478" s="1"/>
      <c r="BD478" s="1"/>
    </row>
    <row r="479" spans="1:56" ht="15" customHeight="1" x14ac:dyDescent="0.2">
      <c r="A479" s="3"/>
      <c r="B479" s="115" t="s">
        <v>91</v>
      </c>
      <c r="C479" s="106"/>
      <c r="D479" s="106"/>
      <c r="E479" s="106"/>
      <c r="F479" s="106"/>
      <c r="G479" s="106"/>
      <c r="H479" s="106"/>
      <c r="I479" s="106"/>
      <c r="J479" s="106"/>
      <c r="K479" s="106"/>
      <c r="L479" s="106"/>
      <c r="M479" s="106"/>
      <c r="N479" s="106"/>
      <c r="O479" s="106"/>
      <c r="P479" s="14"/>
      <c r="Q479" s="162"/>
      <c r="R479" s="195"/>
      <c r="S479" s="195"/>
      <c r="T479" s="195"/>
      <c r="U479" s="195"/>
      <c r="V479" s="196"/>
      <c r="W479" s="101" t="s">
        <v>70</v>
      </c>
      <c r="X479" s="101"/>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
      <c r="AV479" s="1"/>
      <c r="AW479" s="1"/>
      <c r="AX479" s="1"/>
      <c r="AY479" s="1"/>
      <c r="AZ479" s="1"/>
      <c r="BA479" s="1"/>
      <c r="BB479" s="1"/>
      <c r="BC479" s="1"/>
      <c r="BD479" s="1"/>
    </row>
    <row r="480" spans="1:56" ht="2.25" customHeight="1" x14ac:dyDescent="0.2">
      <c r="A480" s="3"/>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
      <c r="AV480" s="1"/>
      <c r="AW480" s="1"/>
      <c r="AX480" s="1"/>
      <c r="AY480" s="1"/>
      <c r="AZ480" s="1"/>
      <c r="BA480" s="1"/>
      <c r="BB480" s="1"/>
      <c r="BC480" s="1"/>
      <c r="BD480" s="1"/>
    </row>
    <row r="481" spans="1:56" ht="15" customHeight="1" x14ac:dyDescent="0.2">
      <c r="A481" s="3"/>
      <c r="B481" s="115" t="s">
        <v>92</v>
      </c>
      <c r="C481" s="106"/>
      <c r="D481" s="106"/>
      <c r="E481" s="106"/>
      <c r="F481" s="106"/>
      <c r="G481" s="106"/>
      <c r="H481" s="106"/>
      <c r="I481" s="106"/>
      <c r="J481" s="106"/>
      <c r="K481" s="106"/>
      <c r="L481" s="106"/>
      <c r="M481" s="106"/>
      <c r="N481" s="106"/>
      <c r="O481" s="106"/>
      <c r="P481" s="14"/>
      <c r="Q481" s="162"/>
      <c r="R481" s="195"/>
      <c r="S481" s="195"/>
      <c r="T481" s="195"/>
      <c r="U481" s="195"/>
      <c r="V481" s="196"/>
      <c r="W481" s="101" t="s">
        <v>70</v>
      </c>
      <c r="X481" s="101"/>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
      <c r="AV481" s="1"/>
      <c r="AW481" s="1"/>
      <c r="AX481" s="1"/>
      <c r="AY481" s="1"/>
      <c r="AZ481" s="1"/>
      <c r="BA481" s="1"/>
      <c r="BB481" s="1"/>
      <c r="BC481" s="1"/>
      <c r="BD481" s="1"/>
    </row>
    <row r="482" spans="1:56" ht="2.25" customHeight="1" x14ac:dyDescent="0.2">
      <c r="A482" s="3"/>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
      <c r="AV482" s="1"/>
      <c r="AW482" s="1"/>
      <c r="AX482" s="1"/>
      <c r="AY482" s="1"/>
      <c r="AZ482" s="1"/>
      <c r="BA482" s="1"/>
      <c r="BB482" s="1"/>
      <c r="BC482" s="1"/>
      <c r="BD482" s="1"/>
    </row>
    <row r="483" spans="1:56" ht="15" customHeight="1" x14ac:dyDescent="0.2">
      <c r="A483" s="3"/>
      <c r="B483" s="115" t="s">
        <v>93</v>
      </c>
      <c r="C483" s="106"/>
      <c r="D483" s="106"/>
      <c r="E483" s="106"/>
      <c r="F483" s="106"/>
      <c r="G483" s="106"/>
      <c r="H483" s="106"/>
      <c r="I483" s="106"/>
      <c r="J483" s="106"/>
      <c r="K483" s="106"/>
      <c r="L483" s="106"/>
      <c r="M483" s="106"/>
      <c r="N483" s="106"/>
      <c r="O483" s="106"/>
      <c r="P483" s="14"/>
      <c r="Q483" s="162"/>
      <c r="R483" s="195"/>
      <c r="S483" s="195"/>
      <c r="T483" s="195"/>
      <c r="U483" s="195"/>
      <c r="V483" s="196"/>
      <c r="W483" s="101" t="s">
        <v>70</v>
      </c>
      <c r="X483" s="101"/>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
      <c r="AV483" s="1"/>
      <c r="AW483" s="1"/>
      <c r="AX483" s="1"/>
      <c r="AY483" s="1"/>
      <c r="AZ483" s="1"/>
      <c r="BA483" s="1"/>
      <c r="BB483" s="1"/>
      <c r="BC483" s="1"/>
      <c r="BD483" s="1"/>
    </row>
    <row r="484" spans="1:56" ht="2.25" customHeight="1" x14ac:dyDescent="0.2">
      <c r="A484" s="3"/>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
      <c r="AV484" s="1"/>
      <c r="AW484" s="1"/>
      <c r="AX484" s="1"/>
      <c r="AY484" s="1"/>
      <c r="AZ484" s="1"/>
      <c r="BA484" s="1"/>
      <c r="BB484" s="1"/>
      <c r="BC484" s="1"/>
      <c r="BD484" s="1"/>
    </row>
    <row r="485" spans="1:56" ht="15" customHeight="1" x14ac:dyDescent="0.2">
      <c r="A485" s="3"/>
      <c r="B485" s="115" t="s">
        <v>94</v>
      </c>
      <c r="C485" s="106"/>
      <c r="D485" s="106"/>
      <c r="E485" s="106"/>
      <c r="F485" s="106"/>
      <c r="G485" s="106"/>
      <c r="H485" s="106"/>
      <c r="I485" s="106"/>
      <c r="J485" s="106"/>
      <c r="K485" s="106"/>
      <c r="L485" s="106"/>
      <c r="M485" s="106"/>
      <c r="N485" s="106"/>
      <c r="O485" s="106"/>
      <c r="P485" s="14"/>
      <c r="Q485" s="162"/>
      <c r="R485" s="195"/>
      <c r="S485" s="195"/>
      <c r="T485" s="195"/>
      <c r="U485" s="195"/>
      <c r="V485" s="196"/>
      <c r="W485" s="101" t="s">
        <v>70</v>
      </c>
      <c r="X485" s="101"/>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
      <c r="AV485" s="1"/>
      <c r="AW485" s="1"/>
      <c r="AX485" s="1"/>
      <c r="AY485" s="1"/>
      <c r="AZ485" s="1"/>
      <c r="BA485" s="1"/>
      <c r="BB485" s="1"/>
      <c r="BC485" s="1"/>
      <c r="BD485" s="1"/>
    </row>
    <row r="486" spans="1:56" ht="2.25" customHeight="1" x14ac:dyDescent="0.2">
      <c r="A486" s="3"/>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
      <c r="AV486" s="1"/>
      <c r="AW486" s="1"/>
      <c r="AX486" s="1"/>
      <c r="AY486" s="1"/>
      <c r="AZ486" s="1"/>
      <c r="BA486" s="1"/>
      <c r="BB486" s="1"/>
      <c r="BC486" s="1"/>
      <c r="BD486" s="1"/>
    </row>
    <row r="487" spans="1:56" ht="15" customHeight="1" x14ac:dyDescent="0.2">
      <c r="A487" s="3"/>
      <c r="B487" s="115" t="s">
        <v>95</v>
      </c>
      <c r="C487" s="106"/>
      <c r="D487" s="106"/>
      <c r="E487" s="106"/>
      <c r="F487" s="106"/>
      <c r="G487" s="106"/>
      <c r="H487" s="106"/>
      <c r="I487" s="106"/>
      <c r="J487" s="106"/>
      <c r="K487" s="106"/>
      <c r="L487" s="106"/>
      <c r="M487" s="106"/>
      <c r="N487" s="106"/>
      <c r="O487" s="106"/>
      <c r="P487" s="14"/>
      <c r="Q487" s="162"/>
      <c r="R487" s="195"/>
      <c r="S487" s="195"/>
      <c r="T487" s="195"/>
      <c r="U487" s="195"/>
      <c r="V487" s="196"/>
      <c r="W487" s="101" t="s">
        <v>70</v>
      </c>
      <c r="X487" s="101"/>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
      <c r="AV487" s="1"/>
      <c r="AW487" s="1"/>
      <c r="AX487" s="1"/>
      <c r="AY487" s="1"/>
      <c r="AZ487" s="1"/>
      <c r="BA487" s="1"/>
      <c r="BB487" s="1"/>
      <c r="BC487" s="1"/>
      <c r="BD487" s="1"/>
    </row>
    <row r="488" spans="1:56" ht="2.25" customHeight="1" x14ac:dyDescent="0.2">
      <c r="A488" s="3"/>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
      <c r="AV488" s="1"/>
      <c r="AW488" s="1"/>
      <c r="AX488" s="1"/>
      <c r="AY488" s="1"/>
      <c r="AZ488" s="1"/>
      <c r="BA488" s="1"/>
      <c r="BB488" s="1"/>
      <c r="BC488" s="1"/>
      <c r="BD488" s="1"/>
    </row>
    <row r="489" spans="1:56" ht="15" customHeight="1" x14ac:dyDescent="0.2">
      <c r="A489" s="3"/>
      <c r="B489" s="115" t="s">
        <v>96</v>
      </c>
      <c r="C489" s="106"/>
      <c r="D489" s="106"/>
      <c r="E489" s="106"/>
      <c r="F489" s="106"/>
      <c r="G489" s="106"/>
      <c r="H489" s="106"/>
      <c r="I489" s="106"/>
      <c r="J489" s="106"/>
      <c r="K489" s="106"/>
      <c r="L489" s="106"/>
      <c r="M489" s="106"/>
      <c r="N489" s="106"/>
      <c r="O489" s="106"/>
      <c r="P489" s="14"/>
      <c r="Q489" s="162"/>
      <c r="R489" s="195"/>
      <c r="S489" s="195"/>
      <c r="T489" s="195"/>
      <c r="U489" s="195"/>
      <c r="V489" s="196"/>
      <c r="W489" s="101" t="s">
        <v>70</v>
      </c>
      <c r="X489" s="101"/>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
      <c r="AV489" s="1"/>
      <c r="AW489" s="1"/>
      <c r="AX489" s="1"/>
      <c r="AY489" s="1"/>
      <c r="AZ489" s="1"/>
      <c r="BA489" s="1"/>
      <c r="BB489" s="1"/>
      <c r="BC489" s="1"/>
      <c r="BD489" s="1"/>
    </row>
    <row r="490" spans="1:56" ht="2.25" customHeight="1" x14ac:dyDescent="0.2">
      <c r="A490" s="3"/>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
      <c r="AV490" s="1"/>
      <c r="AW490" s="1"/>
      <c r="AX490" s="1"/>
      <c r="AY490" s="1"/>
      <c r="AZ490" s="1"/>
      <c r="BA490" s="1"/>
      <c r="BB490" s="1"/>
      <c r="BC490" s="1"/>
      <c r="BD490" s="1"/>
    </row>
    <row r="491" spans="1:56" ht="15" customHeight="1" x14ac:dyDescent="0.2">
      <c r="A491" s="3"/>
      <c r="B491" s="115" t="s">
        <v>97</v>
      </c>
      <c r="C491" s="106"/>
      <c r="D491" s="106"/>
      <c r="E491" s="106"/>
      <c r="F491" s="106"/>
      <c r="G491" s="106"/>
      <c r="H491" s="106"/>
      <c r="I491" s="106"/>
      <c r="J491" s="106"/>
      <c r="K491" s="106"/>
      <c r="L491" s="106"/>
      <c r="M491" s="106"/>
      <c r="N491" s="106"/>
      <c r="O491" s="106"/>
      <c r="P491" s="14"/>
      <c r="Q491" s="162"/>
      <c r="R491" s="195"/>
      <c r="S491" s="195"/>
      <c r="T491" s="195"/>
      <c r="U491" s="195"/>
      <c r="V491" s="196"/>
      <c r="W491" s="101" t="s">
        <v>70</v>
      </c>
      <c r="X491" s="101"/>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
      <c r="AV491" s="1"/>
      <c r="AW491" s="1"/>
      <c r="AX491" s="1"/>
      <c r="AY491" s="1"/>
      <c r="AZ491" s="1"/>
      <c r="BA491" s="1"/>
      <c r="BB491" s="1"/>
      <c r="BC491" s="1"/>
      <c r="BD491" s="1"/>
    </row>
    <row r="492" spans="1:56" ht="2.25" customHeight="1" x14ac:dyDescent="0.2">
      <c r="A492" s="3"/>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
      <c r="AV492" s="1"/>
      <c r="AW492" s="1"/>
      <c r="AX492" s="1"/>
      <c r="AY492" s="1"/>
      <c r="AZ492" s="1"/>
      <c r="BA492" s="1"/>
      <c r="BB492" s="1"/>
      <c r="BC492" s="1"/>
      <c r="BD492" s="1"/>
    </row>
    <row r="493" spans="1:56" ht="15" customHeight="1" x14ac:dyDescent="0.2">
      <c r="A493" s="3"/>
      <c r="B493" s="115" t="s">
        <v>98</v>
      </c>
      <c r="C493" s="106"/>
      <c r="D493" s="106"/>
      <c r="E493" s="106"/>
      <c r="F493" s="106"/>
      <c r="G493" s="106"/>
      <c r="H493" s="106"/>
      <c r="I493" s="106"/>
      <c r="J493" s="106"/>
      <c r="K493" s="106"/>
      <c r="L493" s="106"/>
      <c r="M493" s="106"/>
      <c r="N493" s="106"/>
      <c r="O493" s="106"/>
      <c r="P493" s="14"/>
      <c r="Q493" s="162"/>
      <c r="R493" s="195"/>
      <c r="S493" s="195"/>
      <c r="T493" s="195"/>
      <c r="U493" s="195"/>
      <c r="V493" s="196"/>
      <c r="W493" s="101" t="s">
        <v>70</v>
      </c>
      <c r="X493" s="101"/>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
      <c r="AV493" s="1"/>
      <c r="AW493" s="1"/>
      <c r="AX493" s="1"/>
      <c r="AY493" s="1"/>
      <c r="AZ493" s="1"/>
      <c r="BA493" s="1"/>
      <c r="BB493" s="1"/>
      <c r="BC493" s="1"/>
      <c r="BD493" s="1"/>
    </row>
    <row r="494" spans="1:56" ht="15" customHeight="1" x14ac:dyDescent="0.2">
      <c r="A494" s="3"/>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
      <c r="AV494" s="1"/>
      <c r="AW494" s="1"/>
      <c r="AX494" s="1"/>
      <c r="AY494" s="1"/>
      <c r="AZ494" s="1"/>
      <c r="BA494" s="1"/>
      <c r="BB494" s="1"/>
      <c r="BC494" s="1"/>
      <c r="BD494" s="1"/>
    </row>
    <row r="495" spans="1:56" ht="15" customHeight="1" x14ac:dyDescent="0.2">
      <c r="A495" s="3">
        <v>43</v>
      </c>
      <c r="B495" s="105" t="s">
        <v>99</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c r="AL495" s="106"/>
      <c r="AM495" s="106"/>
      <c r="AN495" s="106"/>
      <c r="AO495" s="106"/>
      <c r="AP495" s="106"/>
      <c r="AQ495" s="14"/>
      <c r="AR495" s="14"/>
      <c r="AS495" s="14"/>
      <c r="AT495" s="14"/>
      <c r="AU495" s="1"/>
      <c r="AV495" s="1"/>
      <c r="AW495" s="1"/>
      <c r="AX495" s="1"/>
      <c r="AY495" s="1"/>
      <c r="AZ495" s="1"/>
      <c r="BA495" s="1"/>
      <c r="BB495" s="1"/>
      <c r="BC495" s="1"/>
      <c r="BD495" s="1"/>
    </row>
    <row r="496" spans="1:56" ht="2.25" customHeight="1" x14ac:dyDescent="0.2">
      <c r="A496" s="3"/>
      <c r="B496" s="17"/>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4"/>
      <c r="AR496" s="14"/>
      <c r="AS496" s="14"/>
      <c r="AT496" s="14"/>
      <c r="AU496" s="1"/>
      <c r="AV496" s="1"/>
      <c r="AW496" s="1"/>
      <c r="AX496" s="1"/>
      <c r="AY496" s="1"/>
      <c r="AZ496" s="1"/>
      <c r="BA496" s="1"/>
      <c r="BB496" s="1"/>
      <c r="BC496" s="1"/>
      <c r="BD496" s="1"/>
    </row>
    <row r="497" spans="1:56" ht="15" customHeight="1" x14ac:dyDescent="0.2">
      <c r="A497" s="3"/>
      <c r="B497" s="134" t="s">
        <v>78</v>
      </c>
      <c r="C497" s="101"/>
      <c r="D497" s="101"/>
      <c r="E497" s="101"/>
      <c r="F497" s="101"/>
      <c r="G497" s="101"/>
      <c r="H497" s="101"/>
      <c r="I497" s="101"/>
      <c r="J497" s="101"/>
      <c r="K497" s="101"/>
      <c r="L497" s="101"/>
      <c r="M497" s="101"/>
      <c r="N497" s="101"/>
      <c r="O497" s="101"/>
      <c r="P497" s="14"/>
      <c r="Q497" s="162"/>
      <c r="R497" s="195"/>
      <c r="S497" s="195"/>
      <c r="T497" s="195"/>
      <c r="U497" s="195"/>
      <c r="V497" s="196"/>
      <c r="W497" s="101" t="s">
        <v>70</v>
      </c>
      <c r="X497" s="101"/>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
      <c r="AV497" s="1"/>
      <c r="AW497" s="1"/>
      <c r="AX497" s="1"/>
      <c r="AY497" s="1"/>
      <c r="AZ497" s="1"/>
      <c r="BA497" s="1"/>
      <c r="BB497" s="1"/>
      <c r="BC497" s="1"/>
      <c r="BD497" s="1"/>
    </row>
    <row r="498" spans="1:56" ht="2.25" customHeight="1" x14ac:dyDescent="0.2">
      <c r="A498" s="3"/>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
      <c r="AV498" s="1"/>
      <c r="AW498" s="1"/>
      <c r="AX498" s="1"/>
      <c r="AY498" s="1"/>
      <c r="AZ498" s="1"/>
      <c r="BA498" s="1"/>
      <c r="BB498" s="1"/>
      <c r="BC498" s="1"/>
      <c r="BD498" s="1"/>
    </row>
    <row r="499" spans="1:56" ht="15" customHeight="1" x14ac:dyDescent="0.2">
      <c r="A499" s="3"/>
      <c r="B499" s="134" t="s">
        <v>79</v>
      </c>
      <c r="C499" s="101"/>
      <c r="D499" s="101"/>
      <c r="E499" s="101"/>
      <c r="F499" s="101"/>
      <c r="G499" s="101"/>
      <c r="H499" s="101"/>
      <c r="I499" s="101"/>
      <c r="J499" s="101"/>
      <c r="K499" s="101"/>
      <c r="L499" s="101"/>
      <c r="M499" s="101"/>
      <c r="N499" s="101"/>
      <c r="O499" s="101"/>
      <c r="P499" s="14"/>
      <c r="Q499" s="162"/>
      <c r="R499" s="195"/>
      <c r="S499" s="195"/>
      <c r="T499" s="195"/>
      <c r="U499" s="195"/>
      <c r="V499" s="196"/>
      <c r="W499" s="101" t="s">
        <v>70</v>
      </c>
      <c r="X499" s="101"/>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
      <c r="AV499" s="1"/>
      <c r="AW499" s="1"/>
      <c r="AX499" s="1"/>
      <c r="AY499" s="1"/>
      <c r="AZ499" s="1"/>
      <c r="BA499" s="1"/>
      <c r="BB499" s="1"/>
      <c r="BC499" s="1"/>
      <c r="BD499" s="1"/>
    </row>
    <row r="500" spans="1:56" ht="2.25" customHeight="1" x14ac:dyDescent="0.2">
      <c r="A500" s="3"/>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
      <c r="AV500" s="1"/>
      <c r="AW500" s="1"/>
      <c r="AX500" s="1"/>
      <c r="AY500" s="1"/>
      <c r="AZ500" s="1"/>
      <c r="BA500" s="1"/>
      <c r="BB500" s="1"/>
      <c r="BC500" s="1"/>
      <c r="BD500" s="1"/>
    </row>
    <row r="501" spans="1:56" ht="15" customHeight="1" x14ac:dyDescent="0.2">
      <c r="A501" s="3"/>
      <c r="B501" s="134" t="s">
        <v>77</v>
      </c>
      <c r="C501" s="101"/>
      <c r="D501" s="101"/>
      <c r="E501" s="101"/>
      <c r="F501" s="101"/>
      <c r="G501" s="101"/>
      <c r="H501" s="101"/>
      <c r="I501" s="101"/>
      <c r="J501" s="101"/>
      <c r="K501" s="101"/>
      <c r="L501" s="101"/>
      <c r="M501" s="101"/>
      <c r="N501" s="101"/>
      <c r="O501" s="101"/>
      <c r="P501" s="14"/>
      <c r="Q501" s="162"/>
      <c r="R501" s="163"/>
      <c r="S501" s="163"/>
      <c r="T501" s="163"/>
      <c r="U501" s="163"/>
      <c r="V501" s="164"/>
      <c r="W501" s="101" t="s">
        <v>70</v>
      </c>
      <c r="X501" s="101"/>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
      <c r="AV501" s="1"/>
      <c r="AW501" s="1"/>
      <c r="AX501" s="1"/>
      <c r="AY501" s="1"/>
      <c r="AZ501" s="1"/>
      <c r="BA501" s="1"/>
      <c r="BB501" s="1"/>
      <c r="BC501" s="1"/>
      <c r="BD501" s="1"/>
    </row>
    <row r="502" spans="1:56" ht="2.25" customHeight="1" x14ac:dyDescent="0.2">
      <c r="A502" s="3"/>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
      <c r="AV502" s="1"/>
      <c r="AW502" s="1"/>
      <c r="AX502" s="1"/>
      <c r="AY502" s="1"/>
      <c r="AZ502" s="1"/>
      <c r="BA502" s="1"/>
      <c r="BB502" s="1"/>
      <c r="BC502" s="1"/>
      <c r="BD502" s="1"/>
    </row>
    <row r="503" spans="1:56" ht="15" customHeight="1" x14ac:dyDescent="0.2">
      <c r="A503" s="3"/>
      <c r="B503" s="134" t="s">
        <v>80</v>
      </c>
      <c r="C503" s="101"/>
      <c r="D503" s="101"/>
      <c r="E503" s="101"/>
      <c r="F503" s="101"/>
      <c r="G503" s="101"/>
      <c r="H503" s="101"/>
      <c r="I503" s="101"/>
      <c r="J503" s="101"/>
      <c r="K503" s="101"/>
      <c r="L503" s="101"/>
      <c r="M503" s="101"/>
      <c r="N503" s="101"/>
      <c r="O503" s="101"/>
      <c r="P503" s="14"/>
      <c r="Q503" s="162"/>
      <c r="R503" s="195"/>
      <c r="S503" s="195"/>
      <c r="T503" s="195"/>
      <c r="U503" s="195"/>
      <c r="V503" s="196"/>
      <c r="W503" s="101" t="s">
        <v>70</v>
      </c>
      <c r="X503" s="101"/>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
      <c r="AV503" s="1"/>
      <c r="AW503" s="1"/>
      <c r="AX503" s="1"/>
      <c r="AY503" s="1"/>
      <c r="AZ503" s="1"/>
      <c r="BA503" s="1"/>
      <c r="BB503" s="1"/>
      <c r="BC503" s="1"/>
      <c r="BD503" s="1"/>
    </row>
    <row r="504" spans="1:56" ht="2.25" customHeight="1" x14ac:dyDescent="0.2">
      <c r="A504" s="3"/>
      <c r="B504" s="20"/>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
      <c r="AV504" s="1"/>
      <c r="AW504" s="1"/>
      <c r="AX504" s="1"/>
      <c r="AY504" s="1"/>
      <c r="AZ504" s="1"/>
      <c r="BA504" s="1"/>
      <c r="BB504" s="1"/>
      <c r="BC504" s="1"/>
      <c r="BD504" s="1"/>
    </row>
    <row r="505" spans="1:56" ht="15" customHeight="1" x14ac:dyDescent="0.2">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4"/>
      <c r="AR505" s="14"/>
      <c r="AS505" s="14"/>
      <c r="AT505" s="14"/>
      <c r="AU505" s="1"/>
      <c r="AV505" s="1"/>
      <c r="AW505" s="1"/>
      <c r="AX505" s="1"/>
      <c r="AY505" s="1"/>
      <c r="AZ505" s="1"/>
      <c r="BA505" s="1"/>
      <c r="BB505" s="1"/>
      <c r="BC505" s="1"/>
      <c r="BD505" s="1"/>
    </row>
    <row r="506" spans="1:56" ht="15" customHeight="1" x14ac:dyDescent="0.2">
      <c r="A506" s="3"/>
      <c r="B506" s="102" t="s">
        <v>166</v>
      </c>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4"/>
      <c r="AR506" s="14"/>
      <c r="AS506" s="14"/>
      <c r="AT506" s="14"/>
      <c r="AU506" s="1"/>
      <c r="AV506" s="1"/>
      <c r="AW506" s="1"/>
      <c r="AX506" s="1"/>
      <c r="AY506" s="1"/>
      <c r="AZ506" s="1"/>
      <c r="BA506" s="1"/>
      <c r="BB506" s="1"/>
      <c r="BC506" s="1"/>
      <c r="BD506" s="1"/>
    </row>
    <row r="507" spans="1:56" ht="15" customHeight="1" x14ac:dyDescent="0.2">
      <c r="A507" s="3"/>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14"/>
      <c r="AR507" s="14"/>
      <c r="AS507" s="14"/>
      <c r="AT507" s="14"/>
      <c r="AU507" s="1"/>
      <c r="AV507" s="1"/>
      <c r="AW507" s="1"/>
      <c r="AX507" s="1"/>
      <c r="AY507" s="1"/>
      <c r="AZ507" s="1"/>
      <c r="BA507" s="1"/>
      <c r="BB507" s="1"/>
      <c r="BC507" s="1"/>
      <c r="BD507" s="1"/>
    </row>
    <row r="508" spans="1:56" ht="15" customHeight="1" x14ac:dyDescent="0.2">
      <c r="A508" s="3">
        <v>44</v>
      </c>
      <c r="B508" s="197" t="s">
        <v>235</v>
      </c>
      <c r="C508" s="197"/>
      <c r="D508" s="197"/>
      <c r="E508" s="197"/>
      <c r="F508" s="197"/>
      <c r="G508" s="197"/>
      <c r="H508" s="197"/>
      <c r="I508" s="197"/>
      <c r="J508" s="197"/>
      <c r="K508" s="197"/>
      <c r="L508" s="197"/>
      <c r="M508" s="197"/>
      <c r="N508" s="197"/>
      <c r="O508" s="197"/>
      <c r="P508" s="197"/>
      <c r="Q508" s="197"/>
      <c r="R508" s="197"/>
      <c r="S508" s="197"/>
      <c r="T508" s="197"/>
      <c r="U508" s="197"/>
      <c r="V508" s="197"/>
      <c r="W508" s="197"/>
      <c r="X508" s="197"/>
      <c r="Y508" s="197"/>
      <c r="Z508" s="197"/>
      <c r="AA508" s="197"/>
      <c r="AB508" s="197"/>
      <c r="AC508" s="197"/>
      <c r="AD508" s="197"/>
      <c r="AE508" s="197"/>
      <c r="AF508" s="197"/>
      <c r="AG508" s="197"/>
      <c r="AH508" s="197"/>
      <c r="AI508" s="197"/>
      <c r="AJ508" s="197"/>
      <c r="AK508" s="197"/>
      <c r="AL508" s="197"/>
      <c r="AM508" s="197"/>
      <c r="AN508" s="197"/>
      <c r="AO508" s="197"/>
      <c r="AP508" s="197"/>
      <c r="AQ508" s="197"/>
      <c r="AR508" s="14"/>
      <c r="AS508" s="14"/>
      <c r="AT508" s="14"/>
      <c r="AU508" s="1"/>
      <c r="AV508" s="1"/>
      <c r="AW508" s="1"/>
      <c r="AX508" s="1"/>
      <c r="AY508" s="1"/>
      <c r="AZ508" s="1"/>
      <c r="BA508" s="1"/>
      <c r="BB508" s="1"/>
      <c r="BC508" s="1"/>
      <c r="BD508" s="1"/>
    </row>
    <row r="509" spans="1:56" ht="96.75" customHeight="1" x14ac:dyDescent="0.2">
      <c r="A509" s="3"/>
      <c r="B509" s="107" t="s">
        <v>268</v>
      </c>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4"/>
      <c r="AR509" s="14"/>
      <c r="AS509" s="14"/>
      <c r="AT509" s="14"/>
      <c r="AU509" s="1"/>
      <c r="AV509" s="1"/>
      <c r="AW509" s="1"/>
      <c r="AX509" s="1"/>
      <c r="AY509" s="1"/>
      <c r="AZ509" s="1"/>
      <c r="BA509" s="1"/>
      <c r="BB509" s="1"/>
      <c r="BC509" s="1"/>
      <c r="BD509" s="1"/>
    </row>
    <row r="510" spans="1:56" ht="30" customHeight="1" x14ac:dyDescent="0.2">
      <c r="A510" s="3"/>
      <c r="B510" s="14"/>
      <c r="C510" s="14"/>
      <c r="D510" s="14"/>
      <c r="E510" s="14"/>
      <c r="F510" s="14"/>
      <c r="G510" s="14"/>
      <c r="H510" s="14"/>
      <c r="I510" s="161" t="s">
        <v>82</v>
      </c>
      <c r="J510" s="189"/>
      <c r="K510" s="189"/>
      <c r="L510" s="189"/>
      <c r="M510" s="189"/>
      <c r="N510" s="189"/>
      <c r="O510" s="189"/>
      <c r="P510" s="189"/>
      <c r="Q510" s="14"/>
      <c r="R510" s="161" t="s">
        <v>83</v>
      </c>
      <c r="S510" s="161"/>
      <c r="T510" s="161"/>
      <c r="U510" s="161"/>
      <c r="V510" s="190" t="s">
        <v>84</v>
      </c>
      <c r="W510" s="190"/>
      <c r="X510" s="190"/>
      <c r="Y510" s="190"/>
      <c r="Z510" s="190"/>
      <c r="AA510" s="190"/>
      <c r="AB510" s="190"/>
      <c r="AC510" s="190"/>
      <c r="AD510" s="190"/>
      <c r="AE510" s="190"/>
      <c r="AF510" s="190"/>
      <c r="AG510" s="161" t="s">
        <v>100</v>
      </c>
      <c r="AH510" s="161"/>
      <c r="AI510" s="161"/>
      <c r="AJ510" s="161"/>
      <c r="AK510" s="161"/>
      <c r="AL510" s="161"/>
      <c r="AM510" s="161"/>
      <c r="AN510" s="161"/>
      <c r="AO510" s="101"/>
      <c r="AP510" s="101"/>
      <c r="AQ510" s="14"/>
      <c r="AR510" s="14"/>
      <c r="AS510" s="14"/>
      <c r="AT510" s="14"/>
      <c r="AU510" s="1"/>
      <c r="AV510" s="1"/>
      <c r="AW510" s="1"/>
      <c r="AX510" s="1"/>
      <c r="AY510" s="1"/>
      <c r="AZ510" s="1"/>
      <c r="BA510" s="1"/>
      <c r="BB510" s="1"/>
      <c r="BC510" s="1"/>
      <c r="BD510" s="1"/>
    </row>
    <row r="511" spans="1:56" ht="2.25" customHeight="1" x14ac:dyDescent="0.2">
      <c r="A511" s="3"/>
      <c r="B511" s="14"/>
      <c r="C511" s="14"/>
      <c r="D511" s="14"/>
      <c r="E511" s="14"/>
      <c r="F511" s="14"/>
      <c r="G511" s="14"/>
      <c r="H511" s="14"/>
      <c r="I511" s="14"/>
      <c r="J511" s="14"/>
      <c r="K511" s="14"/>
      <c r="L511" s="14"/>
      <c r="M511" s="14"/>
      <c r="N511" s="14"/>
      <c r="O511" s="14"/>
      <c r="P511" s="14"/>
      <c r="Q511" s="14"/>
      <c r="R511" s="14"/>
      <c r="S511" s="14"/>
      <c r="T511" s="14"/>
      <c r="U511" s="14"/>
      <c r="V511" s="16"/>
      <c r="W511" s="16"/>
      <c r="X511" s="16"/>
      <c r="Y511" s="16"/>
      <c r="Z511" s="16"/>
      <c r="AA511" s="16"/>
      <c r="AB511" s="16"/>
      <c r="AC511" s="16"/>
      <c r="AD511" s="16"/>
      <c r="AE511" s="14"/>
      <c r="AF511" s="14"/>
      <c r="AG511" s="14"/>
      <c r="AH511" s="14"/>
      <c r="AI511" s="14"/>
      <c r="AJ511" s="14"/>
      <c r="AK511" s="14"/>
      <c r="AL511" s="14"/>
      <c r="AM511" s="14"/>
      <c r="AN511" s="14"/>
      <c r="AO511" s="14"/>
      <c r="AP511" s="14"/>
      <c r="AQ511" s="14"/>
      <c r="AR511" s="14"/>
      <c r="AS511" s="14"/>
      <c r="AT511" s="14"/>
      <c r="AU511" s="1"/>
      <c r="AV511" s="1"/>
      <c r="AW511" s="1"/>
      <c r="AX511" s="1"/>
      <c r="AY511" s="1"/>
      <c r="AZ511" s="1"/>
      <c r="BA511" s="1"/>
      <c r="BB511" s="1"/>
      <c r="BC511" s="1"/>
      <c r="BD511" s="1"/>
    </row>
    <row r="512" spans="1:56" ht="15" customHeight="1" x14ac:dyDescent="0.2">
      <c r="A512" s="24"/>
      <c r="B512" s="134" t="s">
        <v>236</v>
      </c>
      <c r="C512" s="134"/>
      <c r="D512" s="134"/>
      <c r="E512" s="134"/>
      <c r="F512" s="134"/>
      <c r="G512" s="134"/>
      <c r="H512" s="134"/>
      <c r="I512" s="178"/>
      <c r="J512" s="179"/>
      <c r="K512" s="179"/>
      <c r="L512" s="179"/>
      <c r="M512" s="179"/>
      <c r="N512" s="180"/>
      <c r="O512" s="101" t="s">
        <v>70</v>
      </c>
      <c r="P512" s="101"/>
      <c r="Q512" s="28"/>
      <c r="R512" s="181"/>
      <c r="S512" s="182"/>
      <c r="T512" s="182"/>
      <c r="U512" s="183"/>
      <c r="V512" s="28"/>
      <c r="W512" s="28"/>
      <c r="X512" s="28"/>
      <c r="Y512" s="112">
        <f>IF(R512=0,I512,IF(R512&lt;1920,(I512*0.7),IF(R512&lt;1970,(I512*0.9),I512)))</f>
        <v>0</v>
      </c>
      <c r="Z512" s="113"/>
      <c r="AA512" s="113"/>
      <c r="AB512" s="113"/>
      <c r="AC512" s="113"/>
      <c r="AD512" s="114"/>
      <c r="AE512" s="101" t="s">
        <v>70</v>
      </c>
      <c r="AF512" s="101"/>
      <c r="AG512" s="191"/>
      <c r="AH512" s="192"/>
      <c r="AI512" s="192"/>
      <c r="AJ512" s="192"/>
      <c r="AK512" s="192"/>
      <c r="AL512" s="192"/>
      <c r="AM512" s="192"/>
      <c r="AN512" s="193"/>
      <c r="AO512" s="101" t="s">
        <v>58</v>
      </c>
      <c r="AP512" s="101"/>
      <c r="AQ512" s="14"/>
      <c r="AR512" s="14"/>
      <c r="AS512" s="14"/>
      <c r="AT512" s="14"/>
      <c r="AU512" s="1"/>
      <c r="AV512" s="1"/>
      <c r="AW512" s="1"/>
      <c r="AX512" s="1"/>
      <c r="AY512" s="1"/>
      <c r="AZ512" s="1"/>
      <c r="BA512" s="1"/>
      <c r="BB512" s="1"/>
      <c r="BC512" s="1"/>
      <c r="BD512" s="1"/>
    </row>
    <row r="513" spans="1:56" ht="2.25" customHeight="1" x14ac:dyDescent="0.2">
      <c r="A513" s="24"/>
      <c r="B513" s="13"/>
      <c r="C513" s="13"/>
      <c r="D513" s="13"/>
      <c r="E513" s="13"/>
      <c r="F513" s="13"/>
      <c r="G513" s="13"/>
      <c r="H513" s="13"/>
      <c r="I513" s="73"/>
      <c r="J513" s="73"/>
      <c r="K513" s="73"/>
      <c r="L513" s="73"/>
      <c r="M513" s="73"/>
      <c r="N513" s="73"/>
      <c r="O513" s="14"/>
      <c r="P513" s="14"/>
      <c r="Q513" s="28"/>
      <c r="R513" s="70"/>
      <c r="S513" s="70"/>
      <c r="T513" s="70"/>
      <c r="U513" s="70"/>
      <c r="V513" s="28"/>
      <c r="W513" s="28"/>
      <c r="X513" s="28"/>
      <c r="Y513" s="194"/>
      <c r="Z513" s="194"/>
      <c r="AA513" s="194"/>
      <c r="AB513" s="194"/>
      <c r="AC513" s="194"/>
      <c r="AD513" s="194"/>
      <c r="AE513" s="14"/>
      <c r="AF513" s="14"/>
      <c r="AG513" s="28"/>
      <c r="AH513" s="28"/>
      <c r="AI513" s="28"/>
      <c r="AJ513" s="28"/>
      <c r="AK513" s="28"/>
      <c r="AL513" s="28"/>
      <c r="AM513" s="28"/>
      <c r="AN513" s="28"/>
      <c r="AO513" s="14"/>
      <c r="AP513" s="14"/>
      <c r="AQ513" s="14"/>
      <c r="AR513" s="14"/>
      <c r="AS513" s="14"/>
      <c r="AT513" s="14"/>
      <c r="AU513" s="1"/>
      <c r="AV513" s="1"/>
      <c r="AW513" s="1"/>
      <c r="AX513" s="1"/>
      <c r="AY513" s="1"/>
      <c r="AZ513" s="1"/>
      <c r="BA513" s="1"/>
      <c r="BB513" s="1"/>
      <c r="BC513" s="1"/>
      <c r="BD513" s="1"/>
    </row>
    <row r="514" spans="1:56" ht="15" customHeight="1" x14ac:dyDescent="0.2">
      <c r="A514" s="3"/>
      <c r="B514" s="134" t="s">
        <v>102</v>
      </c>
      <c r="C514" s="134"/>
      <c r="D514" s="134"/>
      <c r="E514" s="134"/>
      <c r="F514" s="134"/>
      <c r="G514" s="134"/>
      <c r="H514" s="134"/>
      <c r="I514" s="178"/>
      <c r="J514" s="179"/>
      <c r="K514" s="179"/>
      <c r="L514" s="179"/>
      <c r="M514" s="179"/>
      <c r="N514" s="180"/>
      <c r="O514" s="101" t="s">
        <v>70</v>
      </c>
      <c r="P514" s="101"/>
      <c r="Q514" s="14"/>
      <c r="R514" s="181"/>
      <c r="S514" s="182"/>
      <c r="T514" s="182"/>
      <c r="U514" s="183"/>
      <c r="V514" s="14"/>
      <c r="W514" s="14"/>
      <c r="X514" s="14"/>
      <c r="Y514" s="112">
        <f>IF(R514=0,I514,IF(R514&lt;1920,(I514*0.7),IF(R514&lt;1970,(I514*0.9),I514)))</f>
        <v>0</v>
      </c>
      <c r="Z514" s="113"/>
      <c r="AA514" s="113"/>
      <c r="AB514" s="113"/>
      <c r="AC514" s="113"/>
      <c r="AD514" s="114"/>
      <c r="AE514" s="101" t="s">
        <v>70</v>
      </c>
      <c r="AF514" s="101"/>
      <c r="AG514" s="191"/>
      <c r="AH514" s="192"/>
      <c r="AI514" s="192"/>
      <c r="AJ514" s="192"/>
      <c r="AK514" s="192"/>
      <c r="AL514" s="192"/>
      <c r="AM514" s="192"/>
      <c r="AN514" s="193"/>
      <c r="AO514" s="101" t="s">
        <v>58</v>
      </c>
      <c r="AP514" s="101"/>
      <c r="AQ514" s="14"/>
      <c r="AR514" s="14"/>
      <c r="AS514" s="14"/>
      <c r="AT514" s="14"/>
      <c r="AU514" s="1"/>
      <c r="AV514" s="1"/>
      <c r="AW514" s="1"/>
      <c r="AX514" s="1"/>
      <c r="AY514" s="1"/>
      <c r="AZ514" s="1"/>
      <c r="BA514" s="1"/>
      <c r="BB514" s="1"/>
      <c r="BC514" s="1"/>
      <c r="BD514" s="1"/>
    </row>
    <row r="515" spans="1:56" ht="2.25" customHeight="1" x14ac:dyDescent="0.2">
      <c r="A515" s="3"/>
      <c r="B515" s="14"/>
      <c r="C515" s="14"/>
      <c r="D515" s="14"/>
      <c r="E515" s="14"/>
      <c r="F515" s="14"/>
      <c r="G515" s="14"/>
      <c r="H515" s="14"/>
      <c r="I515" s="70"/>
      <c r="J515" s="70"/>
      <c r="K515" s="70"/>
      <c r="L515" s="70"/>
      <c r="M515" s="70"/>
      <c r="N515" s="70"/>
      <c r="O515" s="14"/>
      <c r="P515" s="14"/>
      <c r="Q515" s="14"/>
      <c r="R515" s="70"/>
      <c r="S515" s="70"/>
      <c r="T515" s="70"/>
      <c r="U515" s="70"/>
      <c r="V515" s="16"/>
      <c r="W515" s="16"/>
      <c r="X515" s="16"/>
      <c r="Y515" s="16"/>
      <c r="Z515" s="16"/>
      <c r="AA515" s="16"/>
      <c r="AB515" s="16"/>
      <c r="AC515" s="16"/>
      <c r="AD515" s="16"/>
      <c r="AE515" s="14"/>
      <c r="AF515" s="14"/>
      <c r="AG515" s="14"/>
      <c r="AH515" s="14"/>
      <c r="AI515" s="14"/>
      <c r="AJ515" s="14"/>
      <c r="AK515" s="14"/>
      <c r="AL515" s="14"/>
      <c r="AM515" s="14"/>
      <c r="AN515" s="14"/>
      <c r="AO515" s="14"/>
      <c r="AP515" s="14"/>
      <c r="AQ515" s="14"/>
      <c r="AR515" s="14"/>
      <c r="AS515" s="14"/>
      <c r="AT515" s="14"/>
      <c r="AU515" s="1"/>
      <c r="AV515" s="1"/>
      <c r="AW515" s="1"/>
      <c r="AX515" s="1"/>
      <c r="AY515" s="1"/>
      <c r="AZ515" s="1"/>
      <c r="BA515" s="1"/>
      <c r="BB515" s="1"/>
      <c r="BC515" s="1"/>
      <c r="BD515" s="1"/>
    </row>
    <row r="516" spans="1:56" ht="15" customHeight="1" x14ac:dyDescent="0.2">
      <c r="A516" s="3"/>
      <c r="B516" s="134" t="s">
        <v>103</v>
      </c>
      <c r="C516" s="134"/>
      <c r="D516" s="134"/>
      <c r="E516" s="134"/>
      <c r="F516" s="134"/>
      <c r="G516" s="134"/>
      <c r="H516" s="134"/>
      <c r="I516" s="178"/>
      <c r="J516" s="179"/>
      <c r="K516" s="179"/>
      <c r="L516" s="179"/>
      <c r="M516" s="179"/>
      <c r="N516" s="180"/>
      <c r="O516" s="101" t="s">
        <v>70</v>
      </c>
      <c r="P516" s="101"/>
      <c r="Q516" s="14"/>
      <c r="R516" s="181"/>
      <c r="S516" s="182"/>
      <c r="T516" s="182"/>
      <c r="U516" s="183"/>
      <c r="V516" s="14"/>
      <c r="W516" s="14"/>
      <c r="X516" s="14"/>
      <c r="Y516" s="112">
        <f>IF(R516=0,I516,IF(R516&lt;1920,(I516*0.7),IF(R516&lt;1970,(I516*0.9),I516)))</f>
        <v>0</v>
      </c>
      <c r="Z516" s="113"/>
      <c r="AA516" s="113"/>
      <c r="AB516" s="113"/>
      <c r="AC516" s="113"/>
      <c r="AD516" s="114"/>
      <c r="AE516" s="101" t="s">
        <v>70</v>
      </c>
      <c r="AF516" s="101"/>
      <c r="AG516" s="146">
        <f>IF((I512+I514+I516)&lt;&gt;0,I516/(I512+I514+I516)*(AG512+AG514),0)</f>
        <v>0</v>
      </c>
      <c r="AH516" s="147"/>
      <c r="AI516" s="147"/>
      <c r="AJ516" s="147"/>
      <c r="AK516" s="147"/>
      <c r="AL516" s="147"/>
      <c r="AM516" s="147"/>
      <c r="AN516" s="148"/>
      <c r="AO516" s="101" t="s">
        <v>58</v>
      </c>
      <c r="AP516" s="101"/>
      <c r="AQ516" s="14"/>
      <c r="AR516" s="14"/>
      <c r="AS516" s="14"/>
      <c r="AT516" s="14"/>
      <c r="AU516" s="1"/>
      <c r="AV516" s="1"/>
      <c r="AW516" s="1"/>
      <c r="AX516" s="1"/>
      <c r="AY516" s="1"/>
      <c r="AZ516" s="1"/>
      <c r="BA516" s="1"/>
      <c r="BB516" s="1"/>
      <c r="BC516" s="1"/>
      <c r="BD516" s="1"/>
    </row>
    <row r="517" spans="1:56" ht="15" customHeight="1" x14ac:dyDescent="0.2">
      <c r="A517" s="3"/>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
      <c r="AV517" s="1"/>
      <c r="AW517" s="1"/>
      <c r="AX517" s="1"/>
      <c r="AY517" s="1"/>
      <c r="AZ517" s="1"/>
      <c r="BA517" s="1"/>
      <c r="BB517" s="1"/>
      <c r="BC517" s="1"/>
      <c r="BD517" s="1"/>
    </row>
    <row r="518" spans="1:56" ht="15" customHeight="1" x14ac:dyDescent="0.2">
      <c r="A518" s="3">
        <v>45</v>
      </c>
      <c r="B518" s="184" t="s">
        <v>237</v>
      </c>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4"/>
      <c r="AR518" s="14"/>
      <c r="AS518" s="14"/>
      <c r="AT518" s="14"/>
      <c r="AU518" s="1"/>
      <c r="AV518" s="1"/>
      <c r="AW518" s="1"/>
      <c r="AX518" s="1"/>
      <c r="AY518" s="1"/>
      <c r="AZ518" s="1"/>
      <c r="BA518" s="1"/>
      <c r="BB518" s="1"/>
      <c r="BC518" s="1"/>
      <c r="BD518" s="1"/>
    </row>
    <row r="519" spans="1:56" ht="15" customHeight="1" x14ac:dyDescent="0.2">
      <c r="A519" s="3"/>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4"/>
      <c r="AR519" s="14"/>
      <c r="AS519" s="14"/>
      <c r="AT519" s="14"/>
      <c r="AU519" s="1"/>
      <c r="AV519" s="1"/>
      <c r="AW519" s="1"/>
      <c r="AX519" s="1"/>
      <c r="AY519" s="1"/>
      <c r="AZ519" s="1"/>
      <c r="BA519" s="1"/>
      <c r="BB519" s="1"/>
      <c r="BC519" s="1"/>
      <c r="BD519" s="1"/>
    </row>
    <row r="520" spans="1:56" ht="2.25" customHeight="1" x14ac:dyDescent="0.2">
      <c r="A520" s="3"/>
      <c r="B520" s="14"/>
      <c r="C520" s="14"/>
      <c r="D520" s="14"/>
      <c r="E520" s="14"/>
      <c r="F520" s="14"/>
      <c r="G520" s="14"/>
      <c r="H520" s="14"/>
      <c r="I520" s="14"/>
      <c r="J520" s="14"/>
      <c r="K520" s="14"/>
      <c r="L520" s="14"/>
      <c r="M520" s="14"/>
      <c r="N520" s="14"/>
      <c r="O520" s="14"/>
      <c r="P520" s="14"/>
      <c r="Q520" s="14"/>
      <c r="R520" s="14"/>
      <c r="S520" s="14"/>
      <c r="T520" s="14"/>
      <c r="U520" s="14"/>
      <c r="V520" s="16"/>
      <c r="W520" s="16"/>
      <c r="X520" s="16"/>
      <c r="Y520" s="16"/>
      <c r="Z520" s="16"/>
      <c r="AA520" s="16"/>
      <c r="AB520" s="16"/>
      <c r="AC520" s="16"/>
      <c r="AD520" s="16"/>
      <c r="AE520" s="14"/>
      <c r="AF520" s="14"/>
      <c r="AG520" s="14"/>
      <c r="AH520" s="14"/>
      <c r="AI520" s="14"/>
      <c r="AJ520" s="14"/>
      <c r="AK520" s="14"/>
      <c r="AL520" s="14"/>
      <c r="AM520" s="14"/>
      <c r="AN520" s="14"/>
      <c r="AO520" s="14"/>
      <c r="AP520" s="14"/>
      <c r="AQ520" s="14"/>
      <c r="AR520" s="14"/>
      <c r="AS520" s="14"/>
      <c r="AT520" s="14"/>
      <c r="AU520" s="1"/>
      <c r="AV520" s="1"/>
      <c r="AW520" s="1"/>
      <c r="AX520" s="1"/>
      <c r="AY520" s="1"/>
      <c r="AZ520" s="1"/>
      <c r="BA520" s="1"/>
      <c r="BB520" s="1"/>
      <c r="BC520" s="1"/>
      <c r="BD520" s="1"/>
    </row>
    <row r="521" spans="1:56" ht="15" customHeight="1" x14ac:dyDescent="0.2">
      <c r="A521" s="3"/>
      <c r="B521" s="14"/>
      <c r="C521" s="14"/>
      <c r="D521" s="14"/>
      <c r="E521" s="14"/>
      <c r="F521" s="14"/>
      <c r="G521" s="14"/>
      <c r="H521" s="14"/>
      <c r="I521" s="186" t="s">
        <v>82</v>
      </c>
      <c r="J521" s="109"/>
      <c r="K521" s="109"/>
      <c r="L521" s="109"/>
      <c r="M521" s="109"/>
      <c r="N521" s="109"/>
      <c r="O521" s="109"/>
      <c r="P521" s="109"/>
      <c r="Q521" s="23"/>
      <c r="R521" s="187" t="s">
        <v>83</v>
      </c>
      <c r="S521" s="109"/>
      <c r="T521" s="109"/>
      <c r="U521" s="109"/>
      <c r="V521" s="19"/>
      <c r="W521" s="186" t="s">
        <v>84</v>
      </c>
      <c r="X521" s="188"/>
      <c r="Y521" s="188"/>
      <c r="Z521" s="188"/>
      <c r="AA521" s="188"/>
      <c r="AB521" s="188"/>
      <c r="AC521" s="188"/>
      <c r="AD521" s="188"/>
      <c r="AE521" s="188"/>
      <c r="AF521" s="109"/>
      <c r="AG521" s="109"/>
      <c r="AH521" s="14"/>
      <c r="AI521" s="10"/>
      <c r="AJ521" s="16"/>
      <c r="AK521" s="16"/>
      <c r="AL521" s="16"/>
      <c r="AM521" s="16"/>
      <c r="AN521" s="16"/>
      <c r="AO521" s="16"/>
      <c r="AP521" s="16"/>
      <c r="AQ521" s="16"/>
      <c r="AR521" s="14"/>
      <c r="AS521" s="14"/>
      <c r="AT521" s="14"/>
      <c r="AU521" s="1"/>
      <c r="AV521" s="1"/>
      <c r="AW521" s="1"/>
      <c r="AX521" s="1"/>
      <c r="AY521" s="1"/>
      <c r="AZ521" s="1"/>
      <c r="BA521" s="1"/>
      <c r="BB521" s="1"/>
      <c r="BC521" s="1"/>
      <c r="BD521" s="1"/>
    </row>
    <row r="522" spans="1:56" ht="15" customHeight="1" x14ac:dyDescent="0.2">
      <c r="A522" s="3"/>
      <c r="B522" s="14"/>
      <c r="C522" s="14"/>
      <c r="D522" s="14"/>
      <c r="E522" s="14"/>
      <c r="F522" s="14"/>
      <c r="G522" s="14"/>
      <c r="H522" s="14"/>
      <c r="I522" s="109"/>
      <c r="J522" s="109"/>
      <c r="K522" s="109"/>
      <c r="L522" s="109"/>
      <c r="M522" s="109"/>
      <c r="N522" s="109"/>
      <c r="O522" s="109"/>
      <c r="P522" s="109"/>
      <c r="Q522" s="23"/>
      <c r="R522" s="109"/>
      <c r="S522" s="109"/>
      <c r="T522" s="109"/>
      <c r="U522" s="109"/>
      <c r="V522" s="19"/>
      <c r="W522" s="188"/>
      <c r="X522" s="188"/>
      <c r="Y522" s="188"/>
      <c r="Z522" s="188"/>
      <c r="AA522" s="188"/>
      <c r="AB522" s="188"/>
      <c r="AC522" s="188"/>
      <c r="AD522" s="188"/>
      <c r="AE522" s="188"/>
      <c r="AF522" s="109"/>
      <c r="AG522" s="109"/>
      <c r="AH522" s="14"/>
      <c r="AI522" s="16"/>
      <c r="AJ522" s="16"/>
      <c r="AK522" s="16"/>
      <c r="AL522" s="16"/>
      <c r="AM522" s="16"/>
      <c r="AN522" s="16"/>
      <c r="AO522" s="16"/>
      <c r="AP522" s="16"/>
      <c r="AQ522" s="16"/>
      <c r="AR522" s="14"/>
      <c r="AS522" s="14"/>
      <c r="AT522" s="14"/>
      <c r="AU522" s="1"/>
      <c r="AV522" s="1"/>
      <c r="AW522" s="1"/>
      <c r="AX522" s="1"/>
      <c r="AY522" s="1"/>
      <c r="AZ522" s="1"/>
      <c r="BA522" s="1"/>
      <c r="BB522" s="1"/>
      <c r="BC522" s="1"/>
      <c r="BD522" s="1"/>
    </row>
    <row r="523" spans="1:56" ht="2.25" customHeight="1" x14ac:dyDescent="0.2">
      <c r="A523" s="3"/>
      <c r="B523" s="105"/>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c r="AL523" s="106"/>
      <c r="AM523" s="106"/>
      <c r="AN523" s="106"/>
      <c r="AO523" s="106"/>
      <c r="AP523" s="106"/>
      <c r="AQ523" s="14"/>
      <c r="AR523" s="14"/>
      <c r="AS523" s="14"/>
      <c r="AT523" s="14"/>
      <c r="AU523" s="1"/>
      <c r="AV523" s="1"/>
      <c r="AW523" s="1"/>
      <c r="AX523" s="1"/>
      <c r="AY523" s="1"/>
      <c r="AZ523" s="1"/>
      <c r="BA523" s="1"/>
      <c r="BB523" s="1"/>
      <c r="BC523" s="1"/>
      <c r="BD523" s="1"/>
    </row>
    <row r="524" spans="1:56" ht="15" customHeight="1" x14ac:dyDescent="0.2">
      <c r="A524" s="3"/>
      <c r="B524" s="134" t="s">
        <v>236</v>
      </c>
      <c r="C524" s="134"/>
      <c r="D524" s="134"/>
      <c r="E524" s="134"/>
      <c r="F524" s="134"/>
      <c r="G524" s="134"/>
      <c r="H524" s="170"/>
      <c r="I524" s="165"/>
      <c r="J524" s="166"/>
      <c r="K524" s="166"/>
      <c r="L524" s="166"/>
      <c r="M524" s="166"/>
      <c r="N524" s="167"/>
      <c r="O524" s="171" t="s">
        <v>70</v>
      </c>
      <c r="P524" s="171"/>
      <c r="Q524" s="71"/>
      <c r="R524" s="172"/>
      <c r="S524" s="173"/>
      <c r="T524" s="173"/>
      <c r="U524" s="174"/>
      <c r="V524" s="70"/>
      <c r="W524" s="71"/>
      <c r="X524" s="71"/>
      <c r="Y524" s="71"/>
      <c r="Z524" s="175">
        <f>IF(R524=0,I524,IF(R524&lt;1920,(I524*0.7),IF(R524&lt;1970,(I524*0.9),I524)))</f>
        <v>0</v>
      </c>
      <c r="AA524" s="176"/>
      <c r="AB524" s="176"/>
      <c r="AC524" s="176"/>
      <c r="AD524" s="176"/>
      <c r="AE524" s="177"/>
      <c r="AF524" s="160" t="s">
        <v>70</v>
      </c>
      <c r="AG524" s="169"/>
      <c r="AH524" s="14"/>
      <c r="AI524" s="14"/>
      <c r="AJ524" s="14"/>
      <c r="AK524" s="14"/>
      <c r="AL524" s="14"/>
      <c r="AM524" s="14"/>
      <c r="AN524" s="14"/>
      <c r="AO524" s="14"/>
      <c r="AP524" s="14"/>
      <c r="AQ524" s="14"/>
      <c r="AR524" s="14"/>
      <c r="AS524" s="14"/>
      <c r="AT524" s="14"/>
      <c r="AU524" s="1"/>
      <c r="AV524" s="1"/>
      <c r="AW524" s="1"/>
      <c r="AX524" s="1"/>
      <c r="AY524" s="1"/>
      <c r="AZ524" s="1"/>
      <c r="BA524" s="1"/>
      <c r="BB524" s="1"/>
      <c r="BC524" s="1"/>
      <c r="BD524" s="1"/>
    </row>
    <row r="525" spans="1:56" ht="2.25" customHeight="1" x14ac:dyDescent="0.2">
      <c r="A525" s="3"/>
      <c r="B525" s="14"/>
      <c r="C525" s="14"/>
      <c r="D525" s="14"/>
      <c r="E525" s="14"/>
      <c r="F525" s="14"/>
      <c r="G525" s="14"/>
      <c r="H525" s="14"/>
      <c r="I525" s="70"/>
      <c r="J525" s="70"/>
      <c r="K525" s="70"/>
      <c r="L525" s="70"/>
      <c r="M525" s="70"/>
      <c r="N525" s="70"/>
      <c r="O525" s="70"/>
      <c r="P525" s="70"/>
      <c r="Q525" s="70"/>
      <c r="R525" s="70"/>
      <c r="S525" s="70"/>
      <c r="T525" s="70"/>
      <c r="U525" s="70"/>
      <c r="V525" s="74"/>
      <c r="W525" s="74"/>
      <c r="X525" s="74"/>
      <c r="Y525" s="74"/>
      <c r="Z525" s="74"/>
      <c r="AA525" s="74"/>
      <c r="AB525" s="74"/>
      <c r="AC525" s="74"/>
      <c r="AD525" s="74"/>
      <c r="AE525" s="70"/>
      <c r="AF525" s="14"/>
      <c r="AG525" s="14"/>
      <c r="AH525" s="14"/>
      <c r="AI525" s="14"/>
      <c r="AJ525" s="14"/>
      <c r="AK525" s="14"/>
      <c r="AL525" s="14"/>
      <c r="AM525" s="14"/>
      <c r="AN525" s="14"/>
      <c r="AO525" s="14"/>
      <c r="AP525" s="14"/>
      <c r="AQ525" s="14"/>
      <c r="AR525" s="14"/>
      <c r="AS525" s="14"/>
      <c r="AT525" s="14"/>
      <c r="AU525" s="1"/>
      <c r="AV525" s="1"/>
      <c r="AW525" s="1"/>
      <c r="AX525" s="1"/>
      <c r="AY525" s="1"/>
      <c r="AZ525" s="1"/>
      <c r="BA525" s="1"/>
      <c r="BB525" s="1"/>
      <c r="BC525" s="1"/>
      <c r="BD525" s="1"/>
    </row>
    <row r="526" spans="1:56" ht="15" customHeight="1" x14ac:dyDescent="0.2">
      <c r="A526" s="3"/>
      <c r="B526" s="134" t="s">
        <v>102</v>
      </c>
      <c r="C526" s="134"/>
      <c r="D526" s="134"/>
      <c r="E526" s="134"/>
      <c r="F526" s="134"/>
      <c r="G526" s="134"/>
      <c r="H526" s="170"/>
      <c r="I526" s="165"/>
      <c r="J526" s="166"/>
      <c r="K526" s="166"/>
      <c r="L526" s="166"/>
      <c r="M526" s="166"/>
      <c r="N526" s="167"/>
      <c r="O526" s="171" t="s">
        <v>70</v>
      </c>
      <c r="P526" s="171"/>
      <c r="Q526" s="71"/>
      <c r="R526" s="172"/>
      <c r="S526" s="173"/>
      <c r="T526" s="173"/>
      <c r="U526" s="174"/>
      <c r="V526" s="70"/>
      <c r="W526" s="71"/>
      <c r="X526" s="71"/>
      <c r="Y526" s="70"/>
      <c r="Z526" s="175">
        <f>IF(R526=0,I526,IF(R526&lt;1920,(I526*0.7),IF(R526&lt;1970,(I526*0.9),I526)))</f>
        <v>0</v>
      </c>
      <c r="AA526" s="176"/>
      <c r="AB526" s="176"/>
      <c r="AC526" s="176"/>
      <c r="AD526" s="176"/>
      <c r="AE526" s="177"/>
      <c r="AF526" s="169" t="s">
        <v>70</v>
      </c>
      <c r="AG526" s="169"/>
      <c r="AH526" s="14"/>
      <c r="AI526" s="14"/>
      <c r="AJ526" s="14"/>
      <c r="AK526" s="14"/>
      <c r="AL526" s="14"/>
      <c r="AM526" s="14"/>
      <c r="AN526" s="14"/>
      <c r="AO526" s="14"/>
      <c r="AP526" s="14"/>
      <c r="AQ526" s="14"/>
      <c r="AR526" s="14"/>
      <c r="AS526" s="14"/>
      <c r="AT526" s="14"/>
      <c r="AU526" s="1"/>
      <c r="AV526" s="1"/>
      <c r="AW526" s="1"/>
      <c r="AX526" s="1"/>
      <c r="AY526" s="1"/>
      <c r="AZ526" s="1"/>
      <c r="BA526" s="1"/>
      <c r="BB526" s="1"/>
      <c r="BC526" s="1"/>
      <c r="BD526" s="1"/>
    </row>
    <row r="527" spans="1:56" ht="2.25" customHeight="1" x14ac:dyDescent="0.2">
      <c r="A527" s="3"/>
      <c r="B527" s="14"/>
      <c r="C527" s="14"/>
      <c r="D527" s="14"/>
      <c r="E527" s="14"/>
      <c r="F527" s="14"/>
      <c r="G527" s="14"/>
      <c r="H527" s="14"/>
      <c r="I527" s="70"/>
      <c r="J527" s="70"/>
      <c r="K527" s="70"/>
      <c r="L527" s="70"/>
      <c r="M527" s="70"/>
      <c r="N527" s="70"/>
      <c r="O527" s="70"/>
      <c r="P527" s="70"/>
      <c r="Q527" s="70"/>
      <c r="R527" s="70"/>
      <c r="S527" s="70"/>
      <c r="T527" s="70"/>
      <c r="U527" s="70"/>
      <c r="V527" s="74"/>
      <c r="W527" s="74"/>
      <c r="X527" s="74"/>
      <c r="Y527" s="74"/>
      <c r="Z527" s="74"/>
      <c r="AA527" s="74"/>
      <c r="AB527" s="74"/>
      <c r="AC527" s="74"/>
      <c r="AD527" s="74"/>
      <c r="AE527" s="70"/>
      <c r="AF527" s="14"/>
      <c r="AG527" s="14"/>
      <c r="AH527" s="14"/>
      <c r="AI527" s="14"/>
      <c r="AJ527" s="14"/>
      <c r="AK527" s="14"/>
      <c r="AL527" s="14"/>
      <c r="AM527" s="14"/>
      <c r="AN527" s="14"/>
      <c r="AO527" s="14"/>
      <c r="AP527" s="14"/>
      <c r="AQ527" s="14"/>
      <c r="AR527" s="14"/>
      <c r="AS527" s="14"/>
      <c r="AT527" s="14"/>
      <c r="AU527" s="1"/>
      <c r="AV527" s="1"/>
      <c r="AW527" s="1"/>
      <c r="AX527" s="1"/>
      <c r="AY527" s="1"/>
      <c r="AZ527" s="1"/>
      <c r="BA527" s="1"/>
      <c r="BB527" s="1"/>
      <c r="BC527" s="1"/>
      <c r="BD527" s="1"/>
    </row>
    <row r="528" spans="1:56" ht="15" customHeight="1" x14ac:dyDescent="0.2">
      <c r="A528" s="3"/>
      <c r="B528" s="134" t="s">
        <v>103</v>
      </c>
      <c r="C528" s="134"/>
      <c r="D528" s="134"/>
      <c r="E528" s="134"/>
      <c r="F528" s="134"/>
      <c r="G528" s="134"/>
      <c r="H528" s="170"/>
      <c r="I528" s="165"/>
      <c r="J528" s="166"/>
      <c r="K528" s="166"/>
      <c r="L528" s="166"/>
      <c r="M528" s="166"/>
      <c r="N528" s="167"/>
      <c r="O528" s="171" t="s">
        <v>70</v>
      </c>
      <c r="P528" s="171"/>
      <c r="Q528" s="71"/>
      <c r="R528" s="172"/>
      <c r="S528" s="173"/>
      <c r="T528" s="173"/>
      <c r="U528" s="174"/>
      <c r="V528" s="70"/>
      <c r="W528" s="71"/>
      <c r="X528" s="71"/>
      <c r="Y528" s="70"/>
      <c r="Z528" s="175">
        <f>IF(R528=0,I528,IF(R528&lt;1920,(I528*0.7),IF(R528&lt;1970,(I528*0.9),I528)))</f>
        <v>0</v>
      </c>
      <c r="AA528" s="176"/>
      <c r="AB528" s="176"/>
      <c r="AC528" s="176"/>
      <c r="AD528" s="176"/>
      <c r="AE528" s="177"/>
      <c r="AF528" s="169" t="s">
        <v>70</v>
      </c>
      <c r="AG528" s="169"/>
      <c r="AH528" s="14"/>
      <c r="AI528" s="14"/>
      <c r="AJ528" s="14"/>
      <c r="AK528" s="14"/>
      <c r="AL528" s="14"/>
      <c r="AM528" s="14"/>
      <c r="AN528" s="14"/>
      <c r="AO528" s="14"/>
      <c r="AP528" s="14"/>
      <c r="AQ528" s="14"/>
      <c r="AR528" s="14"/>
      <c r="AS528" s="14"/>
      <c r="AT528" s="14"/>
      <c r="AU528" s="1"/>
      <c r="AV528" s="1"/>
      <c r="AW528" s="1"/>
      <c r="AX528" s="1"/>
      <c r="AY528" s="1"/>
      <c r="AZ528" s="1"/>
      <c r="BA528" s="1"/>
      <c r="BB528" s="1"/>
      <c r="BC528" s="1"/>
      <c r="BD528" s="1"/>
    </row>
    <row r="529" spans="1:56" ht="15" customHeight="1" x14ac:dyDescent="0.2">
      <c r="A529" s="3"/>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
      <c r="AV529" s="1"/>
      <c r="AW529" s="1"/>
      <c r="AX529" s="1"/>
      <c r="AY529" s="1"/>
      <c r="AZ529" s="1"/>
      <c r="BA529" s="1"/>
      <c r="BB529" s="1"/>
      <c r="BC529" s="1"/>
      <c r="BD529" s="1"/>
    </row>
    <row r="530" spans="1:56" ht="15" customHeight="1" x14ac:dyDescent="0.2">
      <c r="A530" s="3">
        <v>46</v>
      </c>
      <c r="B530" s="108" t="s">
        <v>238</v>
      </c>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4"/>
      <c r="AR530" s="14"/>
      <c r="AS530" s="14"/>
      <c r="AT530" s="14"/>
      <c r="AU530" s="1"/>
      <c r="AV530" s="1"/>
      <c r="AW530" s="1"/>
      <c r="AX530" s="1"/>
      <c r="AY530" s="1"/>
      <c r="AZ530" s="1"/>
      <c r="BA530" s="1"/>
      <c r="BB530" s="1"/>
      <c r="BC530" s="1"/>
      <c r="BD530" s="1"/>
    </row>
    <row r="531" spans="1:56" ht="2.25" customHeight="1" x14ac:dyDescent="0.2">
      <c r="A531" s="3"/>
      <c r="B531" s="14"/>
      <c r="C531" s="14"/>
      <c r="D531" s="14"/>
      <c r="E531" s="14"/>
      <c r="F531" s="14"/>
      <c r="G531" s="14"/>
      <c r="H531" s="14"/>
      <c r="I531" s="14"/>
      <c r="J531" s="14"/>
      <c r="K531" s="14"/>
      <c r="L531" s="14"/>
      <c r="M531" s="14"/>
      <c r="N531" s="14"/>
      <c r="O531" s="14"/>
      <c r="P531" s="14"/>
      <c r="Q531" s="14"/>
      <c r="R531" s="14"/>
      <c r="S531" s="14"/>
      <c r="T531" s="14"/>
      <c r="U531" s="14"/>
      <c r="V531" s="16"/>
      <c r="W531" s="16"/>
      <c r="X531" s="16"/>
      <c r="Y531" s="16"/>
      <c r="Z531" s="16"/>
      <c r="AA531" s="16"/>
      <c r="AB531" s="16"/>
      <c r="AC531" s="16"/>
      <c r="AD531" s="16"/>
      <c r="AE531" s="14"/>
      <c r="AF531" s="14"/>
      <c r="AG531" s="14"/>
      <c r="AH531" s="14"/>
      <c r="AI531" s="14"/>
      <c r="AJ531" s="14"/>
      <c r="AK531" s="14"/>
      <c r="AL531" s="14"/>
      <c r="AM531" s="14"/>
      <c r="AN531" s="14"/>
      <c r="AO531" s="14"/>
      <c r="AP531" s="14"/>
      <c r="AQ531" s="14"/>
      <c r="AR531" s="14"/>
      <c r="AS531" s="14"/>
      <c r="AT531" s="14"/>
      <c r="AU531" s="1"/>
      <c r="AV531" s="1"/>
      <c r="AW531" s="1"/>
      <c r="AX531" s="1"/>
      <c r="AY531" s="1"/>
      <c r="AZ531" s="1"/>
      <c r="BA531" s="1"/>
      <c r="BB531" s="1"/>
      <c r="BC531" s="1"/>
      <c r="BD531" s="1"/>
    </row>
    <row r="532" spans="1:56" ht="15" customHeight="1" x14ac:dyDescent="0.2">
      <c r="A532" s="3"/>
      <c r="B532" s="168" t="s">
        <v>236</v>
      </c>
      <c r="C532" s="168"/>
      <c r="D532" s="168"/>
      <c r="E532" s="168"/>
      <c r="F532" s="168"/>
      <c r="G532" s="168"/>
      <c r="H532" s="168"/>
      <c r="I532" s="23"/>
      <c r="J532" s="157">
        <f>IF(Y512-Z524&lt;0,0,Y512-Z524)</f>
        <v>0</v>
      </c>
      <c r="K532" s="158"/>
      <c r="L532" s="158"/>
      <c r="M532" s="159"/>
      <c r="N532" s="169" t="s">
        <v>70</v>
      </c>
      <c r="O532" s="169"/>
      <c r="P532" s="23"/>
      <c r="Q532" s="23"/>
      <c r="R532" s="7"/>
      <c r="S532" s="7"/>
      <c r="T532" s="7"/>
      <c r="U532" s="7"/>
      <c r="V532" s="14"/>
      <c r="W532" s="23"/>
      <c r="X532" s="23"/>
      <c r="Y532" s="14"/>
      <c r="Z532" s="8"/>
      <c r="AA532" s="8"/>
      <c r="AB532" s="8"/>
      <c r="AC532" s="8"/>
      <c r="AD532" s="8"/>
      <c r="AE532" s="8"/>
      <c r="AF532" s="23"/>
      <c r="AG532" s="23"/>
      <c r="AH532" s="14"/>
      <c r="AI532" s="14"/>
      <c r="AJ532" s="14"/>
      <c r="AK532" s="14"/>
      <c r="AL532" s="14"/>
      <c r="AM532" s="14"/>
      <c r="AN532" s="14"/>
      <c r="AO532" s="14"/>
      <c r="AP532" s="14"/>
      <c r="AQ532" s="14"/>
      <c r="AR532" s="14"/>
      <c r="AS532" s="14"/>
      <c r="AT532" s="14"/>
      <c r="AU532" s="1"/>
      <c r="AV532" s="1"/>
      <c r="AW532" s="1"/>
      <c r="AX532" s="1"/>
      <c r="AY532" s="1"/>
      <c r="AZ532" s="1"/>
      <c r="BA532" s="1"/>
      <c r="BB532" s="1"/>
      <c r="BC532" s="1"/>
      <c r="BD532" s="1"/>
    </row>
    <row r="533" spans="1:56" ht="2.25" customHeight="1" x14ac:dyDescent="0.2">
      <c r="A533" s="3"/>
      <c r="B533" s="14"/>
      <c r="C533" s="14"/>
      <c r="D533" s="14"/>
      <c r="E533" s="14"/>
      <c r="F533" s="14"/>
      <c r="G533" s="14"/>
      <c r="H533" s="14"/>
      <c r="I533" s="14"/>
      <c r="J533" s="14"/>
      <c r="K533" s="14"/>
      <c r="L533" s="14"/>
      <c r="M533" s="14"/>
      <c r="N533" s="14"/>
      <c r="O533" s="14"/>
      <c r="P533" s="14"/>
      <c r="Q533" s="14"/>
      <c r="R533" s="14"/>
      <c r="S533" s="14"/>
      <c r="T533" s="14"/>
      <c r="U533" s="14"/>
      <c r="V533" s="16"/>
      <c r="W533" s="16"/>
      <c r="X533" s="16"/>
      <c r="Y533" s="16"/>
      <c r="Z533" s="16"/>
      <c r="AA533" s="16"/>
      <c r="AB533" s="16"/>
      <c r="AC533" s="16"/>
      <c r="AD533" s="16"/>
      <c r="AE533" s="14"/>
      <c r="AF533" s="14"/>
      <c r="AG533" s="14"/>
      <c r="AH533" s="14"/>
      <c r="AI533" s="14"/>
      <c r="AJ533" s="14"/>
      <c r="AK533" s="14"/>
      <c r="AL533" s="14"/>
      <c r="AM533" s="14"/>
      <c r="AN533" s="14"/>
      <c r="AO533" s="14"/>
      <c r="AP533" s="14"/>
      <c r="AQ533" s="14"/>
      <c r="AR533" s="14"/>
      <c r="AS533" s="14"/>
      <c r="AT533" s="14"/>
      <c r="AU533" s="1"/>
      <c r="AV533" s="1"/>
      <c r="AW533" s="1"/>
      <c r="AX533" s="1"/>
      <c r="AY533" s="1"/>
      <c r="AZ533" s="1"/>
      <c r="BA533" s="1"/>
      <c r="BB533" s="1"/>
      <c r="BC533" s="1"/>
      <c r="BD533" s="1"/>
    </row>
    <row r="534" spans="1:56" ht="15" customHeight="1" x14ac:dyDescent="0.2">
      <c r="A534" s="3"/>
      <c r="B534" s="168" t="s">
        <v>102</v>
      </c>
      <c r="C534" s="168"/>
      <c r="D534" s="168"/>
      <c r="E534" s="168"/>
      <c r="F534" s="168"/>
      <c r="G534" s="168"/>
      <c r="H534" s="168"/>
      <c r="I534" s="23"/>
      <c r="J534" s="157">
        <f>IF(Y514-Z526&lt;0,0,Y514-Z526)</f>
        <v>0</v>
      </c>
      <c r="K534" s="158"/>
      <c r="L534" s="158"/>
      <c r="M534" s="159"/>
      <c r="N534" s="169" t="s">
        <v>70</v>
      </c>
      <c r="O534" s="169"/>
      <c r="P534" s="23"/>
      <c r="Q534" s="23"/>
      <c r="R534" s="7"/>
      <c r="S534" s="7"/>
      <c r="T534" s="7"/>
      <c r="U534" s="7"/>
      <c r="V534" s="14"/>
      <c r="W534" s="23"/>
      <c r="X534" s="23"/>
      <c r="Y534" s="14"/>
      <c r="Z534" s="8"/>
      <c r="AA534" s="8"/>
      <c r="AB534" s="8"/>
      <c r="AC534" s="8"/>
      <c r="AD534" s="8"/>
      <c r="AE534" s="8"/>
      <c r="AF534" s="23"/>
      <c r="AG534" s="23"/>
      <c r="AH534" s="14"/>
      <c r="AI534" s="14"/>
      <c r="AJ534" s="14"/>
      <c r="AK534" s="14"/>
      <c r="AL534" s="14"/>
      <c r="AM534" s="14"/>
      <c r="AN534" s="14"/>
      <c r="AO534" s="14"/>
      <c r="AP534" s="14"/>
      <c r="AQ534" s="14"/>
      <c r="AR534" s="14"/>
      <c r="AS534" s="14"/>
      <c r="AT534" s="14"/>
      <c r="AU534" s="1"/>
      <c r="AV534" s="1"/>
      <c r="AW534" s="1"/>
      <c r="AX534" s="1"/>
      <c r="AY534" s="1"/>
      <c r="AZ534" s="1"/>
      <c r="BA534" s="1"/>
      <c r="BB534" s="1"/>
      <c r="BC534" s="1"/>
      <c r="BD534" s="1"/>
    </row>
    <row r="535" spans="1:56" ht="2.25" customHeight="1" x14ac:dyDescent="0.2">
      <c r="A535" s="3"/>
      <c r="B535" s="14"/>
      <c r="C535" s="14"/>
      <c r="D535" s="14"/>
      <c r="E535" s="14"/>
      <c r="F535" s="14"/>
      <c r="G535" s="14"/>
      <c r="H535" s="14"/>
      <c r="I535" s="14"/>
      <c r="J535" s="14"/>
      <c r="K535" s="14"/>
      <c r="L535" s="14"/>
      <c r="M535" s="14"/>
      <c r="N535" s="14"/>
      <c r="O535" s="14"/>
      <c r="P535" s="14"/>
      <c r="Q535" s="14"/>
      <c r="R535" s="14"/>
      <c r="S535" s="14"/>
      <c r="T535" s="14"/>
      <c r="U535" s="14"/>
      <c r="V535" s="16"/>
      <c r="W535" s="16"/>
      <c r="X535" s="16"/>
      <c r="Y535" s="16"/>
      <c r="Z535" s="16"/>
      <c r="AA535" s="16"/>
      <c r="AB535" s="16"/>
      <c r="AC535" s="16"/>
      <c r="AD535" s="16"/>
      <c r="AE535" s="14"/>
      <c r="AF535" s="14"/>
      <c r="AG535" s="14"/>
      <c r="AH535" s="14"/>
      <c r="AI535" s="14"/>
      <c r="AJ535" s="14"/>
      <c r="AK535" s="14"/>
      <c r="AL535" s="14"/>
      <c r="AM535" s="14"/>
      <c r="AN535" s="14"/>
      <c r="AO535" s="14"/>
      <c r="AP535" s="14"/>
      <c r="AQ535" s="14"/>
      <c r="AR535" s="14"/>
      <c r="AS535" s="14"/>
      <c r="AT535" s="14"/>
      <c r="AU535" s="1"/>
      <c r="AV535" s="1"/>
      <c r="AW535" s="1"/>
      <c r="AX535" s="1"/>
      <c r="AY535" s="1"/>
      <c r="AZ535" s="1"/>
      <c r="BA535" s="1"/>
      <c r="BB535" s="1"/>
      <c r="BC535" s="1"/>
      <c r="BD535" s="1"/>
    </row>
    <row r="536" spans="1:56" ht="15" customHeight="1" x14ac:dyDescent="0.2">
      <c r="A536" s="3"/>
      <c r="B536" s="168" t="s">
        <v>103</v>
      </c>
      <c r="C536" s="168"/>
      <c r="D536" s="168"/>
      <c r="E536" s="168"/>
      <c r="F536" s="168"/>
      <c r="G536" s="168"/>
      <c r="H536" s="168"/>
      <c r="I536" s="23"/>
      <c r="J536" s="157">
        <f>IF(Y516-Z528&lt;0,0,Y516-Z528)</f>
        <v>0</v>
      </c>
      <c r="K536" s="158"/>
      <c r="L536" s="158"/>
      <c r="M536" s="159"/>
      <c r="N536" s="169" t="s">
        <v>70</v>
      </c>
      <c r="O536" s="169"/>
      <c r="P536" s="23"/>
      <c r="Q536" s="23"/>
      <c r="R536" s="7"/>
      <c r="S536" s="7"/>
      <c r="T536" s="7"/>
      <c r="U536" s="7"/>
      <c r="V536" s="14"/>
      <c r="W536" s="23"/>
      <c r="X536" s="23"/>
      <c r="Y536" s="14"/>
      <c r="Z536" s="8"/>
      <c r="AA536" s="8"/>
      <c r="AB536" s="8"/>
      <c r="AC536" s="8"/>
      <c r="AD536" s="8"/>
      <c r="AE536" s="8"/>
      <c r="AF536" s="23"/>
      <c r="AG536" s="23"/>
      <c r="AH536" s="14"/>
      <c r="AI536" s="14"/>
      <c r="AJ536" s="14"/>
      <c r="AK536" s="14"/>
      <c r="AL536" s="14"/>
      <c r="AM536" s="14"/>
      <c r="AN536" s="14"/>
      <c r="AO536" s="14"/>
      <c r="AP536" s="14"/>
      <c r="AQ536" s="14"/>
      <c r="AR536" s="14"/>
      <c r="AS536" s="14"/>
      <c r="AT536" s="14"/>
      <c r="AU536" s="1"/>
      <c r="AV536" s="1"/>
      <c r="AW536" s="1"/>
      <c r="AX536" s="1"/>
      <c r="AY536" s="1"/>
      <c r="AZ536" s="1"/>
      <c r="BA536" s="1"/>
      <c r="BB536" s="1"/>
      <c r="BC536" s="1"/>
      <c r="BD536" s="1"/>
    </row>
    <row r="537" spans="1:56" ht="15" customHeight="1" x14ac:dyDescent="0.2">
      <c r="A537" s="3"/>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
      <c r="AV537" s="1"/>
      <c r="AW537" s="1"/>
      <c r="AX537" s="1"/>
      <c r="AY537" s="1"/>
      <c r="AZ537" s="1"/>
      <c r="BA537" s="1"/>
      <c r="BB537" s="1"/>
      <c r="BC537" s="1"/>
      <c r="BD537" s="1"/>
    </row>
    <row r="538" spans="1:56" ht="32.25" customHeight="1" x14ac:dyDescent="0.2">
      <c r="A538" s="3">
        <v>47</v>
      </c>
      <c r="B538" s="105" t="s">
        <v>269</v>
      </c>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c r="AL538" s="106"/>
      <c r="AM538" s="106"/>
      <c r="AN538" s="106"/>
      <c r="AO538" s="106"/>
      <c r="AP538" s="106"/>
      <c r="AQ538" s="14"/>
      <c r="AR538" s="14"/>
      <c r="AS538" s="14"/>
      <c r="AT538" s="14"/>
      <c r="AU538" s="1"/>
      <c r="AV538" s="1"/>
      <c r="AW538" s="1"/>
      <c r="AX538" s="1"/>
      <c r="AY538" s="1"/>
      <c r="AZ538" s="1"/>
      <c r="BA538" s="1"/>
      <c r="BB538" s="1"/>
      <c r="BC538" s="1"/>
      <c r="BD538" s="1"/>
    </row>
    <row r="539" spans="1:56" ht="2.25" customHeight="1" x14ac:dyDescent="0.2">
      <c r="A539" s="3"/>
      <c r="B539" s="14"/>
      <c r="C539" s="14"/>
      <c r="D539" s="14"/>
      <c r="E539" s="14"/>
      <c r="F539" s="14"/>
      <c r="G539" s="14"/>
      <c r="H539" s="14"/>
      <c r="I539" s="14"/>
      <c r="J539" s="14"/>
      <c r="K539" s="14"/>
      <c r="L539" s="14"/>
      <c r="M539" s="14"/>
      <c r="N539" s="13"/>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
      <c r="AV539" s="1"/>
      <c r="AW539" s="1"/>
      <c r="AX539" s="1"/>
      <c r="AY539" s="1"/>
      <c r="AZ539" s="1"/>
      <c r="BA539" s="1"/>
      <c r="BB539" s="1"/>
      <c r="BC539" s="1"/>
      <c r="BD539" s="1"/>
    </row>
    <row r="540" spans="1:56" ht="15" customHeight="1" x14ac:dyDescent="0.2">
      <c r="A540" s="3"/>
      <c r="B540" s="14"/>
      <c r="C540" s="14"/>
      <c r="D540" s="14"/>
      <c r="E540" s="14"/>
      <c r="F540" s="14"/>
      <c r="G540" s="14"/>
      <c r="H540" s="14"/>
      <c r="I540" s="14"/>
      <c r="J540" s="14"/>
      <c r="K540" s="14"/>
      <c r="L540" s="14"/>
      <c r="M540" s="14"/>
      <c r="N540" s="14"/>
      <c r="O540" s="14"/>
      <c r="P540" s="14"/>
      <c r="Q540" s="161" t="s">
        <v>82</v>
      </c>
      <c r="R540" s="189"/>
      <c r="S540" s="189"/>
      <c r="T540" s="189"/>
      <c r="U540" s="189"/>
      <c r="V540" s="189"/>
      <c r="W540" s="189"/>
      <c r="X540" s="189"/>
      <c r="Y540" s="14"/>
      <c r="Z540" s="161" t="s">
        <v>100</v>
      </c>
      <c r="AA540" s="161"/>
      <c r="AB540" s="161"/>
      <c r="AC540" s="161"/>
      <c r="AD540" s="161"/>
      <c r="AE540" s="161"/>
      <c r="AF540" s="161"/>
      <c r="AG540" s="161"/>
      <c r="AH540" s="101"/>
      <c r="AI540" s="101"/>
      <c r="AJ540" s="14"/>
      <c r="AK540" s="14"/>
      <c r="AL540" s="14"/>
      <c r="AM540" s="14"/>
      <c r="AN540" s="14"/>
      <c r="AO540" s="14"/>
      <c r="AP540" s="14"/>
      <c r="AQ540" s="14"/>
      <c r="AR540" s="14"/>
      <c r="AS540" s="14"/>
      <c r="AT540" s="14"/>
      <c r="AU540" s="1"/>
      <c r="AV540" s="1"/>
      <c r="AW540" s="1"/>
      <c r="AX540" s="1"/>
      <c r="AY540" s="1"/>
      <c r="AZ540" s="1"/>
      <c r="BA540" s="1"/>
      <c r="BB540" s="1"/>
      <c r="BC540" s="1"/>
      <c r="BD540" s="1"/>
    </row>
    <row r="541" spans="1:56" ht="2.25" customHeight="1" x14ac:dyDescent="0.2">
      <c r="A541" s="3"/>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
      <c r="AV541" s="1"/>
      <c r="AW541" s="1"/>
      <c r="AX541" s="1"/>
      <c r="AY541" s="1"/>
      <c r="AZ541" s="1"/>
      <c r="BA541" s="1"/>
      <c r="BB541" s="1"/>
      <c r="BC541" s="1"/>
      <c r="BD541" s="1"/>
    </row>
    <row r="542" spans="1:56" ht="15" customHeight="1" x14ac:dyDescent="0.2">
      <c r="A542" s="3"/>
      <c r="B542" s="134" t="s">
        <v>78</v>
      </c>
      <c r="C542" s="101"/>
      <c r="D542" s="101"/>
      <c r="E542" s="101"/>
      <c r="F542" s="101"/>
      <c r="G542" s="101"/>
      <c r="H542" s="101"/>
      <c r="I542" s="101"/>
      <c r="J542" s="101"/>
      <c r="K542" s="101"/>
      <c r="L542" s="101"/>
      <c r="M542" s="101"/>
      <c r="N542" s="101"/>
      <c r="O542" s="101"/>
      <c r="P542" s="14"/>
      <c r="Q542" s="162"/>
      <c r="R542" s="163"/>
      <c r="S542" s="163"/>
      <c r="T542" s="163"/>
      <c r="U542" s="163"/>
      <c r="V542" s="164"/>
      <c r="W542" s="101" t="s">
        <v>70</v>
      </c>
      <c r="X542" s="101"/>
      <c r="Y542" s="14"/>
      <c r="Z542" s="143"/>
      <c r="AA542" s="144"/>
      <c r="AB542" s="144"/>
      <c r="AC542" s="144"/>
      <c r="AD542" s="144"/>
      <c r="AE542" s="144"/>
      <c r="AF542" s="144"/>
      <c r="AG542" s="145"/>
      <c r="AH542" s="101" t="s">
        <v>58</v>
      </c>
      <c r="AI542" s="101"/>
      <c r="AJ542" s="14"/>
      <c r="AK542" s="14"/>
      <c r="AL542" s="14"/>
      <c r="AM542" s="14"/>
      <c r="AN542" s="14"/>
      <c r="AO542" s="14"/>
      <c r="AP542" s="14"/>
      <c r="AQ542" s="14"/>
      <c r="AR542" s="14"/>
      <c r="AS542" s="14"/>
      <c r="AT542" s="14"/>
      <c r="AU542" s="1"/>
      <c r="AV542" s="1"/>
      <c r="AW542" s="1"/>
      <c r="AX542" s="1"/>
      <c r="AY542" s="1"/>
      <c r="AZ542" s="1"/>
      <c r="BA542" s="1"/>
      <c r="BB542" s="1"/>
      <c r="BC542" s="1"/>
      <c r="BD542" s="1"/>
    </row>
    <row r="543" spans="1:56" ht="2.25" customHeight="1" x14ac:dyDescent="0.2">
      <c r="A543" s="3"/>
      <c r="B543" s="14"/>
      <c r="C543" s="14"/>
      <c r="D543" s="14"/>
      <c r="E543" s="14"/>
      <c r="F543" s="14"/>
      <c r="G543" s="14"/>
      <c r="H543" s="14"/>
      <c r="I543" s="14"/>
      <c r="J543" s="14"/>
      <c r="K543" s="14"/>
      <c r="L543" s="14"/>
      <c r="M543" s="14"/>
      <c r="N543" s="14"/>
      <c r="O543" s="13"/>
      <c r="P543" s="13"/>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
      <c r="AV543" s="1"/>
      <c r="AW543" s="1"/>
      <c r="AX543" s="1"/>
      <c r="AY543" s="1"/>
      <c r="AZ543" s="1"/>
      <c r="BA543" s="1"/>
      <c r="BB543" s="1"/>
      <c r="BC543" s="1"/>
      <c r="BD543" s="1"/>
    </row>
    <row r="544" spans="1:56" ht="15" customHeight="1" x14ac:dyDescent="0.2">
      <c r="A544" s="3"/>
      <c r="B544" s="134" t="s">
        <v>105</v>
      </c>
      <c r="C544" s="101"/>
      <c r="D544" s="101"/>
      <c r="E544" s="101"/>
      <c r="F544" s="101"/>
      <c r="G544" s="101"/>
      <c r="H544" s="101"/>
      <c r="I544" s="101"/>
      <c r="J544" s="101"/>
      <c r="K544" s="101"/>
      <c r="L544" s="101"/>
      <c r="M544" s="101"/>
      <c r="N544" s="101"/>
      <c r="O544" s="101"/>
      <c r="P544" s="14"/>
      <c r="Q544" s="162"/>
      <c r="R544" s="163"/>
      <c r="S544" s="163"/>
      <c r="T544" s="163"/>
      <c r="U544" s="163"/>
      <c r="V544" s="164"/>
      <c r="W544" s="101" t="s">
        <v>70</v>
      </c>
      <c r="X544" s="101"/>
      <c r="Y544" s="14"/>
      <c r="Z544" s="143"/>
      <c r="AA544" s="144"/>
      <c r="AB544" s="144"/>
      <c r="AC544" s="144"/>
      <c r="AD544" s="144"/>
      <c r="AE544" s="144"/>
      <c r="AF544" s="144"/>
      <c r="AG544" s="145"/>
      <c r="AH544" s="101" t="s">
        <v>58</v>
      </c>
      <c r="AI544" s="101"/>
      <c r="AJ544" s="14"/>
      <c r="AK544" s="14"/>
      <c r="AL544" s="14"/>
      <c r="AM544" s="14"/>
      <c r="AN544" s="14"/>
      <c r="AO544" s="14"/>
      <c r="AP544" s="14"/>
      <c r="AQ544" s="14"/>
      <c r="AR544" s="14"/>
      <c r="AS544" s="14"/>
      <c r="AT544" s="14"/>
      <c r="AU544" s="1"/>
      <c r="AV544" s="1"/>
      <c r="AW544" s="1"/>
      <c r="AX544" s="1"/>
      <c r="AY544" s="1"/>
      <c r="AZ544" s="1"/>
      <c r="BA544" s="1"/>
      <c r="BB544" s="1"/>
      <c r="BC544" s="1"/>
      <c r="BD544" s="1"/>
    </row>
    <row r="545" spans="1:56" ht="2.25" customHeight="1" x14ac:dyDescent="0.2">
      <c r="A545" s="3"/>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
      <c r="AV545" s="1"/>
      <c r="AW545" s="1"/>
      <c r="AX545" s="1"/>
      <c r="AY545" s="1"/>
      <c r="AZ545" s="1"/>
      <c r="BA545" s="1"/>
      <c r="BB545" s="1"/>
      <c r="BC545" s="1"/>
      <c r="BD545" s="1"/>
    </row>
    <row r="546" spans="1:56" ht="15" customHeight="1" x14ac:dyDescent="0.2">
      <c r="A546" s="3"/>
      <c r="B546" s="134" t="s">
        <v>79</v>
      </c>
      <c r="C546" s="101"/>
      <c r="D546" s="101"/>
      <c r="E546" s="101"/>
      <c r="F546" s="101"/>
      <c r="G546" s="101"/>
      <c r="H546" s="101"/>
      <c r="I546" s="101"/>
      <c r="J546" s="101"/>
      <c r="K546" s="101"/>
      <c r="L546" s="101"/>
      <c r="M546" s="101"/>
      <c r="N546" s="101"/>
      <c r="O546" s="101"/>
      <c r="P546" s="16"/>
      <c r="Q546" s="162"/>
      <c r="R546" s="163"/>
      <c r="S546" s="163"/>
      <c r="T546" s="163"/>
      <c r="U546" s="163"/>
      <c r="V546" s="164"/>
      <c r="W546" s="101" t="s">
        <v>70</v>
      </c>
      <c r="X546" s="101"/>
      <c r="Y546" s="14"/>
      <c r="Z546" s="143"/>
      <c r="AA546" s="144"/>
      <c r="AB546" s="144"/>
      <c r="AC546" s="144"/>
      <c r="AD546" s="144"/>
      <c r="AE546" s="144"/>
      <c r="AF546" s="144"/>
      <c r="AG546" s="145"/>
      <c r="AH546" s="101" t="s">
        <v>58</v>
      </c>
      <c r="AI546" s="101"/>
      <c r="AJ546" s="14"/>
      <c r="AK546" s="14"/>
      <c r="AL546" s="14"/>
      <c r="AM546" s="14"/>
      <c r="AN546" s="14"/>
      <c r="AO546" s="14"/>
      <c r="AP546" s="14"/>
      <c r="AQ546" s="14"/>
      <c r="AR546" s="14"/>
      <c r="AS546" s="14"/>
      <c r="AT546" s="14"/>
      <c r="AU546" s="1"/>
      <c r="AV546" s="1"/>
      <c r="AW546" s="1"/>
      <c r="AX546" s="1"/>
      <c r="AY546" s="1"/>
      <c r="AZ546" s="1"/>
      <c r="BA546" s="1"/>
      <c r="BB546" s="1"/>
      <c r="BC546" s="1"/>
      <c r="BD546" s="1"/>
    </row>
    <row r="547" spans="1:56" ht="2.25" customHeight="1" x14ac:dyDescent="0.2">
      <c r="A547" s="3"/>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
      <c r="AV547" s="1"/>
      <c r="AW547" s="1"/>
      <c r="AX547" s="1"/>
      <c r="AY547" s="1"/>
      <c r="AZ547" s="1"/>
      <c r="BA547" s="1"/>
      <c r="BB547" s="1"/>
      <c r="BC547" s="1"/>
      <c r="BD547" s="1"/>
    </row>
    <row r="548" spans="1:56" ht="15" customHeight="1" x14ac:dyDescent="0.2">
      <c r="A548" s="3"/>
      <c r="B548" s="134" t="s">
        <v>80</v>
      </c>
      <c r="C548" s="101"/>
      <c r="D548" s="101"/>
      <c r="E548" s="101"/>
      <c r="F548" s="101"/>
      <c r="G548" s="101"/>
      <c r="H548" s="101"/>
      <c r="I548" s="101"/>
      <c r="J548" s="101"/>
      <c r="K548" s="101"/>
      <c r="L548" s="101"/>
      <c r="M548" s="101"/>
      <c r="N548" s="101"/>
      <c r="O548" s="101"/>
      <c r="P548" s="14"/>
      <c r="Q548" s="162"/>
      <c r="R548" s="163"/>
      <c r="S548" s="163"/>
      <c r="T548" s="163"/>
      <c r="U548" s="163"/>
      <c r="V548" s="164"/>
      <c r="W548" s="101" t="s">
        <v>70</v>
      </c>
      <c r="X548" s="101"/>
      <c r="Y548" s="14"/>
      <c r="Z548" s="143"/>
      <c r="AA548" s="144"/>
      <c r="AB548" s="144"/>
      <c r="AC548" s="144"/>
      <c r="AD548" s="144"/>
      <c r="AE548" s="144"/>
      <c r="AF548" s="144"/>
      <c r="AG548" s="145"/>
      <c r="AH548" s="101" t="s">
        <v>58</v>
      </c>
      <c r="AI548" s="101"/>
      <c r="AJ548" s="14"/>
      <c r="AK548" s="14"/>
      <c r="AL548" s="14"/>
      <c r="AM548" s="14"/>
      <c r="AN548" s="14"/>
      <c r="AO548" s="14"/>
      <c r="AP548" s="14"/>
      <c r="AQ548" s="14"/>
      <c r="AR548" s="14"/>
      <c r="AS548" s="14"/>
      <c r="AT548" s="14"/>
      <c r="AU548" s="1"/>
      <c r="AV548" s="1"/>
      <c r="AW548" s="1"/>
      <c r="AX548" s="1"/>
      <c r="AY548" s="1"/>
      <c r="AZ548" s="1"/>
      <c r="BA548" s="1"/>
      <c r="BB548" s="1"/>
      <c r="BC548" s="1"/>
      <c r="BD548" s="1"/>
    </row>
    <row r="549" spans="1:56" ht="15" customHeight="1" x14ac:dyDescent="0.2">
      <c r="A549" s="100"/>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c r="AO549" s="101"/>
      <c r="AP549" s="101"/>
      <c r="AQ549" s="14"/>
      <c r="AR549" s="14"/>
      <c r="AS549" s="14"/>
      <c r="AT549" s="14"/>
      <c r="AU549" s="1"/>
      <c r="AV549" s="1"/>
      <c r="AW549" s="1"/>
      <c r="AX549" s="1"/>
      <c r="AY549" s="1"/>
      <c r="AZ549" s="1"/>
      <c r="BA549" s="1"/>
      <c r="BB549" s="1"/>
      <c r="BC549" s="1"/>
      <c r="BD549" s="1"/>
    </row>
    <row r="550" spans="1:56" ht="15" customHeight="1" x14ac:dyDescent="0.2">
      <c r="A550" s="3">
        <v>48</v>
      </c>
      <c r="B550" s="120" t="s">
        <v>270</v>
      </c>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c r="AA550" s="141"/>
      <c r="AB550" s="141"/>
      <c r="AC550" s="141"/>
      <c r="AD550" s="141"/>
      <c r="AE550" s="141"/>
      <c r="AF550" s="141"/>
      <c r="AG550" s="141"/>
      <c r="AH550" s="141"/>
      <c r="AI550" s="141"/>
      <c r="AJ550" s="141"/>
      <c r="AK550" s="141"/>
      <c r="AL550" s="141"/>
      <c r="AM550" s="141"/>
      <c r="AN550" s="141"/>
      <c r="AO550" s="141"/>
      <c r="AP550" s="141"/>
      <c r="AQ550" s="14"/>
      <c r="AR550" s="14"/>
      <c r="AS550" s="14"/>
      <c r="AT550" s="14"/>
      <c r="AU550" s="1"/>
      <c r="AV550" s="1"/>
      <c r="AW550" s="1"/>
      <c r="AX550" s="1"/>
      <c r="AY550" s="1"/>
      <c r="AZ550" s="1"/>
      <c r="BA550" s="1"/>
      <c r="BB550" s="1"/>
      <c r="BC550" s="1"/>
      <c r="BD550" s="1"/>
    </row>
    <row r="551" spans="1:56" ht="24" customHeight="1" x14ac:dyDescent="0.2">
      <c r="A551" s="3"/>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c r="AA551" s="141"/>
      <c r="AB551" s="141"/>
      <c r="AC551" s="141"/>
      <c r="AD551" s="141"/>
      <c r="AE551" s="141"/>
      <c r="AF551" s="141"/>
      <c r="AG551" s="141"/>
      <c r="AH551" s="141"/>
      <c r="AI551" s="141"/>
      <c r="AJ551" s="141"/>
      <c r="AK551" s="141"/>
      <c r="AL551" s="141"/>
      <c r="AM551" s="141"/>
      <c r="AN551" s="141"/>
      <c r="AO551" s="141"/>
      <c r="AP551" s="141"/>
      <c r="AQ551" s="14"/>
      <c r="AR551" s="14"/>
      <c r="AS551" s="14"/>
      <c r="AT551" s="14"/>
      <c r="AU551" s="1"/>
      <c r="AV551" s="1"/>
      <c r="AW551" s="1"/>
      <c r="AX551" s="1"/>
      <c r="AY551" s="1"/>
      <c r="AZ551" s="1"/>
      <c r="BA551" s="1"/>
      <c r="BB551" s="1"/>
      <c r="BC551" s="1"/>
      <c r="BD551" s="1"/>
    </row>
    <row r="552" spans="1:56" ht="2.25" customHeight="1" x14ac:dyDescent="0.2">
      <c r="A552" s="3"/>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
      <c r="AV552" s="1"/>
      <c r="AW552" s="1"/>
      <c r="AX552" s="1"/>
      <c r="AY552" s="1"/>
      <c r="AZ552" s="1"/>
      <c r="BA552" s="1"/>
      <c r="BB552" s="1"/>
      <c r="BC552" s="1"/>
      <c r="BD552" s="1"/>
    </row>
    <row r="553" spans="1:56" ht="15" customHeight="1" x14ac:dyDescent="0.2">
      <c r="A553" s="3"/>
      <c r="B553" s="16"/>
      <c r="C553" s="16"/>
      <c r="D553" s="16"/>
      <c r="E553" s="16"/>
      <c r="F553" s="16"/>
      <c r="G553" s="16"/>
      <c r="H553" s="16"/>
      <c r="I553" s="16"/>
      <c r="J553" s="16"/>
      <c r="K553" s="16"/>
      <c r="L553" s="16"/>
      <c r="M553" s="16"/>
      <c r="N553" s="16"/>
      <c r="O553" s="16"/>
      <c r="P553" s="16"/>
      <c r="Q553" s="161" t="s">
        <v>82</v>
      </c>
      <c r="R553" s="161"/>
      <c r="S553" s="161"/>
      <c r="T553" s="161"/>
      <c r="U553" s="161"/>
      <c r="V553" s="161"/>
      <c r="W553" s="161"/>
      <c r="X553" s="161"/>
      <c r="Y553" s="14"/>
      <c r="Z553" s="9"/>
      <c r="AA553" s="9"/>
      <c r="AB553" s="9"/>
      <c r="AC553" s="9"/>
      <c r="AD553" s="9"/>
      <c r="AE553" s="9"/>
      <c r="AF553" s="9"/>
      <c r="AG553" s="9"/>
      <c r="AH553" s="14"/>
      <c r="AI553" s="14"/>
      <c r="AJ553" s="14"/>
      <c r="AK553" s="14"/>
      <c r="AL553" s="14"/>
      <c r="AM553" s="14"/>
      <c r="AN553" s="14"/>
      <c r="AO553" s="14"/>
      <c r="AP553" s="14"/>
      <c r="AQ553" s="14"/>
      <c r="AR553" s="14"/>
      <c r="AS553" s="14"/>
      <c r="AT553" s="14"/>
      <c r="AU553" s="1"/>
      <c r="AV553" s="1"/>
      <c r="AW553" s="1"/>
      <c r="AX553" s="1"/>
      <c r="AY553" s="1"/>
      <c r="AZ553" s="1"/>
      <c r="BA553" s="1"/>
      <c r="BB553" s="1"/>
      <c r="BC553" s="1"/>
      <c r="BD553" s="1"/>
    </row>
    <row r="554" spans="1:56" ht="2.25" customHeight="1" x14ac:dyDescent="0.2">
      <c r="A554" s="3"/>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
      <c r="AV554" s="1"/>
      <c r="AW554" s="1"/>
      <c r="AX554" s="1"/>
      <c r="AY554" s="1"/>
      <c r="AZ554" s="1"/>
      <c r="BA554" s="1"/>
      <c r="BB554" s="1"/>
      <c r="BC554" s="1"/>
      <c r="BD554" s="1"/>
    </row>
    <row r="555" spans="1:56" ht="15" customHeight="1" x14ac:dyDescent="0.2">
      <c r="A555" s="3"/>
      <c r="B555" s="134" t="s">
        <v>78</v>
      </c>
      <c r="C555" s="101"/>
      <c r="D555" s="101"/>
      <c r="E555" s="101"/>
      <c r="F555" s="101"/>
      <c r="G555" s="101"/>
      <c r="H555" s="101"/>
      <c r="I555" s="101"/>
      <c r="J555" s="101"/>
      <c r="K555" s="101"/>
      <c r="L555" s="101"/>
      <c r="M555" s="101"/>
      <c r="N555" s="101"/>
      <c r="O555" s="101"/>
      <c r="P555" s="14"/>
      <c r="Q555" s="165"/>
      <c r="R555" s="166"/>
      <c r="S555" s="166"/>
      <c r="T555" s="166"/>
      <c r="U555" s="166"/>
      <c r="V555" s="167"/>
      <c r="W555" s="101" t="s">
        <v>70</v>
      </c>
      <c r="X555" s="101"/>
      <c r="Y555" s="14"/>
      <c r="Z555" s="9"/>
      <c r="AA555" s="9"/>
      <c r="AB555" s="9"/>
      <c r="AC555" s="9"/>
      <c r="AD555" s="9"/>
      <c r="AE555" s="9"/>
      <c r="AF555" s="9"/>
      <c r="AG555" s="9"/>
      <c r="AH555" s="14"/>
      <c r="AI555" s="14"/>
      <c r="AJ555" s="14"/>
      <c r="AK555" s="14"/>
      <c r="AL555" s="14"/>
      <c r="AM555" s="14"/>
      <c r="AN555" s="14"/>
      <c r="AO555" s="14"/>
      <c r="AP555" s="14"/>
      <c r="AQ555" s="14"/>
      <c r="AR555" s="14"/>
      <c r="AS555" s="14"/>
      <c r="AT555" s="14"/>
      <c r="AU555" s="1"/>
      <c r="AV555" s="1"/>
      <c r="AW555" s="1"/>
      <c r="AX555" s="1"/>
      <c r="AY555" s="1"/>
      <c r="AZ555" s="1"/>
      <c r="BA555" s="1"/>
      <c r="BB555" s="1"/>
      <c r="BC555" s="1"/>
      <c r="BD555" s="1"/>
    </row>
    <row r="556" spans="1:56" ht="2.25" customHeight="1" x14ac:dyDescent="0.2">
      <c r="A556" s="3"/>
      <c r="B556" s="14"/>
      <c r="C556" s="14"/>
      <c r="D556" s="14"/>
      <c r="E556" s="14"/>
      <c r="F556" s="14"/>
      <c r="G556" s="14"/>
      <c r="H556" s="14"/>
      <c r="I556" s="14"/>
      <c r="J556" s="14"/>
      <c r="K556" s="14"/>
      <c r="L556" s="14"/>
      <c r="M556" s="14"/>
      <c r="N556" s="14"/>
      <c r="O556" s="14"/>
      <c r="P556" s="14"/>
      <c r="Q556" s="70"/>
      <c r="R556" s="70"/>
      <c r="S556" s="70"/>
      <c r="T556" s="70"/>
      <c r="U556" s="70"/>
      <c r="V556" s="70"/>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
      <c r="AV556" s="1"/>
      <c r="AW556" s="1"/>
      <c r="AX556" s="1"/>
      <c r="AY556" s="1"/>
      <c r="AZ556" s="1"/>
      <c r="BA556" s="1"/>
      <c r="BB556" s="1"/>
      <c r="BC556" s="1"/>
      <c r="BD556" s="1"/>
    </row>
    <row r="557" spans="1:56" ht="15" customHeight="1" x14ac:dyDescent="0.2">
      <c r="A557" s="3"/>
      <c r="B557" s="134" t="s">
        <v>105</v>
      </c>
      <c r="C557" s="101"/>
      <c r="D557" s="101"/>
      <c r="E557" s="101"/>
      <c r="F557" s="101"/>
      <c r="G557" s="101"/>
      <c r="H557" s="101"/>
      <c r="I557" s="101"/>
      <c r="J557" s="101"/>
      <c r="K557" s="101"/>
      <c r="L557" s="101"/>
      <c r="M557" s="101"/>
      <c r="N557" s="101"/>
      <c r="O557" s="101"/>
      <c r="P557" s="14"/>
      <c r="Q557" s="165"/>
      <c r="R557" s="166"/>
      <c r="S557" s="166"/>
      <c r="T557" s="166"/>
      <c r="U557" s="166"/>
      <c r="V557" s="167"/>
      <c r="W557" s="101" t="s">
        <v>70</v>
      </c>
      <c r="X557" s="101"/>
      <c r="Y557" s="14"/>
      <c r="Z557" s="9"/>
      <c r="AA557" s="9"/>
      <c r="AB557" s="9"/>
      <c r="AC557" s="9"/>
      <c r="AD557" s="9"/>
      <c r="AE557" s="9"/>
      <c r="AF557" s="9"/>
      <c r="AG557" s="9"/>
      <c r="AH557" s="14"/>
      <c r="AI557" s="14"/>
      <c r="AJ557" s="14"/>
      <c r="AK557" s="14"/>
      <c r="AL557" s="14"/>
      <c r="AM557" s="14"/>
      <c r="AN557" s="14"/>
      <c r="AO557" s="14"/>
      <c r="AP557" s="14"/>
      <c r="AQ557" s="14"/>
      <c r="AR557" s="14"/>
      <c r="AS557" s="14"/>
      <c r="AT557" s="14"/>
      <c r="AU557" s="1"/>
      <c r="AV557" s="1"/>
      <c r="AW557" s="1"/>
      <c r="AX557" s="1"/>
      <c r="AY557" s="1"/>
      <c r="AZ557" s="1"/>
      <c r="BA557" s="1"/>
      <c r="BB557" s="1"/>
      <c r="BC557" s="1"/>
      <c r="BD557" s="1"/>
    </row>
    <row r="558" spans="1:56" ht="2.25" customHeight="1" x14ac:dyDescent="0.2">
      <c r="A558" s="3"/>
      <c r="B558" s="14"/>
      <c r="C558" s="14"/>
      <c r="D558" s="14"/>
      <c r="E558" s="14"/>
      <c r="F558" s="14"/>
      <c r="G558" s="14"/>
      <c r="H558" s="14"/>
      <c r="I558" s="14"/>
      <c r="J558" s="14"/>
      <c r="K558" s="14"/>
      <c r="L558" s="14"/>
      <c r="M558" s="14"/>
      <c r="N558" s="14"/>
      <c r="O558" s="14"/>
      <c r="P558" s="14"/>
      <c r="Q558" s="70"/>
      <c r="R558" s="70"/>
      <c r="S558" s="70"/>
      <c r="T558" s="70"/>
      <c r="U558" s="70"/>
      <c r="V558" s="70"/>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
      <c r="AV558" s="1"/>
      <c r="AW558" s="1"/>
      <c r="AX558" s="1"/>
      <c r="AY558" s="1"/>
      <c r="AZ558" s="1"/>
      <c r="BA558" s="1"/>
      <c r="BB558" s="1"/>
      <c r="BC558" s="1"/>
      <c r="BD558" s="1"/>
    </row>
    <row r="559" spans="1:56" ht="15" customHeight="1" x14ac:dyDescent="0.2">
      <c r="A559" s="3"/>
      <c r="B559" s="134" t="s">
        <v>79</v>
      </c>
      <c r="C559" s="101"/>
      <c r="D559" s="101"/>
      <c r="E559" s="101"/>
      <c r="F559" s="101"/>
      <c r="G559" s="101"/>
      <c r="H559" s="101"/>
      <c r="I559" s="101"/>
      <c r="J559" s="101"/>
      <c r="K559" s="101"/>
      <c r="L559" s="101"/>
      <c r="M559" s="101"/>
      <c r="N559" s="101"/>
      <c r="O559" s="101"/>
      <c r="P559" s="16"/>
      <c r="Q559" s="165"/>
      <c r="R559" s="166"/>
      <c r="S559" s="166"/>
      <c r="T559" s="166"/>
      <c r="U559" s="166"/>
      <c r="V559" s="167"/>
      <c r="W559" s="101" t="s">
        <v>70</v>
      </c>
      <c r="X559" s="101"/>
      <c r="Y559" s="14"/>
      <c r="Z559" s="9"/>
      <c r="AA559" s="9"/>
      <c r="AB559" s="9"/>
      <c r="AC559" s="9"/>
      <c r="AD559" s="9"/>
      <c r="AE559" s="9"/>
      <c r="AF559" s="9"/>
      <c r="AG559" s="9"/>
      <c r="AH559" s="14"/>
      <c r="AI559" s="14"/>
      <c r="AJ559" s="14"/>
      <c r="AK559" s="14"/>
      <c r="AL559" s="14"/>
      <c r="AM559" s="14"/>
      <c r="AN559" s="14"/>
      <c r="AO559" s="14"/>
      <c r="AP559" s="14"/>
      <c r="AQ559" s="14"/>
      <c r="AR559" s="14"/>
      <c r="AS559" s="14"/>
      <c r="AT559" s="14"/>
      <c r="AU559" s="1"/>
      <c r="AV559" s="1"/>
      <c r="AW559" s="1"/>
      <c r="AX559" s="1"/>
      <c r="AY559" s="1"/>
      <c r="AZ559" s="1"/>
      <c r="BA559" s="1"/>
      <c r="BB559" s="1"/>
      <c r="BC559" s="1"/>
      <c r="BD559" s="1"/>
    </row>
    <row r="560" spans="1:56" ht="2.25" customHeight="1" x14ac:dyDescent="0.2">
      <c r="A560" s="3"/>
      <c r="B560" s="14"/>
      <c r="C560" s="14"/>
      <c r="D560" s="14"/>
      <c r="E560" s="14"/>
      <c r="F560" s="14"/>
      <c r="G560" s="14"/>
      <c r="H560" s="14"/>
      <c r="I560" s="14"/>
      <c r="J560" s="14"/>
      <c r="K560" s="14"/>
      <c r="L560" s="14"/>
      <c r="M560" s="14"/>
      <c r="N560" s="14"/>
      <c r="O560" s="14"/>
      <c r="P560" s="14"/>
      <c r="Q560" s="70"/>
      <c r="R560" s="70"/>
      <c r="S560" s="70"/>
      <c r="T560" s="70"/>
      <c r="U560" s="70"/>
      <c r="V560" s="70"/>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
      <c r="AV560" s="1"/>
      <c r="AW560" s="1"/>
      <c r="AX560" s="1"/>
      <c r="AY560" s="1"/>
      <c r="AZ560" s="1"/>
      <c r="BA560" s="1"/>
      <c r="BB560" s="1"/>
      <c r="BC560" s="1"/>
      <c r="BD560" s="1"/>
    </row>
    <row r="561" spans="1:56" ht="15" customHeight="1" x14ac:dyDescent="0.2">
      <c r="A561" s="3"/>
      <c r="B561" s="134" t="s">
        <v>80</v>
      </c>
      <c r="C561" s="101"/>
      <c r="D561" s="101"/>
      <c r="E561" s="101"/>
      <c r="F561" s="101"/>
      <c r="G561" s="101"/>
      <c r="H561" s="101"/>
      <c r="I561" s="101"/>
      <c r="J561" s="101"/>
      <c r="K561" s="101"/>
      <c r="L561" s="101"/>
      <c r="M561" s="101"/>
      <c r="N561" s="101"/>
      <c r="O561" s="101"/>
      <c r="P561" s="14"/>
      <c r="Q561" s="165"/>
      <c r="R561" s="166"/>
      <c r="S561" s="166"/>
      <c r="T561" s="166"/>
      <c r="U561" s="166"/>
      <c r="V561" s="167"/>
      <c r="W561" s="101" t="s">
        <v>70</v>
      </c>
      <c r="X561" s="101"/>
      <c r="Y561" s="14"/>
      <c r="Z561" s="9"/>
      <c r="AA561" s="9"/>
      <c r="AB561" s="9"/>
      <c r="AC561" s="9"/>
      <c r="AD561" s="9"/>
      <c r="AE561" s="9"/>
      <c r="AF561" s="9"/>
      <c r="AG561" s="9"/>
      <c r="AH561" s="14"/>
      <c r="AI561" s="14"/>
      <c r="AJ561" s="14"/>
      <c r="AK561" s="14"/>
      <c r="AL561" s="14"/>
      <c r="AM561" s="14"/>
      <c r="AN561" s="14"/>
      <c r="AO561" s="14"/>
      <c r="AP561" s="14"/>
      <c r="AQ561" s="14"/>
      <c r="AR561" s="14"/>
      <c r="AS561" s="14"/>
      <c r="AT561" s="14"/>
      <c r="AU561" s="1"/>
      <c r="AV561" s="1"/>
      <c r="AW561" s="1"/>
      <c r="AX561" s="1"/>
      <c r="AY561" s="1"/>
      <c r="AZ561" s="1"/>
      <c r="BA561" s="1"/>
      <c r="BB561" s="1"/>
      <c r="BC561" s="1"/>
      <c r="BD561" s="1"/>
    </row>
    <row r="562" spans="1:56" ht="2.25" customHeight="1" x14ac:dyDescent="0.2">
      <c r="A562" s="3"/>
      <c r="B562" s="13"/>
      <c r="C562" s="14"/>
      <c r="D562" s="14"/>
      <c r="E562" s="14"/>
      <c r="F562" s="14"/>
      <c r="G562" s="14"/>
      <c r="H562" s="14"/>
      <c r="I562" s="14"/>
      <c r="J562" s="14"/>
      <c r="K562" s="14"/>
      <c r="L562" s="14"/>
      <c r="M562" s="14"/>
      <c r="N562" s="14"/>
      <c r="O562" s="14"/>
      <c r="P562" s="14"/>
      <c r="Q562" s="6"/>
      <c r="R562" s="6"/>
      <c r="S562" s="6"/>
      <c r="T562" s="6"/>
      <c r="U562" s="6"/>
      <c r="V562" s="6"/>
      <c r="W562" s="14"/>
      <c r="X562" s="14"/>
      <c r="Y562" s="14"/>
      <c r="Z562" s="9"/>
      <c r="AA562" s="9"/>
      <c r="AB562" s="9"/>
      <c r="AC562" s="9"/>
      <c r="AD562" s="9"/>
      <c r="AE562" s="9"/>
      <c r="AF562" s="9"/>
      <c r="AG562" s="9"/>
      <c r="AH562" s="14"/>
      <c r="AI562" s="14"/>
      <c r="AJ562" s="14"/>
      <c r="AK562" s="14"/>
      <c r="AL562" s="14"/>
      <c r="AM562" s="14"/>
      <c r="AN562" s="14"/>
      <c r="AO562" s="14"/>
      <c r="AP562" s="14"/>
      <c r="AQ562" s="14"/>
      <c r="AR562" s="14"/>
      <c r="AS562" s="14"/>
      <c r="AT562" s="14"/>
      <c r="AU562" s="1"/>
      <c r="AV562" s="1"/>
      <c r="AW562" s="1"/>
      <c r="AX562" s="1"/>
      <c r="AY562" s="1"/>
      <c r="AZ562" s="1"/>
      <c r="BA562" s="1"/>
      <c r="BB562" s="1"/>
      <c r="BC562" s="1"/>
      <c r="BD562" s="1"/>
    </row>
    <row r="563" spans="1:56" ht="15" customHeight="1" x14ac:dyDescent="0.2">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4"/>
      <c r="AR563" s="14"/>
      <c r="AS563" s="14"/>
      <c r="AT563" s="14"/>
      <c r="AU563" s="1"/>
      <c r="AV563" s="1"/>
      <c r="AW563" s="1"/>
      <c r="AX563" s="1"/>
      <c r="AY563" s="1"/>
      <c r="AZ563" s="1"/>
      <c r="BA563" s="1"/>
      <c r="BB563" s="1"/>
      <c r="BC563" s="1"/>
      <c r="BD563" s="1"/>
    </row>
    <row r="564" spans="1:56" ht="2.25" customHeight="1" x14ac:dyDescent="0.2">
      <c r="A564" s="3"/>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
      <c r="AV564" s="1"/>
      <c r="AW564" s="1"/>
      <c r="AX564" s="1"/>
      <c r="AY564" s="1"/>
      <c r="AZ564" s="1"/>
      <c r="BA564" s="1"/>
      <c r="BB564" s="1"/>
      <c r="BC564" s="1"/>
      <c r="BD564" s="1"/>
    </row>
    <row r="565" spans="1:56" ht="15" customHeight="1" x14ac:dyDescent="0.2">
      <c r="A565" s="3">
        <v>49</v>
      </c>
      <c r="B565" s="108" t="s">
        <v>239</v>
      </c>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c r="AA565" s="108"/>
      <c r="AB565" s="108"/>
      <c r="AC565" s="108"/>
      <c r="AD565" s="108"/>
      <c r="AE565" s="108"/>
      <c r="AF565" s="108"/>
      <c r="AG565" s="108"/>
      <c r="AH565" s="108"/>
      <c r="AI565" s="108"/>
      <c r="AJ565" s="108"/>
      <c r="AK565" s="108"/>
      <c r="AL565" s="108"/>
      <c r="AM565" s="108"/>
      <c r="AN565" s="108"/>
      <c r="AO565" s="108"/>
      <c r="AP565" s="108"/>
      <c r="AQ565" s="14"/>
      <c r="AR565" s="14"/>
      <c r="AS565" s="14"/>
      <c r="AT565" s="14"/>
      <c r="AU565" s="1"/>
      <c r="AV565" s="1"/>
      <c r="AW565" s="1"/>
      <c r="AX565" s="1"/>
      <c r="AY565" s="1"/>
      <c r="AZ565" s="1"/>
      <c r="BA565" s="1"/>
      <c r="BB565" s="1"/>
      <c r="BC565" s="1"/>
      <c r="BD565" s="1"/>
    </row>
    <row r="566" spans="1:56" ht="15" customHeight="1" x14ac:dyDescent="0.2">
      <c r="A566" s="3"/>
      <c r="B566" s="16"/>
      <c r="C566" s="16"/>
      <c r="D566" s="16"/>
      <c r="E566" s="16"/>
      <c r="F566" s="16"/>
      <c r="G566" s="16"/>
      <c r="H566" s="16"/>
      <c r="I566" s="16"/>
      <c r="J566" s="16"/>
      <c r="K566" s="16"/>
      <c r="L566" s="16"/>
      <c r="M566" s="16"/>
      <c r="N566" s="16"/>
      <c r="O566" s="16"/>
      <c r="P566" s="16"/>
      <c r="Q566" s="161" t="s">
        <v>82</v>
      </c>
      <c r="R566" s="161"/>
      <c r="S566" s="161"/>
      <c r="T566" s="161"/>
      <c r="U566" s="161"/>
      <c r="V566" s="161"/>
      <c r="W566" s="161"/>
      <c r="X566" s="161"/>
      <c r="Y566" s="14"/>
      <c r="Z566" s="9"/>
      <c r="AA566" s="9"/>
      <c r="AB566" s="9"/>
      <c r="AC566" s="9"/>
      <c r="AD566" s="9"/>
      <c r="AE566" s="9"/>
      <c r="AF566" s="9"/>
      <c r="AG566" s="9"/>
      <c r="AH566" s="14"/>
      <c r="AI566" s="14"/>
      <c r="AJ566" s="14"/>
      <c r="AK566" s="14"/>
      <c r="AL566" s="14"/>
      <c r="AM566" s="14"/>
      <c r="AN566" s="14"/>
      <c r="AO566" s="14"/>
      <c r="AP566" s="14"/>
      <c r="AQ566" s="14"/>
      <c r="AR566" s="14"/>
      <c r="AS566" s="14"/>
      <c r="AT566" s="14"/>
      <c r="AU566" s="1"/>
      <c r="AV566" s="1"/>
      <c r="AW566" s="1"/>
      <c r="AX566" s="1"/>
      <c r="AY566" s="1"/>
      <c r="AZ566" s="1"/>
      <c r="BA566" s="1"/>
      <c r="BB566" s="1"/>
      <c r="BC566" s="1"/>
      <c r="BD566" s="1"/>
    </row>
    <row r="567" spans="1:56" ht="2.25" customHeight="1" x14ac:dyDescent="0.2">
      <c r="A567" s="3"/>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
      <c r="AV567" s="1"/>
      <c r="AW567" s="1"/>
      <c r="AX567" s="1"/>
      <c r="AY567" s="1"/>
      <c r="AZ567" s="1"/>
      <c r="BA567" s="1"/>
      <c r="BB567" s="1"/>
      <c r="BC567" s="1"/>
      <c r="BD567" s="1"/>
    </row>
    <row r="568" spans="1:56" ht="15" customHeight="1" x14ac:dyDescent="0.2">
      <c r="A568" s="3"/>
      <c r="B568" s="134" t="s">
        <v>78</v>
      </c>
      <c r="C568" s="101"/>
      <c r="D568" s="101"/>
      <c r="E568" s="101"/>
      <c r="F568" s="101"/>
      <c r="G568" s="101"/>
      <c r="H568" s="101"/>
      <c r="I568" s="101"/>
      <c r="J568" s="101"/>
      <c r="K568" s="101"/>
      <c r="L568" s="101"/>
      <c r="M568" s="101"/>
      <c r="N568" s="101"/>
      <c r="O568" s="101"/>
      <c r="P568" s="14"/>
      <c r="Q568" s="157">
        <f>IF(Q542-Q555&lt;0,0,Q542-Q555)</f>
        <v>0</v>
      </c>
      <c r="R568" s="158"/>
      <c r="S568" s="158"/>
      <c r="T568" s="158"/>
      <c r="U568" s="158"/>
      <c r="V568" s="159"/>
      <c r="W568" s="101" t="s">
        <v>70</v>
      </c>
      <c r="X568" s="101"/>
      <c r="Y568" s="14"/>
      <c r="Z568" s="9"/>
      <c r="AA568" s="9"/>
      <c r="AB568" s="9"/>
      <c r="AC568" s="9"/>
      <c r="AD568" s="9"/>
      <c r="AE568" s="9"/>
      <c r="AF568" s="9"/>
      <c r="AG568" s="9"/>
      <c r="AH568" s="14"/>
      <c r="AI568" s="14"/>
      <c r="AJ568" s="14"/>
      <c r="AK568" s="14"/>
      <c r="AL568" s="14"/>
      <c r="AM568" s="14"/>
      <c r="AN568" s="14"/>
      <c r="AO568" s="14"/>
      <c r="AP568" s="14"/>
      <c r="AQ568" s="14"/>
      <c r="AR568" s="14"/>
      <c r="AS568" s="14"/>
      <c r="AT568" s="14"/>
      <c r="AU568" s="1"/>
      <c r="AV568" s="1"/>
      <c r="AW568" s="1"/>
      <c r="AX568" s="1"/>
      <c r="AY568" s="1"/>
      <c r="AZ568" s="1"/>
      <c r="BA568" s="1"/>
      <c r="BB568" s="1"/>
      <c r="BC568" s="1"/>
      <c r="BD568" s="1"/>
    </row>
    <row r="569" spans="1:56" ht="2.25" customHeight="1" x14ac:dyDescent="0.2">
      <c r="A569" s="3"/>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
      <c r="AV569" s="1"/>
      <c r="AW569" s="1"/>
      <c r="AX569" s="1"/>
      <c r="AY569" s="1"/>
      <c r="AZ569" s="1"/>
      <c r="BA569" s="1"/>
      <c r="BB569" s="1"/>
      <c r="BC569" s="1"/>
      <c r="BD569" s="1"/>
    </row>
    <row r="570" spans="1:56" ht="15" customHeight="1" x14ac:dyDescent="0.2">
      <c r="A570" s="3"/>
      <c r="B570" s="134" t="s">
        <v>105</v>
      </c>
      <c r="C570" s="101"/>
      <c r="D570" s="101"/>
      <c r="E570" s="101"/>
      <c r="F570" s="101"/>
      <c r="G570" s="101"/>
      <c r="H570" s="101"/>
      <c r="I570" s="101"/>
      <c r="J570" s="101"/>
      <c r="K570" s="101"/>
      <c r="L570" s="101"/>
      <c r="M570" s="101"/>
      <c r="N570" s="101"/>
      <c r="O570" s="101"/>
      <c r="P570" s="14"/>
      <c r="Q570" s="157">
        <f>IF(Q544-Q557&lt;0,0,Q544-Q557)</f>
        <v>0</v>
      </c>
      <c r="R570" s="158"/>
      <c r="S570" s="158"/>
      <c r="T570" s="158"/>
      <c r="U570" s="158"/>
      <c r="V570" s="159"/>
      <c r="W570" s="101" t="s">
        <v>70</v>
      </c>
      <c r="X570" s="101"/>
      <c r="Y570" s="14"/>
      <c r="Z570" s="9"/>
      <c r="AA570" s="9"/>
      <c r="AB570" s="9"/>
      <c r="AC570" s="9"/>
      <c r="AD570" s="9"/>
      <c r="AE570" s="9"/>
      <c r="AF570" s="9"/>
      <c r="AG570" s="9"/>
      <c r="AH570" s="14"/>
      <c r="AI570" s="14"/>
      <c r="AJ570" s="14"/>
      <c r="AK570" s="14"/>
      <c r="AL570" s="14"/>
      <c r="AM570" s="14"/>
      <c r="AN570" s="14"/>
      <c r="AO570" s="14"/>
      <c r="AP570" s="14"/>
      <c r="AQ570" s="14"/>
      <c r="AR570" s="14"/>
      <c r="AS570" s="14"/>
      <c r="AT570" s="14"/>
      <c r="AU570" s="1"/>
      <c r="AV570" s="1"/>
      <c r="AW570" s="1"/>
      <c r="AX570" s="1"/>
      <c r="AY570" s="1"/>
      <c r="AZ570" s="1"/>
      <c r="BA570" s="1"/>
      <c r="BB570" s="1"/>
      <c r="BC570" s="1"/>
      <c r="BD570" s="1"/>
    </row>
    <row r="571" spans="1:56" ht="2.25" customHeight="1" x14ac:dyDescent="0.2">
      <c r="A571" s="3"/>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
      <c r="AV571" s="1"/>
      <c r="AW571" s="1"/>
      <c r="AX571" s="1"/>
      <c r="AY571" s="1"/>
      <c r="AZ571" s="1"/>
      <c r="BA571" s="1"/>
      <c r="BB571" s="1"/>
      <c r="BC571" s="1"/>
      <c r="BD571" s="1"/>
    </row>
    <row r="572" spans="1:56" ht="15" customHeight="1" x14ac:dyDescent="0.2">
      <c r="A572" s="3"/>
      <c r="B572" s="134" t="s">
        <v>79</v>
      </c>
      <c r="C572" s="101"/>
      <c r="D572" s="101"/>
      <c r="E572" s="101"/>
      <c r="F572" s="101"/>
      <c r="G572" s="101"/>
      <c r="H572" s="101"/>
      <c r="I572" s="101"/>
      <c r="J572" s="101"/>
      <c r="K572" s="101"/>
      <c r="L572" s="101"/>
      <c r="M572" s="101"/>
      <c r="N572" s="101"/>
      <c r="O572" s="101"/>
      <c r="P572" s="16"/>
      <c r="Q572" s="157">
        <f>IF(Q546-Q559&lt;0,0,Q546-Q559)</f>
        <v>0</v>
      </c>
      <c r="R572" s="158"/>
      <c r="S572" s="158"/>
      <c r="T572" s="158"/>
      <c r="U572" s="158"/>
      <c r="V572" s="159"/>
      <c r="W572" s="101" t="s">
        <v>70</v>
      </c>
      <c r="X572" s="101"/>
      <c r="Y572" s="14"/>
      <c r="Z572" s="9"/>
      <c r="AA572" s="9"/>
      <c r="AB572" s="9"/>
      <c r="AC572" s="9"/>
      <c r="AD572" s="9"/>
      <c r="AE572" s="9"/>
      <c r="AF572" s="9"/>
      <c r="AG572" s="9"/>
      <c r="AH572" s="14"/>
      <c r="AI572" s="14"/>
      <c r="AJ572" s="14"/>
      <c r="AK572" s="14"/>
      <c r="AL572" s="14"/>
      <c r="AM572" s="14"/>
      <c r="AN572" s="14"/>
      <c r="AO572" s="14"/>
      <c r="AP572" s="14"/>
      <c r="AQ572" s="14"/>
      <c r="AR572" s="14"/>
      <c r="AS572" s="14"/>
      <c r="AT572" s="14"/>
      <c r="AU572" s="1"/>
      <c r="AV572" s="1"/>
      <c r="AW572" s="1"/>
      <c r="AX572" s="1"/>
      <c r="AY572" s="1"/>
      <c r="AZ572" s="1"/>
      <c r="BA572" s="1"/>
      <c r="BB572" s="1"/>
      <c r="BC572" s="1"/>
      <c r="BD572" s="1"/>
    </row>
    <row r="573" spans="1:56" ht="2.25" customHeight="1" x14ac:dyDescent="0.2">
      <c r="A573" s="3"/>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
      <c r="AV573" s="1"/>
      <c r="AW573" s="1"/>
      <c r="AX573" s="1"/>
      <c r="AY573" s="1"/>
      <c r="AZ573" s="1"/>
      <c r="BA573" s="1"/>
      <c r="BB573" s="1"/>
      <c r="BC573" s="1"/>
      <c r="BD573" s="1"/>
    </row>
    <row r="574" spans="1:56" ht="15" customHeight="1" x14ac:dyDescent="0.2">
      <c r="A574" s="3"/>
      <c r="B574" s="134" t="s">
        <v>80</v>
      </c>
      <c r="C574" s="101"/>
      <c r="D574" s="101"/>
      <c r="E574" s="101"/>
      <c r="F574" s="101"/>
      <c r="G574" s="101"/>
      <c r="H574" s="101"/>
      <c r="I574" s="101"/>
      <c r="J574" s="101"/>
      <c r="K574" s="101"/>
      <c r="L574" s="101"/>
      <c r="M574" s="101"/>
      <c r="N574" s="101"/>
      <c r="O574" s="101"/>
      <c r="P574" s="14"/>
      <c r="Q574" s="157">
        <f>IF(Q548-Q561&lt;0,0,Q548-Q561)</f>
        <v>0</v>
      </c>
      <c r="R574" s="158"/>
      <c r="S574" s="158"/>
      <c r="T574" s="158"/>
      <c r="U574" s="158"/>
      <c r="V574" s="159"/>
      <c r="W574" s="101" t="s">
        <v>70</v>
      </c>
      <c r="X574" s="101"/>
      <c r="Y574" s="14"/>
      <c r="Z574" s="9"/>
      <c r="AA574" s="9"/>
      <c r="AB574" s="9"/>
      <c r="AC574" s="9"/>
      <c r="AD574" s="9"/>
      <c r="AE574" s="9"/>
      <c r="AF574" s="9"/>
      <c r="AG574" s="9"/>
      <c r="AH574" s="14"/>
      <c r="AI574" s="14"/>
      <c r="AJ574" s="14"/>
      <c r="AK574" s="14"/>
      <c r="AL574" s="14"/>
      <c r="AM574" s="14"/>
      <c r="AN574" s="14"/>
      <c r="AO574" s="14"/>
      <c r="AP574" s="14"/>
      <c r="AQ574" s="14"/>
      <c r="AR574" s="14"/>
      <c r="AS574" s="14"/>
      <c r="AT574" s="14"/>
      <c r="AU574" s="1"/>
      <c r="AV574" s="1"/>
      <c r="AW574" s="1"/>
      <c r="AX574" s="1"/>
      <c r="AY574" s="1"/>
      <c r="AZ574" s="1"/>
      <c r="BA574" s="1"/>
      <c r="BB574" s="1"/>
      <c r="BC574" s="1"/>
      <c r="BD574" s="1"/>
    </row>
    <row r="575" spans="1:56" ht="15" customHeight="1" x14ac:dyDescent="0.2">
      <c r="A575" s="3"/>
      <c r="B575" s="13"/>
      <c r="C575" s="14"/>
      <c r="D575" s="14"/>
      <c r="E575" s="14"/>
      <c r="F575" s="14"/>
      <c r="G575" s="14"/>
      <c r="H575" s="14"/>
      <c r="I575" s="14"/>
      <c r="J575" s="14"/>
      <c r="K575" s="14"/>
      <c r="L575" s="14"/>
      <c r="M575" s="14"/>
      <c r="N575" s="14"/>
      <c r="O575" s="14"/>
      <c r="P575" s="14"/>
      <c r="Q575" s="6"/>
      <c r="R575" s="6"/>
      <c r="S575" s="6"/>
      <c r="T575" s="6"/>
      <c r="U575" s="6"/>
      <c r="V575" s="6"/>
      <c r="W575" s="14"/>
      <c r="X575" s="14"/>
      <c r="Y575" s="14"/>
      <c r="Z575" s="9"/>
      <c r="AA575" s="9"/>
      <c r="AB575" s="9"/>
      <c r="AC575" s="9"/>
      <c r="AD575" s="9"/>
      <c r="AE575" s="9"/>
      <c r="AF575" s="9"/>
      <c r="AG575" s="9"/>
      <c r="AH575" s="14"/>
      <c r="AI575" s="14"/>
      <c r="AJ575" s="14"/>
      <c r="AK575" s="14"/>
      <c r="AL575" s="14"/>
      <c r="AM575" s="14"/>
      <c r="AN575" s="14"/>
      <c r="AO575" s="14"/>
      <c r="AP575" s="14"/>
      <c r="AQ575" s="14"/>
      <c r="AR575" s="14"/>
      <c r="AS575" s="14"/>
      <c r="AT575" s="14"/>
      <c r="AU575" s="1"/>
      <c r="AV575" s="1"/>
      <c r="AW575" s="1"/>
      <c r="AX575" s="1"/>
      <c r="AY575" s="1"/>
      <c r="AZ575" s="1"/>
      <c r="BA575" s="1"/>
      <c r="BB575" s="1"/>
      <c r="BC575" s="1"/>
      <c r="BD575" s="1"/>
    </row>
    <row r="576" spans="1:56" ht="15" customHeight="1" x14ac:dyDescent="0.2">
      <c r="A576" s="3"/>
      <c r="B576" s="102" t="s">
        <v>167</v>
      </c>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c r="AD576" s="102"/>
      <c r="AE576" s="102"/>
      <c r="AF576" s="102"/>
      <c r="AG576" s="102"/>
      <c r="AH576" s="102"/>
      <c r="AI576" s="102"/>
      <c r="AJ576" s="102"/>
      <c r="AK576" s="102"/>
      <c r="AL576" s="102"/>
      <c r="AM576" s="102"/>
      <c r="AN576" s="102"/>
      <c r="AO576" s="102"/>
      <c r="AP576" s="102"/>
      <c r="AQ576" s="14"/>
      <c r="AR576" s="14"/>
      <c r="AS576" s="14"/>
      <c r="AT576" s="14"/>
      <c r="AU576" s="1"/>
      <c r="AV576" s="1"/>
      <c r="AW576" s="1"/>
      <c r="AX576" s="1"/>
      <c r="AY576" s="1"/>
      <c r="AZ576" s="1"/>
      <c r="BA576" s="1"/>
      <c r="BB576" s="1"/>
      <c r="BC576" s="1"/>
      <c r="BD576" s="1"/>
    </row>
    <row r="577" spans="1:56" ht="2.25" customHeight="1" x14ac:dyDescent="0.2">
      <c r="A577" s="3"/>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4"/>
      <c r="AR577" s="14"/>
      <c r="AS577" s="14"/>
      <c r="AT577" s="14"/>
      <c r="AU577" s="1"/>
      <c r="AV577" s="1"/>
      <c r="AW577" s="1"/>
      <c r="AX577" s="1"/>
      <c r="AY577" s="1"/>
      <c r="AZ577" s="1"/>
      <c r="BA577" s="1"/>
      <c r="BB577" s="1"/>
      <c r="BC577" s="1"/>
      <c r="BD577" s="1"/>
    </row>
    <row r="578" spans="1:56" ht="15" customHeight="1" x14ac:dyDescent="0.2">
      <c r="A578" s="3">
        <v>50</v>
      </c>
      <c r="B578" s="120" t="s">
        <v>240</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4"/>
      <c r="AR578" s="14"/>
      <c r="AS578" s="14"/>
      <c r="AT578" s="14"/>
      <c r="AU578" s="1"/>
      <c r="AV578" s="1"/>
      <c r="AW578" s="1"/>
      <c r="AX578" s="1"/>
      <c r="AY578" s="1"/>
      <c r="AZ578" s="1"/>
      <c r="BA578" s="1"/>
      <c r="BB578" s="1"/>
      <c r="BC578" s="1"/>
      <c r="BD578" s="1"/>
    </row>
    <row r="579" spans="1:56" ht="89.25" customHeight="1" x14ac:dyDescent="0.2">
      <c r="A579" s="3"/>
      <c r="B579" s="107" t="s">
        <v>267</v>
      </c>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c r="AO579" s="109"/>
      <c r="AP579" s="109"/>
      <c r="AQ579" s="14"/>
      <c r="AR579" s="14"/>
      <c r="AS579" s="14"/>
      <c r="AT579" s="14"/>
      <c r="AU579" s="1"/>
      <c r="AV579" s="1"/>
      <c r="AW579" s="1"/>
      <c r="AX579" s="1"/>
      <c r="AY579" s="1"/>
      <c r="AZ579" s="1"/>
      <c r="BA579" s="1"/>
      <c r="BB579" s="1"/>
      <c r="BC579" s="1"/>
      <c r="BD579" s="1"/>
    </row>
    <row r="580" spans="1:56" ht="15" customHeight="1" x14ac:dyDescent="0.2">
      <c r="A580" s="3"/>
      <c r="B580" s="14"/>
      <c r="C580" s="14"/>
      <c r="D580" s="14"/>
      <c r="E580" s="14"/>
      <c r="F580" s="14"/>
      <c r="G580" s="14"/>
      <c r="H580" s="14"/>
      <c r="I580" s="14"/>
      <c r="J580" s="14"/>
      <c r="K580" s="14"/>
      <c r="L580" s="14"/>
      <c r="M580" s="14"/>
      <c r="N580" s="14"/>
      <c r="O580" s="14"/>
      <c r="P580" s="14"/>
      <c r="Q580" s="161" t="s">
        <v>82</v>
      </c>
      <c r="R580" s="161"/>
      <c r="S580" s="161"/>
      <c r="T580" s="161"/>
      <c r="U580" s="161"/>
      <c r="V580" s="161"/>
      <c r="W580" s="161"/>
      <c r="X580" s="161"/>
      <c r="Y580" s="18"/>
      <c r="Z580" s="161" t="s">
        <v>100</v>
      </c>
      <c r="AA580" s="161"/>
      <c r="AB580" s="161"/>
      <c r="AC580" s="161"/>
      <c r="AD580" s="161"/>
      <c r="AE580" s="161"/>
      <c r="AF580" s="161"/>
      <c r="AG580" s="161"/>
      <c r="AH580" s="161"/>
      <c r="AI580" s="161"/>
      <c r="AJ580" s="14"/>
      <c r="AK580" s="14"/>
      <c r="AL580" s="14"/>
      <c r="AM580" s="14"/>
      <c r="AN580" s="14"/>
      <c r="AO580" s="14"/>
      <c r="AP580" s="14"/>
      <c r="AQ580" s="14"/>
      <c r="AR580" s="14"/>
      <c r="AS580" s="14"/>
      <c r="AT580" s="14"/>
      <c r="AU580" s="1"/>
      <c r="AV580" s="1"/>
      <c r="AW580" s="1"/>
      <c r="AX580" s="1"/>
      <c r="AY580" s="1"/>
      <c r="AZ580" s="1"/>
      <c r="BA580" s="1"/>
      <c r="BB580" s="1"/>
      <c r="BC580" s="1"/>
      <c r="BD580" s="1"/>
    </row>
    <row r="581" spans="1:56" ht="2.25" customHeight="1" x14ac:dyDescent="0.2">
      <c r="A581" s="3"/>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
      <c r="AV581" s="1"/>
      <c r="AW581" s="1"/>
      <c r="AX581" s="1"/>
      <c r="AY581" s="1"/>
      <c r="AZ581" s="1"/>
      <c r="BA581" s="1"/>
      <c r="BB581" s="1"/>
      <c r="BC581" s="1"/>
      <c r="BD581" s="1"/>
    </row>
    <row r="582" spans="1:56" ht="15" customHeight="1" x14ac:dyDescent="0.2">
      <c r="A582" s="3"/>
      <c r="B582" s="115" t="s">
        <v>101</v>
      </c>
      <c r="C582" s="115"/>
      <c r="D582" s="115"/>
      <c r="E582" s="115"/>
      <c r="F582" s="115"/>
      <c r="G582" s="115"/>
      <c r="H582" s="115"/>
      <c r="I582" s="115"/>
      <c r="J582" s="115"/>
      <c r="K582" s="115"/>
      <c r="L582" s="115"/>
      <c r="M582" s="115"/>
      <c r="N582" s="115"/>
      <c r="O582" s="115"/>
      <c r="P582" s="16"/>
      <c r="Q582" s="162"/>
      <c r="R582" s="163"/>
      <c r="S582" s="163"/>
      <c r="T582" s="163"/>
      <c r="U582" s="163"/>
      <c r="V582" s="164"/>
      <c r="W582" s="160" t="s">
        <v>70</v>
      </c>
      <c r="X582" s="101"/>
      <c r="Y582" s="14"/>
      <c r="Z582" s="143"/>
      <c r="AA582" s="144"/>
      <c r="AB582" s="144"/>
      <c r="AC582" s="144"/>
      <c r="AD582" s="144"/>
      <c r="AE582" s="144"/>
      <c r="AF582" s="144"/>
      <c r="AG582" s="145"/>
      <c r="AH582" s="160" t="s">
        <v>58</v>
      </c>
      <c r="AI582" s="101"/>
      <c r="AJ582" s="14"/>
      <c r="AK582" s="14"/>
      <c r="AL582" s="14"/>
      <c r="AM582" s="14"/>
      <c r="AN582" s="14"/>
      <c r="AO582" s="14"/>
      <c r="AP582" s="14"/>
      <c r="AQ582" s="14"/>
      <c r="AR582" s="14"/>
      <c r="AS582" s="14"/>
      <c r="AT582" s="14"/>
      <c r="AU582" s="1"/>
      <c r="AV582" s="1"/>
      <c r="AW582" s="1"/>
      <c r="AX582" s="1"/>
      <c r="AY582" s="1"/>
      <c r="AZ582" s="1"/>
      <c r="BA582" s="1"/>
      <c r="BB582" s="1"/>
      <c r="BC582" s="1"/>
      <c r="BD582" s="1"/>
    </row>
    <row r="583" spans="1:56" ht="2.25" customHeight="1" x14ac:dyDescent="0.2">
      <c r="A583" s="3"/>
      <c r="B583" s="14"/>
      <c r="C583" s="14"/>
      <c r="D583" s="14"/>
      <c r="E583" s="14"/>
      <c r="F583" s="14"/>
      <c r="G583" s="14"/>
      <c r="H583" s="14"/>
      <c r="I583" s="14"/>
      <c r="J583" s="14"/>
      <c r="K583" s="14"/>
      <c r="L583" s="14"/>
      <c r="M583" s="14"/>
      <c r="N583" s="14"/>
      <c r="O583" s="13"/>
      <c r="P583" s="13"/>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
      <c r="AV583" s="1"/>
      <c r="AW583" s="1"/>
      <c r="AX583" s="1"/>
      <c r="AY583" s="1"/>
      <c r="AZ583" s="1"/>
      <c r="BA583" s="1"/>
      <c r="BB583" s="1"/>
      <c r="BC583" s="1"/>
      <c r="BD583" s="1"/>
    </row>
    <row r="584" spans="1:56" ht="15" customHeight="1" x14ac:dyDescent="0.2">
      <c r="A584" s="3"/>
      <c r="B584" s="115" t="s">
        <v>102</v>
      </c>
      <c r="C584" s="106"/>
      <c r="D584" s="106"/>
      <c r="E584" s="106"/>
      <c r="F584" s="106"/>
      <c r="G584" s="106"/>
      <c r="H584" s="106"/>
      <c r="I584" s="106"/>
      <c r="J584" s="106"/>
      <c r="K584" s="106"/>
      <c r="L584" s="106"/>
      <c r="M584" s="106"/>
      <c r="N584" s="106"/>
      <c r="O584" s="106"/>
      <c r="P584" s="16"/>
      <c r="Q584" s="162"/>
      <c r="R584" s="163"/>
      <c r="S584" s="163"/>
      <c r="T584" s="163"/>
      <c r="U584" s="163"/>
      <c r="V584" s="164"/>
      <c r="W584" s="101" t="s">
        <v>70</v>
      </c>
      <c r="X584" s="101"/>
      <c r="Y584" s="14"/>
      <c r="Z584" s="143"/>
      <c r="AA584" s="144"/>
      <c r="AB584" s="144"/>
      <c r="AC584" s="144"/>
      <c r="AD584" s="144"/>
      <c r="AE584" s="144"/>
      <c r="AF584" s="144"/>
      <c r="AG584" s="145"/>
      <c r="AH584" s="101" t="s">
        <v>58</v>
      </c>
      <c r="AI584" s="101"/>
      <c r="AJ584" s="14"/>
      <c r="AK584" s="14"/>
      <c r="AL584" s="14"/>
      <c r="AM584" s="14"/>
      <c r="AN584" s="14"/>
      <c r="AO584" s="14"/>
      <c r="AP584" s="14"/>
      <c r="AQ584" s="14"/>
      <c r="AR584" s="14"/>
      <c r="AS584" s="14"/>
      <c r="AT584" s="14"/>
      <c r="AU584" s="1"/>
      <c r="AV584" s="1"/>
      <c r="AW584" s="1"/>
      <c r="AX584" s="1"/>
      <c r="AY584" s="1"/>
      <c r="AZ584" s="1"/>
      <c r="BA584" s="1"/>
      <c r="BB584" s="1"/>
      <c r="BC584" s="1"/>
      <c r="BD584" s="1"/>
    </row>
    <row r="585" spans="1:56" ht="2.25" customHeight="1" x14ac:dyDescent="0.2">
      <c r="A585" s="3"/>
      <c r="B585" s="14"/>
      <c r="C585" s="14"/>
      <c r="D585" s="14"/>
      <c r="E585" s="14"/>
      <c r="F585" s="14"/>
      <c r="G585" s="14"/>
      <c r="H585" s="14"/>
      <c r="I585" s="14"/>
      <c r="J585" s="14"/>
      <c r="K585" s="14"/>
      <c r="L585" s="14"/>
      <c r="M585" s="14"/>
      <c r="N585" s="14"/>
      <c r="O585" s="13"/>
      <c r="P585" s="13"/>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
      <c r="AV585" s="1"/>
      <c r="AW585" s="1"/>
      <c r="AX585" s="1"/>
      <c r="AY585" s="1"/>
      <c r="AZ585" s="1"/>
      <c r="BA585" s="1"/>
      <c r="BB585" s="1"/>
      <c r="BC585" s="1"/>
      <c r="BD585" s="1"/>
    </row>
    <row r="586" spans="1:56" ht="15" customHeight="1" x14ac:dyDescent="0.2">
      <c r="A586" s="3"/>
      <c r="B586" s="115" t="s">
        <v>103</v>
      </c>
      <c r="C586" s="106"/>
      <c r="D586" s="106"/>
      <c r="E586" s="106"/>
      <c r="F586" s="106"/>
      <c r="G586" s="106"/>
      <c r="H586" s="106"/>
      <c r="I586" s="106"/>
      <c r="J586" s="106"/>
      <c r="K586" s="106"/>
      <c r="L586" s="106"/>
      <c r="M586" s="106"/>
      <c r="N586" s="106"/>
      <c r="O586" s="106"/>
      <c r="P586" s="16"/>
      <c r="Q586" s="162"/>
      <c r="R586" s="163"/>
      <c r="S586" s="163"/>
      <c r="T586" s="163"/>
      <c r="U586" s="163"/>
      <c r="V586" s="164"/>
      <c r="W586" s="101" t="s">
        <v>70</v>
      </c>
      <c r="X586" s="101"/>
      <c r="Y586" s="14"/>
      <c r="Z586" s="146">
        <f>IF((Q582+Q584+Q586)&lt;&gt;0,Q586/(Q582+Q584+Q586)*(Z582+Z584),0)</f>
        <v>0</v>
      </c>
      <c r="AA586" s="147"/>
      <c r="AB586" s="147"/>
      <c r="AC586" s="147"/>
      <c r="AD586" s="147"/>
      <c r="AE586" s="147"/>
      <c r="AF586" s="147"/>
      <c r="AG586" s="148"/>
      <c r="AH586" s="101" t="s">
        <v>58</v>
      </c>
      <c r="AI586" s="101"/>
      <c r="AJ586" s="14"/>
      <c r="AK586" s="14"/>
      <c r="AL586" s="14"/>
      <c r="AM586" s="14"/>
      <c r="AN586" s="14"/>
      <c r="AO586" s="14"/>
      <c r="AP586" s="14"/>
      <c r="AQ586" s="14"/>
      <c r="AR586" s="14"/>
      <c r="AS586" s="14"/>
      <c r="AT586" s="14"/>
      <c r="AU586" s="1"/>
      <c r="AV586" s="1"/>
      <c r="AW586" s="1"/>
      <c r="AX586" s="1"/>
      <c r="AY586" s="1"/>
      <c r="AZ586" s="1"/>
      <c r="BA586" s="1"/>
      <c r="BB586" s="1"/>
      <c r="BC586" s="1"/>
      <c r="BD586" s="1"/>
    </row>
    <row r="587" spans="1:56" ht="15" customHeight="1" x14ac:dyDescent="0.2">
      <c r="A587" s="3"/>
      <c r="B587" s="14"/>
      <c r="C587" s="14"/>
      <c r="D587" s="14"/>
      <c r="E587" s="14"/>
      <c r="F587" s="14"/>
      <c r="G587" s="14"/>
      <c r="H587" s="14"/>
      <c r="I587" s="14"/>
      <c r="J587" s="14"/>
      <c r="K587" s="14"/>
      <c r="L587" s="14"/>
      <c r="M587" s="14"/>
      <c r="N587" s="13"/>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
      <c r="AV587" s="1"/>
      <c r="AW587" s="1"/>
      <c r="AX587" s="1"/>
      <c r="AY587" s="1"/>
      <c r="AZ587" s="1"/>
      <c r="BA587" s="1"/>
      <c r="BB587" s="1"/>
      <c r="BC587" s="1"/>
      <c r="BD587" s="1"/>
    </row>
    <row r="588" spans="1:56" ht="15" customHeight="1" x14ac:dyDescent="0.2">
      <c r="A588" s="3">
        <v>51</v>
      </c>
      <c r="B588" s="105" t="s">
        <v>104</v>
      </c>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c r="AL588" s="106"/>
      <c r="AM588" s="106"/>
      <c r="AN588" s="106"/>
      <c r="AO588" s="106"/>
      <c r="AP588" s="106"/>
      <c r="AQ588" s="14"/>
      <c r="AR588" s="14"/>
      <c r="AS588" s="14"/>
      <c r="AT588" s="14"/>
      <c r="AU588" s="1"/>
      <c r="AV588" s="1"/>
      <c r="AW588" s="1"/>
      <c r="AX588" s="1"/>
      <c r="AY588" s="1"/>
      <c r="AZ588" s="1"/>
      <c r="BA588" s="1"/>
      <c r="BB588" s="1"/>
      <c r="BC588" s="1"/>
      <c r="BD588" s="1"/>
    </row>
    <row r="589" spans="1:56" ht="2.25" customHeight="1" x14ac:dyDescent="0.2">
      <c r="A589" s="3"/>
      <c r="B589" s="14"/>
      <c r="C589" s="14"/>
      <c r="D589" s="14"/>
      <c r="E589" s="14"/>
      <c r="F589" s="14"/>
      <c r="G589" s="14"/>
      <c r="H589" s="14"/>
      <c r="I589" s="14"/>
      <c r="J589" s="14"/>
      <c r="K589" s="14"/>
      <c r="L589" s="14"/>
      <c r="M589" s="14"/>
      <c r="N589" s="13"/>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
      <c r="AV589" s="1"/>
      <c r="AW589" s="1"/>
      <c r="AX589" s="1"/>
      <c r="AY589" s="1"/>
      <c r="AZ589" s="1"/>
      <c r="BA589" s="1"/>
      <c r="BB589" s="1"/>
      <c r="BC589" s="1"/>
      <c r="BD589" s="1"/>
    </row>
    <row r="590" spans="1:56" ht="15" customHeight="1" x14ac:dyDescent="0.2">
      <c r="A590" s="3"/>
      <c r="B590" s="14"/>
      <c r="C590" s="14"/>
      <c r="D590" s="14"/>
      <c r="E590" s="14"/>
      <c r="F590" s="14"/>
      <c r="G590" s="14"/>
      <c r="H590" s="14"/>
      <c r="I590" s="14"/>
      <c r="J590" s="14"/>
      <c r="K590" s="14"/>
      <c r="L590" s="14"/>
      <c r="M590" s="14"/>
      <c r="N590" s="14"/>
      <c r="O590" s="14"/>
      <c r="P590" s="14"/>
      <c r="Q590" s="197" t="s">
        <v>82</v>
      </c>
      <c r="R590" s="109"/>
      <c r="S590" s="109"/>
      <c r="T590" s="109"/>
      <c r="U590" s="109"/>
      <c r="V590" s="109"/>
      <c r="W590" s="109"/>
      <c r="X590" s="109"/>
      <c r="Y590" s="14"/>
      <c r="Z590" s="161" t="s">
        <v>100</v>
      </c>
      <c r="AA590" s="161"/>
      <c r="AB590" s="161"/>
      <c r="AC590" s="161"/>
      <c r="AD590" s="161"/>
      <c r="AE590" s="161"/>
      <c r="AF590" s="161"/>
      <c r="AG590" s="161"/>
      <c r="AH590" s="101"/>
      <c r="AI590" s="101"/>
      <c r="AJ590" s="14"/>
      <c r="AK590" s="14"/>
      <c r="AL590" s="14"/>
      <c r="AM590" s="14"/>
      <c r="AN590" s="14"/>
      <c r="AO590" s="14"/>
      <c r="AP590" s="14"/>
      <c r="AQ590" s="14"/>
      <c r="AR590" s="14"/>
      <c r="AS590" s="14"/>
      <c r="AT590" s="14"/>
      <c r="AU590" s="1"/>
      <c r="AV590" s="1"/>
      <c r="AW590" s="1"/>
      <c r="AX590" s="1"/>
      <c r="AY590" s="1"/>
      <c r="AZ590" s="1"/>
      <c r="BA590" s="1"/>
      <c r="BB590" s="1"/>
      <c r="BC590" s="1"/>
      <c r="BD590" s="1"/>
    </row>
    <row r="591" spans="1:56" ht="2.25" customHeight="1" x14ac:dyDescent="0.2">
      <c r="A591" s="3"/>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
      <c r="AV591" s="1"/>
      <c r="AW591" s="1"/>
      <c r="AX591" s="1"/>
      <c r="AY591" s="1"/>
      <c r="AZ591" s="1"/>
      <c r="BA591" s="1"/>
      <c r="BB591" s="1"/>
      <c r="BC591" s="1"/>
      <c r="BD591" s="1"/>
    </row>
    <row r="592" spans="1:56" ht="15" customHeight="1" x14ac:dyDescent="0.2">
      <c r="A592" s="3"/>
      <c r="B592" s="134" t="s">
        <v>78</v>
      </c>
      <c r="C592" s="101"/>
      <c r="D592" s="101"/>
      <c r="E592" s="101"/>
      <c r="F592" s="101"/>
      <c r="G592" s="101"/>
      <c r="H592" s="101"/>
      <c r="I592" s="101"/>
      <c r="J592" s="101"/>
      <c r="K592" s="101"/>
      <c r="L592" s="101"/>
      <c r="M592" s="101"/>
      <c r="N592" s="101"/>
      <c r="O592" s="101"/>
      <c r="P592" s="14"/>
      <c r="Q592" s="162"/>
      <c r="R592" s="163"/>
      <c r="S592" s="163"/>
      <c r="T592" s="163"/>
      <c r="U592" s="163"/>
      <c r="V592" s="164"/>
      <c r="W592" s="101" t="s">
        <v>70</v>
      </c>
      <c r="X592" s="101"/>
      <c r="Y592" s="14"/>
      <c r="Z592" s="143"/>
      <c r="AA592" s="144"/>
      <c r="AB592" s="144"/>
      <c r="AC592" s="144"/>
      <c r="AD592" s="144"/>
      <c r="AE592" s="144"/>
      <c r="AF592" s="144"/>
      <c r="AG592" s="145"/>
      <c r="AH592" s="101" t="s">
        <v>58</v>
      </c>
      <c r="AI592" s="101"/>
      <c r="AJ592" s="14"/>
      <c r="AK592" s="14"/>
      <c r="AL592" s="14"/>
      <c r="AM592" s="14"/>
      <c r="AN592" s="14"/>
      <c r="AO592" s="14"/>
      <c r="AP592" s="14"/>
      <c r="AQ592" s="14"/>
      <c r="AR592" s="14"/>
      <c r="AS592" s="14"/>
      <c r="AT592" s="14"/>
      <c r="AU592" s="1"/>
      <c r="AV592" s="1"/>
      <c r="AW592" s="1"/>
      <c r="AX592" s="1"/>
      <c r="AY592" s="1"/>
      <c r="AZ592" s="1"/>
      <c r="BA592" s="1"/>
      <c r="BB592" s="1"/>
      <c r="BC592" s="1"/>
      <c r="BD592" s="1"/>
    </row>
    <row r="593" spans="1:56" ht="2.25" customHeight="1" x14ac:dyDescent="0.2">
      <c r="A593" s="3"/>
      <c r="B593" s="14"/>
      <c r="C593" s="14"/>
      <c r="D593" s="14"/>
      <c r="E593" s="14"/>
      <c r="F593" s="14"/>
      <c r="G593" s="14"/>
      <c r="H593" s="14"/>
      <c r="I593" s="14"/>
      <c r="J593" s="14"/>
      <c r="K593" s="14"/>
      <c r="L593" s="14"/>
      <c r="M593" s="14"/>
      <c r="N593" s="14"/>
      <c r="O593" s="13"/>
      <c r="P593" s="13"/>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
      <c r="AV593" s="1"/>
      <c r="AW593" s="1"/>
      <c r="AX593" s="1"/>
      <c r="AY593" s="1"/>
      <c r="AZ593" s="1"/>
      <c r="BA593" s="1"/>
      <c r="BB593" s="1"/>
      <c r="BC593" s="1"/>
      <c r="BD593" s="1"/>
    </row>
    <row r="594" spans="1:56" ht="15" customHeight="1" x14ac:dyDescent="0.2">
      <c r="A594" s="3"/>
      <c r="B594" s="134" t="s">
        <v>105</v>
      </c>
      <c r="C594" s="101"/>
      <c r="D594" s="101"/>
      <c r="E594" s="101"/>
      <c r="F594" s="101"/>
      <c r="G594" s="101"/>
      <c r="H594" s="101"/>
      <c r="I594" s="101"/>
      <c r="J594" s="101"/>
      <c r="K594" s="101"/>
      <c r="L594" s="101"/>
      <c r="M594" s="101"/>
      <c r="N594" s="101"/>
      <c r="O594" s="101"/>
      <c r="P594" s="14"/>
      <c r="Q594" s="162"/>
      <c r="R594" s="163"/>
      <c r="S594" s="163"/>
      <c r="T594" s="163"/>
      <c r="U594" s="163"/>
      <c r="V594" s="164"/>
      <c r="W594" s="101" t="s">
        <v>70</v>
      </c>
      <c r="X594" s="101"/>
      <c r="Y594" s="14"/>
      <c r="Z594" s="143"/>
      <c r="AA594" s="144"/>
      <c r="AB594" s="144"/>
      <c r="AC594" s="144"/>
      <c r="AD594" s="144"/>
      <c r="AE594" s="144"/>
      <c r="AF594" s="144"/>
      <c r="AG594" s="145"/>
      <c r="AH594" s="101" t="s">
        <v>58</v>
      </c>
      <c r="AI594" s="101"/>
      <c r="AJ594" s="14"/>
      <c r="AK594" s="14"/>
      <c r="AL594" s="14"/>
      <c r="AM594" s="14"/>
      <c r="AN594" s="14"/>
      <c r="AO594" s="14"/>
      <c r="AP594" s="14"/>
      <c r="AQ594" s="14"/>
      <c r="AR594" s="14"/>
      <c r="AS594" s="14"/>
      <c r="AT594" s="14"/>
      <c r="AU594" s="1"/>
      <c r="AV594" s="1"/>
      <c r="AW594" s="1"/>
      <c r="AX594" s="1"/>
      <c r="AY594" s="1"/>
      <c r="AZ594" s="1"/>
      <c r="BA594" s="1"/>
      <c r="BB594" s="1"/>
      <c r="BC594" s="1"/>
      <c r="BD594" s="1"/>
    </row>
    <row r="595" spans="1:56" ht="2.25" customHeight="1" x14ac:dyDescent="0.2">
      <c r="A595" s="3"/>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
      <c r="AV595" s="1"/>
      <c r="AW595" s="1"/>
      <c r="AX595" s="1"/>
      <c r="AY595" s="1"/>
      <c r="AZ595" s="1"/>
      <c r="BA595" s="1"/>
      <c r="BB595" s="1"/>
      <c r="BC595" s="1"/>
      <c r="BD595" s="1"/>
    </row>
    <row r="596" spans="1:56" ht="15" customHeight="1" x14ac:dyDescent="0.2">
      <c r="A596" s="3"/>
      <c r="B596" s="134" t="s">
        <v>79</v>
      </c>
      <c r="C596" s="101"/>
      <c r="D596" s="101"/>
      <c r="E596" s="101"/>
      <c r="F596" s="101"/>
      <c r="G596" s="101"/>
      <c r="H596" s="101"/>
      <c r="I596" s="101"/>
      <c r="J596" s="101"/>
      <c r="K596" s="101"/>
      <c r="L596" s="101"/>
      <c r="M596" s="101"/>
      <c r="N596" s="101"/>
      <c r="O596" s="101"/>
      <c r="P596" s="16"/>
      <c r="Q596" s="162"/>
      <c r="R596" s="163"/>
      <c r="S596" s="163"/>
      <c r="T596" s="163"/>
      <c r="U596" s="163"/>
      <c r="V596" s="164"/>
      <c r="W596" s="101" t="s">
        <v>70</v>
      </c>
      <c r="X596" s="101"/>
      <c r="Y596" s="14"/>
      <c r="Z596" s="143"/>
      <c r="AA596" s="144"/>
      <c r="AB596" s="144"/>
      <c r="AC596" s="144"/>
      <c r="AD596" s="144"/>
      <c r="AE596" s="144"/>
      <c r="AF596" s="144"/>
      <c r="AG596" s="145"/>
      <c r="AH596" s="101" t="s">
        <v>58</v>
      </c>
      <c r="AI596" s="101"/>
      <c r="AJ596" s="14"/>
      <c r="AK596" s="14"/>
      <c r="AL596" s="14"/>
      <c r="AM596" s="14"/>
      <c r="AN596" s="14"/>
      <c r="AO596" s="14"/>
      <c r="AP596" s="14"/>
      <c r="AQ596" s="14"/>
      <c r="AR596" s="14"/>
      <c r="AS596" s="14"/>
      <c r="AT596" s="14"/>
      <c r="AU596" s="1"/>
      <c r="AV596" s="1"/>
      <c r="AW596" s="1"/>
      <c r="AX596" s="1"/>
      <c r="AY596" s="1"/>
      <c r="AZ596" s="1"/>
      <c r="BA596" s="1"/>
      <c r="BB596" s="1"/>
      <c r="BC596" s="1"/>
      <c r="BD596" s="1"/>
    </row>
    <row r="597" spans="1:56" ht="2.25" customHeight="1" x14ac:dyDescent="0.2">
      <c r="A597" s="3"/>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
      <c r="AV597" s="1"/>
      <c r="AW597" s="1"/>
      <c r="AX597" s="1"/>
      <c r="AY597" s="1"/>
      <c r="AZ597" s="1"/>
      <c r="BA597" s="1"/>
      <c r="BB597" s="1"/>
      <c r="BC597" s="1"/>
      <c r="BD597" s="1"/>
    </row>
    <row r="598" spans="1:56" ht="14.25" customHeight="1" x14ac:dyDescent="0.2">
      <c r="A598" s="3"/>
      <c r="B598" s="134" t="s">
        <v>80</v>
      </c>
      <c r="C598" s="101"/>
      <c r="D598" s="101"/>
      <c r="E598" s="101"/>
      <c r="F598" s="101"/>
      <c r="G598" s="101"/>
      <c r="H598" s="101"/>
      <c r="I598" s="101"/>
      <c r="J598" s="101"/>
      <c r="K598" s="101"/>
      <c r="L598" s="101"/>
      <c r="M598" s="101"/>
      <c r="N598" s="101"/>
      <c r="O598" s="101"/>
      <c r="P598" s="14"/>
      <c r="Q598" s="162"/>
      <c r="R598" s="163"/>
      <c r="S598" s="163"/>
      <c r="T598" s="163"/>
      <c r="U598" s="163"/>
      <c r="V598" s="164"/>
      <c r="W598" s="101" t="s">
        <v>70</v>
      </c>
      <c r="X598" s="101"/>
      <c r="Y598" s="14"/>
      <c r="Z598" s="143"/>
      <c r="AA598" s="144"/>
      <c r="AB598" s="144"/>
      <c r="AC598" s="144"/>
      <c r="AD598" s="144"/>
      <c r="AE598" s="144"/>
      <c r="AF598" s="144"/>
      <c r="AG598" s="145"/>
      <c r="AH598" s="101" t="s">
        <v>58</v>
      </c>
      <c r="AI598" s="101"/>
      <c r="AJ598" s="14"/>
      <c r="AK598" s="14"/>
      <c r="AL598" s="14"/>
      <c r="AM598" s="14"/>
      <c r="AN598" s="14"/>
      <c r="AO598" s="14"/>
      <c r="AP598" s="14"/>
      <c r="AQ598" s="14"/>
      <c r="AR598" s="14"/>
      <c r="AS598" s="14"/>
      <c r="AT598" s="14"/>
      <c r="AU598" s="1"/>
      <c r="AV598" s="1"/>
      <c r="AW598" s="1"/>
      <c r="AX598" s="1"/>
      <c r="AY598" s="1"/>
      <c r="AZ598" s="1"/>
      <c r="BA598" s="1"/>
      <c r="BB598" s="1"/>
      <c r="BC598" s="1"/>
      <c r="BD598" s="1"/>
    </row>
    <row r="599" spans="1:56" ht="2.25" customHeight="1" x14ac:dyDescent="0.2">
      <c r="A599" s="3"/>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
      <c r="AV599" s="1"/>
      <c r="AW599" s="1"/>
      <c r="AX599" s="1"/>
      <c r="AY599" s="1"/>
      <c r="AZ599" s="1"/>
      <c r="BA599" s="1"/>
      <c r="BB599" s="1"/>
      <c r="BC599" s="1"/>
      <c r="BD599" s="1"/>
    </row>
    <row r="600" spans="1:56" ht="15" customHeight="1" x14ac:dyDescent="0.2">
      <c r="A600" s="3"/>
      <c r="B600" s="13"/>
      <c r="C600" s="14"/>
      <c r="D600" s="14"/>
      <c r="E600" s="14"/>
      <c r="F600" s="14"/>
      <c r="G600" s="14"/>
      <c r="H600" s="14"/>
      <c r="I600" s="14"/>
      <c r="J600" s="14"/>
      <c r="K600" s="14"/>
      <c r="L600" s="14"/>
      <c r="M600" s="14"/>
      <c r="N600" s="14"/>
      <c r="O600" s="14"/>
      <c r="P600" s="14"/>
      <c r="Q600" s="25"/>
      <c r="R600" s="25"/>
      <c r="S600" s="25"/>
      <c r="T600" s="25"/>
      <c r="U600" s="25"/>
      <c r="V600" s="25"/>
      <c r="W600" s="14"/>
      <c r="X600" s="14"/>
      <c r="Y600" s="14"/>
      <c r="Z600" s="9"/>
      <c r="AA600" s="9"/>
      <c r="AB600" s="9"/>
      <c r="AC600" s="9"/>
      <c r="AD600" s="9"/>
      <c r="AE600" s="9"/>
      <c r="AF600" s="9"/>
      <c r="AG600" s="9"/>
      <c r="AH600" s="14"/>
      <c r="AI600" s="14"/>
      <c r="AJ600" s="14"/>
      <c r="AK600" s="14"/>
      <c r="AL600" s="14"/>
      <c r="AM600" s="14"/>
      <c r="AN600" s="14"/>
      <c r="AO600" s="14"/>
      <c r="AP600" s="14"/>
      <c r="AQ600" s="14"/>
      <c r="AR600" s="14"/>
      <c r="AS600" s="14"/>
      <c r="AT600" s="14"/>
      <c r="AU600" s="1"/>
      <c r="AV600" s="1"/>
      <c r="AW600" s="1"/>
      <c r="AX600" s="1"/>
      <c r="AY600" s="1"/>
      <c r="AZ600" s="1"/>
      <c r="BA600" s="1"/>
      <c r="BB600" s="1"/>
      <c r="BC600" s="1"/>
      <c r="BD600" s="1"/>
    </row>
    <row r="601" spans="1:56" ht="15" customHeight="1" x14ac:dyDescent="0.2">
      <c r="A601" s="3"/>
      <c r="B601" s="102" t="s">
        <v>106</v>
      </c>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4"/>
      <c r="AR601" s="14"/>
      <c r="AS601" s="14"/>
      <c r="AT601" s="14"/>
      <c r="AU601" s="1"/>
      <c r="AV601" s="1"/>
      <c r="AW601" s="1"/>
      <c r="AX601" s="1"/>
      <c r="AY601" s="1"/>
      <c r="AZ601" s="1"/>
      <c r="BA601" s="1"/>
      <c r="BB601" s="1"/>
      <c r="BC601" s="1"/>
      <c r="BD601" s="1"/>
    </row>
    <row r="602" spans="1:56" ht="15" customHeight="1" x14ac:dyDescent="0.2">
      <c r="A602" s="3"/>
      <c r="B602" s="13"/>
      <c r="C602" s="14"/>
      <c r="D602" s="14"/>
      <c r="E602" s="14"/>
      <c r="F602" s="14"/>
      <c r="G602" s="14"/>
      <c r="H602" s="14"/>
      <c r="I602" s="14"/>
      <c r="J602" s="14"/>
      <c r="K602" s="14"/>
      <c r="L602" s="14"/>
      <c r="M602" s="14"/>
      <c r="N602" s="14"/>
      <c r="O602" s="14"/>
      <c r="P602" s="14"/>
      <c r="Q602" s="25"/>
      <c r="R602" s="25"/>
      <c r="S602" s="25"/>
      <c r="T602" s="25"/>
      <c r="U602" s="25"/>
      <c r="V602" s="25"/>
      <c r="W602" s="14"/>
      <c r="X602" s="14"/>
      <c r="Y602" s="14"/>
      <c r="Z602" s="9"/>
      <c r="AA602" s="9"/>
      <c r="AB602" s="9"/>
      <c r="AC602" s="9"/>
      <c r="AD602" s="9"/>
      <c r="AE602" s="9"/>
      <c r="AF602" s="9"/>
      <c r="AG602" s="9"/>
      <c r="AH602" s="14"/>
      <c r="AI602" s="14"/>
      <c r="AJ602" s="14"/>
      <c r="AK602" s="14"/>
      <c r="AL602" s="14"/>
      <c r="AM602" s="14"/>
      <c r="AN602" s="14"/>
      <c r="AO602" s="14"/>
      <c r="AP602" s="14"/>
      <c r="AQ602" s="14"/>
      <c r="AR602" s="14"/>
      <c r="AS602" s="14"/>
      <c r="AT602" s="14"/>
      <c r="AU602" s="1"/>
      <c r="AV602" s="1"/>
      <c r="AW602" s="1"/>
      <c r="AX602" s="1"/>
      <c r="AY602" s="1"/>
      <c r="AZ602" s="1"/>
      <c r="BA602" s="1"/>
      <c r="BB602" s="1"/>
      <c r="BC602" s="1"/>
      <c r="BD602" s="1"/>
    </row>
    <row r="603" spans="1:56" ht="15" customHeight="1" x14ac:dyDescent="0.2">
      <c r="A603" s="3">
        <v>52</v>
      </c>
      <c r="B603" s="105" t="s">
        <v>107</v>
      </c>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c r="AL603" s="106"/>
      <c r="AM603" s="106"/>
      <c r="AN603" s="106"/>
      <c r="AO603" s="106"/>
      <c r="AP603" s="106"/>
      <c r="AQ603" s="14"/>
      <c r="AR603" s="14"/>
      <c r="AS603" s="14"/>
      <c r="AT603" s="14"/>
      <c r="AU603" s="1"/>
      <c r="AV603" s="1"/>
      <c r="AW603" s="1"/>
      <c r="AX603" s="1"/>
      <c r="AY603" s="1"/>
      <c r="AZ603" s="1"/>
      <c r="BA603" s="1"/>
      <c r="BB603" s="1"/>
      <c r="BC603" s="1"/>
      <c r="BD603" s="1"/>
    </row>
    <row r="604" spans="1:56" ht="2.25" customHeight="1" x14ac:dyDescent="0.2">
      <c r="A604" s="3"/>
      <c r="B604" s="14"/>
      <c r="C604" s="14"/>
      <c r="D604" s="14"/>
      <c r="E604" s="14"/>
      <c r="F604" s="14"/>
      <c r="G604" s="14"/>
      <c r="H604" s="14"/>
      <c r="I604" s="14"/>
      <c r="J604" s="14"/>
      <c r="K604" s="14"/>
      <c r="L604" s="14"/>
      <c r="M604" s="14"/>
      <c r="N604" s="13"/>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
      <c r="AV604" s="1"/>
      <c r="AW604" s="1"/>
      <c r="AX604" s="1"/>
      <c r="AY604" s="1"/>
      <c r="AZ604" s="1"/>
      <c r="BA604" s="1"/>
      <c r="BB604" s="1"/>
      <c r="BC604" s="1"/>
      <c r="BD604" s="1"/>
    </row>
    <row r="605" spans="1:56" ht="15" customHeight="1" x14ac:dyDescent="0.2">
      <c r="A605" s="3"/>
      <c r="B605" s="282" t="s">
        <v>108</v>
      </c>
      <c r="C605" s="282"/>
      <c r="D605" s="282"/>
      <c r="E605" s="282"/>
      <c r="F605" s="282"/>
      <c r="G605" s="282"/>
      <c r="H605" s="282"/>
      <c r="I605" s="282"/>
      <c r="J605" s="282"/>
      <c r="K605" s="282"/>
      <c r="L605" s="282"/>
      <c r="M605" s="282"/>
      <c r="N605" s="282"/>
      <c r="O605" s="282"/>
      <c r="P605" s="282"/>
      <c r="Q605" s="282"/>
      <c r="R605" s="282"/>
      <c r="S605" s="282"/>
      <c r="T605" s="282"/>
      <c r="U605" s="282"/>
      <c r="V605" s="282"/>
      <c r="W605" s="282"/>
      <c r="X605" s="282"/>
      <c r="Y605" s="282"/>
      <c r="Z605" s="282"/>
      <c r="AA605" s="282"/>
      <c r="AB605" s="282"/>
      <c r="AC605" s="282"/>
      <c r="AD605" s="282"/>
      <c r="AE605" s="282"/>
      <c r="AF605" s="282"/>
      <c r="AG605" s="282"/>
      <c r="AH605" s="282"/>
      <c r="AI605" s="282"/>
      <c r="AJ605" s="282"/>
      <c r="AK605" s="282"/>
      <c r="AL605" s="282"/>
      <c r="AM605" s="282"/>
      <c r="AN605" s="282"/>
      <c r="AO605" s="282"/>
      <c r="AP605" s="282"/>
      <c r="AQ605" s="14"/>
      <c r="AR605" s="14"/>
      <c r="AS605" s="14"/>
      <c r="AT605" s="14"/>
      <c r="AU605" s="1"/>
      <c r="AV605" s="1"/>
      <c r="AW605" s="1"/>
      <c r="AX605" s="1"/>
      <c r="AY605" s="1"/>
      <c r="AZ605" s="1"/>
      <c r="BA605" s="1"/>
      <c r="BB605" s="1"/>
      <c r="BC605" s="1"/>
      <c r="BD605" s="1"/>
    </row>
    <row r="606" spans="1:56" ht="2.25" customHeight="1" x14ac:dyDescent="0.2">
      <c r="A606" s="3"/>
      <c r="B606" s="14"/>
      <c r="C606" s="14"/>
      <c r="D606" s="14"/>
      <c r="E606" s="14"/>
      <c r="F606" s="14"/>
      <c r="G606" s="14"/>
      <c r="H606" s="14"/>
      <c r="I606" s="14"/>
      <c r="J606" s="14"/>
      <c r="K606" s="14"/>
      <c r="L606" s="14"/>
      <c r="M606" s="14"/>
      <c r="N606" s="13"/>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
      <c r="AV606" s="1"/>
      <c r="AW606" s="1"/>
      <c r="AX606" s="1"/>
      <c r="AY606" s="1"/>
      <c r="AZ606" s="1"/>
      <c r="BA606" s="1"/>
      <c r="BB606" s="1"/>
      <c r="BC606" s="1"/>
      <c r="BD606" s="1"/>
    </row>
    <row r="607" spans="1:56" ht="15" customHeight="1" x14ac:dyDescent="0.2">
      <c r="A607" s="3"/>
      <c r="B607" s="143"/>
      <c r="C607" s="144"/>
      <c r="D607" s="144"/>
      <c r="E607" s="144"/>
      <c r="F607" s="144"/>
      <c r="G607" s="144"/>
      <c r="H607" s="144"/>
      <c r="I607" s="145"/>
      <c r="J607" s="101" t="s">
        <v>58</v>
      </c>
      <c r="K607" s="101"/>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
      <c r="AV607" s="1"/>
      <c r="AW607" s="1"/>
      <c r="AX607" s="1"/>
      <c r="AY607" s="1"/>
      <c r="AZ607" s="1"/>
      <c r="BA607" s="1"/>
      <c r="BB607" s="1"/>
      <c r="BC607" s="1"/>
      <c r="BD607" s="1"/>
    </row>
    <row r="608" spans="1:56" ht="15" customHeight="1" x14ac:dyDescent="0.2">
      <c r="A608" s="3"/>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
      <c r="AV608" s="1"/>
      <c r="AW608" s="1"/>
      <c r="AX608" s="1"/>
      <c r="AY608" s="1"/>
      <c r="AZ608" s="1"/>
      <c r="BA608" s="1"/>
      <c r="BB608" s="1"/>
      <c r="BC608" s="1"/>
      <c r="BD608" s="1"/>
    </row>
    <row r="609" spans="1:56" ht="15" customHeight="1" x14ac:dyDescent="0.2">
      <c r="A609" s="3">
        <v>53</v>
      </c>
      <c r="B609" s="108" t="s">
        <v>241</v>
      </c>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c r="AA609" s="108"/>
      <c r="AB609" s="108"/>
      <c r="AC609" s="108"/>
      <c r="AD609" s="108"/>
      <c r="AE609" s="108"/>
      <c r="AF609" s="108"/>
      <c r="AG609" s="108"/>
      <c r="AH609" s="108"/>
      <c r="AI609" s="108"/>
      <c r="AJ609" s="108"/>
      <c r="AK609" s="108"/>
      <c r="AL609" s="108"/>
      <c r="AM609" s="108"/>
      <c r="AN609" s="108"/>
      <c r="AO609" s="108"/>
      <c r="AP609" s="108"/>
      <c r="AQ609" s="14"/>
      <c r="AR609" s="14"/>
      <c r="AS609" s="14"/>
      <c r="AT609" s="14"/>
      <c r="AU609" s="1"/>
      <c r="AV609" s="1"/>
      <c r="AW609" s="1"/>
      <c r="AX609" s="1"/>
      <c r="AY609" s="1"/>
      <c r="AZ609" s="1"/>
      <c r="BA609" s="1"/>
      <c r="BB609" s="1"/>
      <c r="BC609" s="1"/>
      <c r="BD609" s="1"/>
    </row>
    <row r="610" spans="1:56" ht="15" customHeight="1" x14ac:dyDescent="0.2">
      <c r="A610" s="3"/>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
      <c r="AV610" s="1"/>
      <c r="AW610" s="1"/>
      <c r="AX610" s="1"/>
      <c r="AY610" s="1"/>
      <c r="AZ610" s="1"/>
      <c r="BA610" s="1"/>
      <c r="BB610" s="1"/>
      <c r="BC610" s="1"/>
      <c r="BD610" s="1"/>
    </row>
    <row r="611" spans="1:56" ht="15" customHeight="1" x14ac:dyDescent="0.2">
      <c r="A611" s="3"/>
      <c r="B611" s="102" t="s">
        <v>109</v>
      </c>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c r="AD611" s="102"/>
      <c r="AE611" s="102"/>
      <c r="AF611" s="102"/>
      <c r="AG611" s="102"/>
      <c r="AH611" s="102"/>
      <c r="AI611" s="102"/>
      <c r="AJ611" s="102"/>
      <c r="AK611" s="102"/>
      <c r="AL611" s="102"/>
      <c r="AM611" s="102"/>
      <c r="AN611" s="102"/>
      <c r="AO611" s="102"/>
      <c r="AP611" s="103"/>
      <c r="AQ611" s="14"/>
      <c r="AR611" s="14"/>
      <c r="AS611" s="14"/>
      <c r="AT611" s="14"/>
      <c r="AU611" s="1"/>
      <c r="AV611" s="1"/>
      <c r="AW611" s="1"/>
      <c r="AX611" s="1"/>
      <c r="AY611" s="1"/>
      <c r="AZ611" s="1"/>
      <c r="BA611" s="1"/>
      <c r="BB611" s="1"/>
      <c r="BC611" s="1"/>
      <c r="BD611" s="1"/>
    </row>
    <row r="612" spans="1:56" ht="15" customHeight="1" x14ac:dyDescent="0.2">
      <c r="A612" s="3"/>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
      <c r="AV612" s="1"/>
      <c r="AW612" s="1"/>
      <c r="AX612" s="1"/>
      <c r="AY612" s="1"/>
      <c r="AZ612" s="1"/>
      <c r="BA612" s="1"/>
      <c r="BB612" s="1"/>
      <c r="BC612" s="1"/>
      <c r="BD612" s="1"/>
    </row>
    <row r="613" spans="1:56" ht="15" customHeight="1" x14ac:dyDescent="0.2">
      <c r="A613" s="3">
        <v>54</v>
      </c>
      <c r="B613" s="20" t="s">
        <v>110</v>
      </c>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
      <c r="AV613" s="1"/>
      <c r="AW613" s="1"/>
      <c r="AX613" s="1"/>
      <c r="AY613" s="1"/>
      <c r="AZ613" s="1"/>
      <c r="BA613" s="1"/>
      <c r="BB613" s="1"/>
      <c r="BC613" s="1"/>
      <c r="BD613" s="1"/>
    </row>
    <row r="614" spans="1:56" ht="2.25" customHeight="1" x14ac:dyDescent="0.2">
      <c r="A614" s="3"/>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
      <c r="AV614" s="1"/>
      <c r="AW614" s="1"/>
      <c r="AX614" s="1"/>
      <c r="AY614" s="1"/>
      <c r="AZ614" s="1"/>
      <c r="BA614" s="1"/>
      <c r="BB614" s="1"/>
      <c r="BC614" s="1"/>
      <c r="BD614" s="1"/>
    </row>
    <row r="615" spans="1:56" ht="15" customHeight="1" x14ac:dyDescent="0.2">
      <c r="A615" s="3"/>
      <c r="B615" s="282" t="s">
        <v>242</v>
      </c>
      <c r="C615" s="283"/>
      <c r="D615" s="283"/>
      <c r="E615" s="283"/>
      <c r="F615" s="283"/>
      <c r="G615" s="283"/>
      <c r="H615" s="283"/>
      <c r="I615" s="283"/>
      <c r="J615" s="283"/>
      <c r="K615" s="283"/>
      <c r="L615" s="283"/>
      <c r="M615" s="283"/>
      <c r="N615" s="283"/>
      <c r="O615" s="283"/>
      <c r="P615" s="283"/>
      <c r="Q615" s="283"/>
      <c r="R615" s="283"/>
      <c r="S615" s="283"/>
      <c r="T615" s="283"/>
      <c r="U615" s="283"/>
      <c r="V615" s="283"/>
      <c r="W615" s="283"/>
      <c r="X615" s="283"/>
      <c r="Y615" s="283"/>
      <c r="Z615" s="283"/>
      <c r="AA615" s="283"/>
      <c r="AB615" s="283"/>
      <c r="AC615" s="283"/>
      <c r="AD615" s="283"/>
      <c r="AE615" s="283"/>
      <c r="AF615" s="283"/>
      <c r="AG615" s="283"/>
      <c r="AH615" s="283"/>
      <c r="AI615" s="283"/>
      <c r="AJ615" s="283"/>
      <c r="AK615" s="283"/>
      <c r="AL615" s="283"/>
      <c r="AM615" s="283"/>
      <c r="AN615" s="283"/>
      <c r="AO615" s="283"/>
      <c r="AP615" s="283"/>
      <c r="AQ615" s="14"/>
      <c r="AR615" s="14"/>
      <c r="AS615" s="14"/>
      <c r="AT615" s="14"/>
      <c r="AU615" s="1"/>
      <c r="AV615" s="1"/>
      <c r="AW615" s="1"/>
      <c r="AX615" s="1"/>
      <c r="AY615" s="1"/>
      <c r="AZ615" s="1"/>
      <c r="BA615" s="1"/>
      <c r="BB615" s="1"/>
      <c r="BC615" s="1"/>
      <c r="BD615" s="1"/>
    </row>
    <row r="616" spans="1:56" ht="51" customHeight="1" x14ac:dyDescent="0.2">
      <c r="A616" s="3"/>
      <c r="B616" s="284"/>
      <c r="C616" s="284"/>
      <c r="D616" s="284"/>
      <c r="E616" s="284"/>
      <c r="F616" s="284"/>
      <c r="G616" s="284"/>
      <c r="H616" s="284"/>
      <c r="I616" s="284"/>
      <c r="J616" s="284"/>
      <c r="K616" s="284"/>
      <c r="L616" s="284"/>
      <c r="M616" s="284"/>
      <c r="N616" s="284"/>
      <c r="O616" s="284"/>
      <c r="P616" s="284"/>
      <c r="Q616" s="284"/>
      <c r="R616" s="284"/>
      <c r="S616" s="284"/>
      <c r="T616" s="284"/>
      <c r="U616" s="284"/>
      <c r="V616" s="284"/>
      <c r="W616" s="284"/>
      <c r="X616" s="284"/>
      <c r="Y616" s="284"/>
      <c r="Z616" s="284"/>
      <c r="AA616" s="284"/>
      <c r="AB616" s="284"/>
      <c r="AC616" s="284"/>
      <c r="AD616" s="284"/>
      <c r="AE616" s="284"/>
      <c r="AF616" s="284"/>
      <c r="AG616" s="284"/>
      <c r="AH616" s="284"/>
      <c r="AI616" s="284"/>
      <c r="AJ616" s="284"/>
      <c r="AK616" s="284"/>
      <c r="AL616" s="284"/>
      <c r="AM616" s="284"/>
      <c r="AN616" s="284"/>
      <c r="AO616" s="284"/>
      <c r="AP616" s="284"/>
      <c r="AQ616" s="14"/>
      <c r="AR616" s="14"/>
      <c r="AS616" s="14"/>
      <c r="AT616" s="14"/>
      <c r="AU616" s="1"/>
      <c r="AV616" s="1"/>
      <c r="AW616" s="1"/>
      <c r="AX616" s="1"/>
      <c r="AY616" s="1"/>
      <c r="AZ616" s="1"/>
      <c r="BA616" s="1"/>
      <c r="BB616" s="1"/>
      <c r="BC616" s="1"/>
      <c r="BD616" s="1"/>
    </row>
    <row r="617" spans="1:56" ht="2.25" customHeight="1" x14ac:dyDescent="0.2">
      <c r="A617" s="3"/>
      <c r="B617" s="284"/>
      <c r="C617" s="284"/>
      <c r="D617" s="284"/>
      <c r="E617" s="284"/>
      <c r="F617" s="284"/>
      <c r="G617" s="284"/>
      <c r="H617" s="284"/>
      <c r="I617" s="284"/>
      <c r="J617" s="284"/>
      <c r="K617" s="284"/>
      <c r="L617" s="284"/>
      <c r="M617" s="284"/>
      <c r="N617" s="284"/>
      <c r="O617" s="284"/>
      <c r="P617" s="284"/>
      <c r="Q617" s="284"/>
      <c r="R617" s="284"/>
      <c r="S617" s="284"/>
      <c r="T617" s="284"/>
      <c r="U617" s="284"/>
      <c r="V617" s="284"/>
      <c r="W617" s="284"/>
      <c r="X617" s="284"/>
      <c r="Y617" s="284"/>
      <c r="Z617" s="284"/>
      <c r="AA617" s="284"/>
      <c r="AB617" s="284"/>
      <c r="AC617" s="284"/>
      <c r="AD617" s="284"/>
      <c r="AE617" s="284"/>
      <c r="AF617" s="284"/>
      <c r="AG617" s="284"/>
      <c r="AH617" s="284"/>
      <c r="AI617" s="284"/>
      <c r="AJ617" s="284"/>
      <c r="AK617" s="284"/>
      <c r="AL617" s="284"/>
      <c r="AM617" s="284"/>
      <c r="AN617" s="284"/>
      <c r="AO617" s="284"/>
      <c r="AP617" s="284"/>
      <c r="AQ617" s="14"/>
      <c r="AR617" s="14"/>
      <c r="AS617" s="14"/>
      <c r="AT617" s="14"/>
      <c r="AU617" s="1"/>
      <c r="AV617" s="1"/>
      <c r="AW617" s="1"/>
      <c r="AX617" s="1"/>
      <c r="AY617" s="1"/>
      <c r="AZ617" s="1"/>
      <c r="BA617" s="1"/>
      <c r="BB617" s="1"/>
      <c r="BC617" s="1"/>
      <c r="BD617" s="1"/>
    </row>
    <row r="618" spans="1:56" ht="2.25" customHeight="1" x14ac:dyDescent="0.2">
      <c r="A618" s="3"/>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
      <c r="AV618" s="1"/>
      <c r="AW618" s="1"/>
      <c r="AX618" s="1"/>
      <c r="AY618" s="1"/>
      <c r="AZ618" s="1"/>
      <c r="BA618" s="1"/>
      <c r="BB618" s="1"/>
      <c r="BC618" s="1"/>
      <c r="BD618" s="1"/>
    </row>
    <row r="619" spans="1:56" ht="15" customHeight="1" x14ac:dyDescent="0.2">
      <c r="A619" s="3"/>
      <c r="B619" s="115" t="s">
        <v>111</v>
      </c>
      <c r="C619" s="106"/>
      <c r="D619" s="106"/>
      <c r="E619" s="106"/>
      <c r="F619" s="106"/>
      <c r="G619" s="106"/>
      <c r="H619" s="106"/>
      <c r="I619" s="106"/>
      <c r="J619" s="106"/>
      <c r="K619" s="106"/>
      <c r="L619" s="106"/>
      <c r="M619" s="106"/>
      <c r="N619" s="106"/>
      <c r="O619" s="106"/>
      <c r="P619" s="14"/>
      <c r="Q619" s="143"/>
      <c r="R619" s="144"/>
      <c r="S619" s="144"/>
      <c r="T619" s="144"/>
      <c r="U619" s="144"/>
      <c r="V619" s="144"/>
      <c r="W619" s="144"/>
      <c r="X619" s="145"/>
      <c r="Y619" s="101" t="s">
        <v>58</v>
      </c>
      <c r="Z619" s="101"/>
      <c r="AA619" s="14"/>
      <c r="AB619" s="14"/>
      <c r="AC619" s="14"/>
      <c r="AD619" s="14"/>
      <c r="AE619" s="14"/>
      <c r="AF619" s="14"/>
      <c r="AG619" s="14"/>
      <c r="AH619" s="14"/>
      <c r="AI619" s="14"/>
      <c r="AJ619" s="14"/>
      <c r="AK619" s="14"/>
      <c r="AL619" s="14"/>
      <c r="AM619" s="14"/>
      <c r="AN619" s="14"/>
      <c r="AO619" s="14"/>
      <c r="AP619" s="14"/>
      <c r="AQ619" s="14"/>
      <c r="AR619" s="14"/>
      <c r="AS619" s="14"/>
      <c r="AT619" s="14"/>
      <c r="AU619" s="1"/>
      <c r="AV619" s="1"/>
      <c r="AW619" s="1"/>
      <c r="AX619" s="1"/>
      <c r="AY619" s="1"/>
      <c r="AZ619" s="1"/>
      <c r="BA619" s="1"/>
      <c r="BB619" s="1"/>
      <c r="BC619" s="1"/>
      <c r="BD619" s="1"/>
    </row>
    <row r="620" spans="1:56" ht="2.25" customHeight="1" x14ac:dyDescent="0.2">
      <c r="A620" s="3"/>
      <c r="B620" s="14"/>
      <c r="C620" s="14"/>
      <c r="D620" s="14"/>
      <c r="E620" s="14"/>
      <c r="F620" s="14"/>
      <c r="G620" s="14"/>
      <c r="H620" s="14"/>
      <c r="I620" s="14"/>
      <c r="J620" s="14"/>
      <c r="K620" s="14"/>
      <c r="L620" s="14"/>
      <c r="M620" s="14"/>
      <c r="N620" s="14"/>
      <c r="O620" s="13"/>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
      <c r="AV620" s="1"/>
      <c r="AW620" s="1"/>
      <c r="AX620" s="1"/>
      <c r="AY620" s="1"/>
      <c r="AZ620" s="1"/>
      <c r="BA620" s="1"/>
      <c r="BB620" s="1"/>
      <c r="BC620" s="1"/>
      <c r="BD620" s="1"/>
    </row>
    <row r="621" spans="1:56" ht="15" customHeight="1" x14ac:dyDescent="0.2">
      <c r="A621" s="3"/>
      <c r="B621" s="115" t="s">
        <v>243</v>
      </c>
      <c r="C621" s="106"/>
      <c r="D621" s="106"/>
      <c r="E621" s="106"/>
      <c r="F621" s="106"/>
      <c r="G621" s="106"/>
      <c r="H621" s="106"/>
      <c r="I621" s="106"/>
      <c r="J621" s="106"/>
      <c r="K621" s="106"/>
      <c r="L621" s="106"/>
      <c r="M621" s="106"/>
      <c r="N621" s="106"/>
      <c r="O621" s="106"/>
      <c r="P621" s="14"/>
      <c r="Q621" s="146">
        <f>AG512+AG514+Z544+Z546+Z548+Z542</f>
        <v>0</v>
      </c>
      <c r="R621" s="147"/>
      <c r="S621" s="147"/>
      <c r="T621" s="147"/>
      <c r="U621" s="147"/>
      <c r="V621" s="147"/>
      <c r="W621" s="147"/>
      <c r="X621" s="148"/>
      <c r="Y621" s="101" t="s">
        <v>58</v>
      </c>
      <c r="Z621" s="101"/>
      <c r="AA621" s="14"/>
      <c r="AB621" s="14"/>
      <c r="AC621" s="14"/>
      <c r="AD621" s="14"/>
      <c r="AE621" s="14"/>
      <c r="AF621" s="14"/>
      <c r="AG621" s="14"/>
      <c r="AH621" s="14"/>
      <c r="AI621" s="14"/>
      <c r="AJ621" s="14"/>
      <c r="AK621" s="14"/>
      <c r="AL621" s="14"/>
      <c r="AM621" s="14"/>
      <c r="AN621" s="14"/>
      <c r="AO621" s="14"/>
      <c r="AP621" s="14"/>
      <c r="AQ621" s="14"/>
      <c r="AR621" s="14"/>
      <c r="AS621" s="14"/>
      <c r="AT621" s="14"/>
      <c r="AU621" s="1"/>
      <c r="AV621" s="1"/>
      <c r="AW621" s="1"/>
      <c r="AX621" s="1"/>
      <c r="AY621" s="1"/>
      <c r="AZ621" s="1"/>
      <c r="BA621" s="1"/>
      <c r="BB621" s="1"/>
      <c r="BC621" s="1"/>
      <c r="BD621" s="1"/>
    </row>
    <row r="622" spans="1:56" ht="2.25" customHeight="1" x14ac:dyDescent="0.2">
      <c r="A622" s="3"/>
      <c r="B622" s="14"/>
      <c r="C622" s="14"/>
      <c r="D622" s="14"/>
      <c r="E622" s="14"/>
      <c r="F622" s="14"/>
      <c r="G622" s="14"/>
      <c r="H622" s="14"/>
      <c r="I622" s="14"/>
      <c r="J622" s="14"/>
      <c r="K622" s="14"/>
      <c r="L622" s="14"/>
      <c r="M622" s="14"/>
      <c r="N622" s="14"/>
      <c r="O622" s="13"/>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
      <c r="AV622" s="1"/>
      <c r="AW622" s="1"/>
      <c r="AX622" s="1"/>
      <c r="AY622" s="1"/>
      <c r="AZ622" s="1"/>
      <c r="BA622" s="1"/>
      <c r="BB622" s="1"/>
      <c r="BC622" s="1"/>
      <c r="BD622" s="1"/>
    </row>
    <row r="623" spans="1:56" ht="15" customHeight="1" x14ac:dyDescent="0.2">
      <c r="A623" s="3"/>
      <c r="B623" s="115" t="s">
        <v>112</v>
      </c>
      <c r="C623" s="106"/>
      <c r="D623" s="106"/>
      <c r="E623" s="106"/>
      <c r="F623" s="106"/>
      <c r="G623" s="106"/>
      <c r="H623" s="106"/>
      <c r="I623" s="106"/>
      <c r="J623" s="106"/>
      <c r="K623" s="106"/>
      <c r="L623" s="106"/>
      <c r="M623" s="106"/>
      <c r="N623" s="106"/>
      <c r="O623" s="106"/>
      <c r="P623" s="14"/>
      <c r="Q623" s="146">
        <f>Z582</f>
        <v>0</v>
      </c>
      <c r="R623" s="147"/>
      <c r="S623" s="147"/>
      <c r="T623" s="147"/>
      <c r="U623" s="147"/>
      <c r="V623" s="147"/>
      <c r="W623" s="147"/>
      <c r="X623" s="148"/>
      <c r="Y623" s="101" t="s">
        <v>58</v>
      </c>
      <c r="Z623" s="101"/>
      <c r="AA623" s="14"/>
      <c r="AB623" s="14"/>
      <c r="AC623" s="14"/>
      <c r="AD623" s="14"/>
      <c r="AE623" s="14"/>
      <c r="AF623" s="14"/>
      <c r="AG623" s="14"/>
      <c r="AH623" s="14"/>
      <c r="AI623" s="14"/>
      <c r="AJ623" s="14"/>
      <c r="AK623" s="14"/>
      <c r="AL623" s="14"/>
      <c r="AM623" s="14"/>
      <c r="AN623" s="14"/>
      <c r="AO623" s="14"/>
      <c r="AP623" s="14"/>
      <c r="AQ623" s="14"/>
      <c r="AR623" s="14"/>
      <c r="AS623" s="14"/>
      <c r="AT623" s="14"/>
      <c r="AU623" s="1"/>
      <c r="AV623" s="1"/>
      <c r="AW623" s="1"/>
      <c r="AX623" s="1"/>
      <c r="AY623" s="1"/>
      <c r="AZ623" s="1"/>
      <c r="BA623" s="1"/>
      <c r="BB623" s="1"/>
      <c r="BC623" s="1"/>
      <c r="BD623" s="1"/>
    </row>
    <row r="624" spans="1:56" ht="2.25" customHeight="1" x14ac:dyDescent="0.2">
      <c r="A624" s="3"/>
      <c r="B624" s="14"/>
      <c r="C624" s="14"/>
      <c r="D624" s="14"/>
      <c r="E624" s="14"/>
      <c r="F624" s="14"/>
      <c r="G624" s="14"/>
      <c r="H624" s="14"/>
      <c r="I624" s="14"/>
      <c r="J624" s="14"/>
      <c r="K624" s="14"/>
      <c r="L624" s="14"/>
      <c r="M624" s="14"/>
      <c r="N624" s="14"/>
      <c r="O624" s="13"/>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
      <c r="AV624" s="1"/>
      <c r="AW624" s="1"/>
      <c r="AX624" s="1"/>
      <c r="AY624" s="1"/>
      <c r="AZ624" s="1"/>
      <c r="BA624" s="1"/>
      <c r="BB624" s="1"/>
      <c r="BC624" s="1"/>
      <c r="BD624" s="1"/>
    </row>
    <row r="625" spans="1:56" ht="15" customHeight="1" x14ac:dyDescent="0.2">
      <c r="A625" s="3"/>
      <c r="B625" s="115" t="s">
        <v>113</v>
      </c>
      <c r="C625" s="106"/>
      <c r="D625" s="106"/>
      <c r="E625" s="106"/>
      <c r="F625" s="106"/>
      <c r="G625" s="106"/>
      <c r="H625" s="106"/>
      <c r="I625" s="106"/>
      <c r="J625" s="106"/>
      <c r="K625" s="106"/>
      <c r="L625" s="106"/>
      <c r="M625" s="106"/>
      <c r="N625" s="106"/>
      <c r="O625" s="106"/>
      <c r="P625" s="14"/>
      <c r="Q625" s="146">
        <f>Z584</f>
        <v>0</v>
      </c>
      <c r="R625" s="147"/>
      <c r="S625" s="147"/>
      <c r="T625" s="147"/>
      <c r="U625" s="147"/>
      <c r="V625" s="147"/>
      <c r="W625" s="147"/>
      <c r="X625" s="148"/>
      <c r="Y625" s="101" t="s">
        <v>58</v>
      </c>
      <c r="Z625" s="101"/>
      <c r="AA625" s="14"/>
      <c r="AB625" s="14"/>
      <c r="AC625" s="14"/>
      <c r="AD625" s="14"/>
      <c r="AE625" s="14"/>
      <c r="AF625" s="14"/>
      <c r="AG625" s="14"/>
      <c r="AH625" s="14"/>
      <c r="AI625" s="14"/>
      <c r="AJ625" s="14"/>
      <c r="AK625" s="14"/>
      <c r="AL625" s="14"/>
      <c r="AM625" s="14"/>
      <c r="AN625" s="14"/>
      <c r="AO625" s="14"/>
      <c r="AP625" s="14"/>
      <c r="AQ625" s="14"/>
      <c r="AR625" s="14"/>
      <c r="AS625" s="14"/>
      <c r="AT625" s="14"/>
      <c r="AU625" s="1"/>
      <c r="AV625" s="1"/>
      <c r="AW625" s="1"/>
      <c r="AX625" s="1"/>
      <c r="AY625" s="1"/>
      <c r="AZ625" s="1"/>
      <c r="BA625" s="1"/>
      <c r="BB625" s="1"/>
      <c r="BC625" s="1"/>
      <c r="BD625" s="1"/>
    </row>
    <row r="626" spans="1:56" ht="2.25" customHeight="1" x14ac:dyDescent="0.2">
      <c r="A626" s="3"/>
      <c r="B626" s="14"/>
      <c r="C626" s="14"/>
      <c r="D626" s="14"/>
      <c r="E626" s="14"/>
      <c r="F626" s="14"/>
      <c r="G626" s="14"/>
      <c r="H626" s="14"/>
      <c r="I626" s="14"/>
      <c r="J626" s="14"/>
      <c r="K626" s="14"/>
      <c r="L626" s="14"/>
      <c r="M626" s="14"/>
      <c r="N626" s="14"/>
      <c r="O626" s="13"/>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
      <c r="AV626" s="1"/>
      <c r="AW626" s="1"/>
      <c r="AX626" s="1"/>
      <c r="AY626" s="1"/>
      <c r="AZ626" s="1"/>
      <c r="BA626" s="1"/>
      <c r="BB626" s="1"/>
      <c r="BC626" s="1"/>
      <c r="BD626" s="1"/>
    </row>
    <row r="627" spans="1:56" ht="15" customHeight="1" x14ac:dyDescent="0.2">
      <c r="A627" s="24"/>
      <c r="B627" s="153" t="s">
        <v>244</v>
      </c>
      <c r="C627" s="151"/>
      <c r="D627" s="151"/>
      <c r="E627" s="151"/>
      <c r="F627" s="151"/>
      <c r="G627" s="151"/>
      <c r="H627" s="151"/>
      <c r="I627" s="151"/>
      <c r="J627" s="151"/>
      <c r="K627" s="151"/>
      <c r="L627" s="151"/>
      <c r="M627" s="151"/>
      <c r="N627" s="151"/>
      <c r="O627" s="151"/>
      <c r="P627" s="28"/>
      <c r="Q627" s="14"/>
      <c r="R627" s="14"/>
      <c r="S627" s="14"/>
      <c r="T627" s="14"/>
      <c r="U627" s="14"/>
      <c r="V627" s="14"/>
      <c r="W627" s="14"/>
      <c r="X627" s="14"/>
      <c r="Y627" s="14"/>
      <c r="Z627" s="14"/>
      <c r="AA627" s="154">
        <f>IF(Z586&lt;&gt;0,Z586,0)+IF(AG516&lt;&gt;0,AG516,0)</f>
        <v>0</v>
      </c>
      <c r="AB627" s="155"/>
      <c r="AC627" s="155"/>
      <c r="AD627" s="155"/>
      <c r="AE627" s="155"/>
      <c r="AF627" s="155"/>
      <c r="AG627" s="155"/>
      <c r="AH627" s="156"/>
      <c r="AI627" s="101" t="s">
        <v>58</v>
      </c>
      <c r="AJ627" s="101"/>
      <c r="AK627" s="14"/>
      <c r="AL627" s="14"/>
      <c r="AM627" s="14"/>
      <c r="AN627" s="14"/>
      <c r="AO627" s="14"/>
      <c r="AP627" s="14"/>
      <c r="AQ627" s="14"/>
      <c r="AR627" s="14"/>
      <c r="AS627" s="14"/>
      <c r="AT627" s="14"/>
      <c r="AU627" s="1"/>
      <c r="AV627" s="1"/>
      <c r="AW627" s="1"/>
      <c r="AX627" s="1"/>
      <c r="AY627" s="1"/>
      <c r="AZ627" s="1"/>
      <c r="BA627" s="1"/>
      <c r="BB627" s="1"/>
      <c r="BC627" s="1"/>
      <c r="BD627" s="1"/>
    </row>
    <row r="628" spans="1:56" ht="2.25" customHeight="1" x14ac:dyDescent="0.2">
      <c r="A628" s="3"/>
      <c r="B628" s="14"/>
      <c r="C628" s="14"/>
      <c r="D628" s="14"/>
      <c r="E628" s="14"/>
      <c r="F628" s="14"/>
      <c r="G628" s="14"/>
      <c r="H628" s="14"/>
      <c r="I628" s="14"/>
      <c r="J628" s="14"/>
      <c r="K628" s="14"/>
      <c r="L628" s="14"/>
      <c r="M628" s="14"/>
      <c r="N628" s="14"/>
      <c r="O628" s="13"/>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
      <c r="AV628" s="1"/>
      <c r="AW628" s="1"/>
      <c r="AX628" s="1"/>
      <c r="AY628" s="1"/>
      <c r="AZ628" s="1"/>
      <c r="BA628" s="1"/>
      <c r="BB628" s="1"/>
      <c r="BC628" s="1"/>
      <c r="BD628" s="1"/>
    </row>
    <row r="629" spans="1:56" ht="15" customHeight="1" x14ac:dyDescent="0.2">
      <c r="A629" s="3"/>
      <c r="B629" s="115" t="s">
        <v>114</v>
      </c>
      <c r="C629" s="106"/>
      <c r="D629" s="106"/>
      <c r="E629" s="106"/>
      <c r="F629" s="106"/>
      <c r="G629" s="106"/>
      <c r="H629" s="106"/>
      <c r="I629" s="106"/>
      <c r="J629" s="106"/>
      <c r="K629" s="106"/>
      <c r="L629" s="106"/>
      <c r="M629" s="106"/>
      <c r="N629" s="106"/>
      <c r="O629" s="106"/>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
      <c r="AV629" s="1"/>
      <c r="AW629" s="1"/>
      <c r="AX629" s="1"/>
      <c r="AY629" s="1"/>
      <c r="AZ629" s="1"/>
      <c r="BA629" s="1"/>
      <c r="BB629" s="1"/>
      <c r="BC629" s="1"/>
      <c r="BD629" s="1"/>
    </row>
    <row r="630" spans="1:56" ht="15" customHeight="1" x14ac:dyDescent="0.2">
      <c r="A630" s="3"/>
      <c r="B630" s="106"/>
      <c r="C630" s="106"/>
      <c r="D630" s="106"/>
      <c r="E630" s="106"/>
      <c r="F630" s="106"/>
      <c r="G630" s="106"/>
      <c r="H630" s="106"/>
      <c r="I630" s="106"/>
      <c r="J630" s="106"/>
      <c r="K630" s="106"/>
      <c r="L630" s="106"/>
      <c r="M630" s="106"/>
      <c r="N630" s="106"/>
      <c r="O630" s="106"/>
      <c r="P630" s="14"/>
      <c r="Q630" s="146">
        <f>Z592+Z594+Z596+Z598</f>
        <v>0</v>
      </c>
      <c r="R630" s="147"/>
      <c r="S630" s="147"/>
      <c r="T630" s="147"/>
      <c r="U630" s="147"/>
      <c r="V630" s="147"/>
      <c r="W630" s="147"/>
      <c r="X630" s="148"/>
      <c r="Y630" s="101" t="s">
        <v>58</v>
      </c>
      <c r="Z630" s="101"/>
      <c r="AA630" s="14"/>
      <c r="AB630" s="14"/>
      <c r="AC630" s="14"/>
      <c r="AD630" s="14"/>
      <c r="AE630" s="14"/>
      <c r="AF630" s="14"/>
      <c r="AG630" s="14"/>
      <c r="AH630" s="14"/>
      <c r="AI630" s="14"/>
      <c r="AJ630" s="14"/>
      <c r="AK630" s="14"/>
      <c r="AL630" s="14"/>
      <c r="AM630" s="14"/>
      <c r="AN630" s="14"/>
      <c r="AO630" s="14"/>
      <c r="AP630" s="14"/>
      <c r="AQ630" s="14"/>
      <c r="AR630" s="14"/>
      <c r="AS630" s="14"/>
      <c r="AT630" s="14"/>
      <c r="AU630" s="1"/>
      <c r="AV630" s="1"/>
      <c r="AW630" s="1"/>
      <c r="AX630" s="1"/>
      <c r="AY630" s="1"/>
      <c r="AZ630" s="1"/>
      <c r="BA630" s="1"/>
      <c r="BB630" s="1"/>
      <c r="BC630" s="1"/>
      <c r="BD630" s="1"/>
    </row>
    <row r="631" spans="1:56" ht="2.25" customHeight="1" x14ac:dyDescent="0.2">
      <c r="A631" s="3"/>
      <c r="B631" s="14"/>
      <c r="C631" s="14"/>
      <c r="D631" s="14"/>
      <c r="E631" s="14"/>
      <c r="F631" s="14"/>
      <c r="G631" s="14"/>
      <c r="H631" s="14"/>
      <c r="I631" s="14"/>
      <c r="J631" s="14"/>
      <c r="K631" s="14"/>
      <c r="L631" s="14"/>
      <c r="M631" s="14"/>
      <c r="N631" s="14"/>
      <c r="O631" s="13"/>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
      <c r="AV631" s="1"/>
      <c r="AW631" s="1"/>
      <c r="AX631" s="1"/>
      <c r="AY631" s="1"/>
      <c r="AZ631" s="1"/>
      <c r="BA631" s="1"/>
      <c r="BB631" s="1"/>
      <c r="BC631" s="1"/>
      <c r="BD631" s="1"/>
    </row>
    <row r="632" spans="1:56" ht="15" customHeight="1" x14ac:dyDescent="0.2">
      <c r="A632" s="3"/>
      <c r="B632" s="115" t="s">
        <v>245</v>
      </c>
      <c r="C632" s="106"/>
      <c r="D632" s="106"/>
      <c r="E632" s="106"/>
      <c r="F632" s="106"/>
      <c r="G632" s="106"/>
      <c r="H632" s="106"/>
      <c r="I632" s="106"/>
      <c r="J632" s="106"/>
      <c r="K632" s="106"/>
      <c r="L632" s="106"/>
      <c r="M632" s="106"/>
      <c r="N632" s="106"/>
      <c r="O632" s="106"/>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
      <c r="AV632" s="1"/>
      <c r="AW632" s="1"/>
      <c r="AX632" s="1"/>
      <c r="AY632" s="1"/>
      <c r="AZ632" s="1"/>
      <c r="BA632" s="1"/>
      <c r="BB632" s="1"/>
      <c r="BC632" s="1"/>
      <c r="BD632" s="1"/>
    </row>
    <row r="633" spans="1:56" ht="15" customHeight="1" x14ac:dyDescent="0.2">
      <c r="A633" s="3"/>
      <c r="B633" s="106"/>
      <c r="C633" s="106"/>
      <c r="D633" s="106"/>
      <c r="E633" s="106"/>
      <c r="F633" s="106"/>
      <c r="G633" s="106"/>
      <c r="H633" s="106"/>
      <c r="I633" s="106"/>
      <c r="J633" s="106"/>
      <c r="K633" s="106"/>
      <c r="L633" s="106"/>
      <c r="M633" s="106"/>
      <c r="N633" s="106"/>
      <c r="O633" s="106"/>
      <c r="P633" s="14"/>
      <c r="Q633" s="146">
        <f>B607</f>
        <v>0</v>
      </c>
      <c r="R633" s="147"/>
      <c r="S633" s="147"/>
      <c r="T633" s="147"/>
      <c r="U633" s="147"/>
      <c r="V633" s="147"/>
      <c r="W633" s="147"/>
      <c r="X633" s="148"/>
      <c r="Y633" s="101" t="s">
        <v>58</v>
      </c>
      <c r="Z633" s="101"/>
      <c r="AA633" s="14"/>
      <c r="AB633" s="14"/>
      <c r="AC633" s="14"/>
      <c r="AD633" s="14"/>
      <c r="AE633" s="14"/>
      <c r="AF633" s="14"/>
      <c r="AG633" s="14"/>
      <c r="AH633" s="14"/>
      <c r="AI633" s="14"/>
      <c r="AJ633" s="14"/>
      <c r="AK633" s="14"/>
      <c r="AL633" s="14"/>
      <c r="AM633" s="14"/>
      <c r="AN633" s="14"/>
      <c r="AO633" s="14"/>
      <c r="AP633" s="14"/>
      <c r="AQ633" s="14"/>
      <c r="AR633" s="14"/>
      <c r="AS633" s="14"/>
      <c r="AT633" s="14"/>
      <c r="AU633" s="1"/>
      <c r="AV633" s="1"/>
      <c r="AW633" s="1"/>
      <c r="AX633" s="1"/>
      <c r="AY633" s="1"/>
      <c r="AZ633" s="1"/>
      <c r="BA633" s="1"/>
      <c r="BB633" s="1"/>
      <c r="BC633" s="1"/>
      <c r="BD633" s="1"/>
    </row>
    <row r="634" spans="1:56" ht="2.25" customHeight="1" x14ac:dyDescent="0.2">
      <c r="A634" s="3"/>
      <c r="B634" s="14"/>
      <c r="C634" s="14"/>
      <c r="D634" s="14"/>
      <c r="E634" s="14"/>
      <c r="F634" s="14"/>
      <c r="G634" s="14"/>
      <c r="H634" s="14"/>
      <c r="I634" s="14"/>
      <c r="J634" s="14"/>
      <c r="K634" s="14"/>
      <c r="L634" s="14"/>
      <c r="M634" s="14"/>
      <c r="N634" s="14"/>
      <c r="O634" s="13"/>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
      <c r="AV634" s="1"/>
      <c r="AW634" s="1"/>
      <c r="AX634" s="1"/>
      <c r="AY634" s="1"/>
      <c r="AZ634" s="1"/>
      <c r="BA634" s="1"/>
      <c r="BB634" s="1"/>
      <c r="BC634" s="1"/>
      <c r="BD634" s="1"/>
    </row>
    <row r="635" spans="1:56" ht="15" customHeight="1" x14ac:dyDescent="0.2">
      <c r="A635" s="24"/>
      <c r="B635" s="115" t="s">
        <v>115</v>
      </c>
      <c r="C635" s="106"/>
      <c r="D635" s="106"/>
      <c r="E635" s="106"/>
      <c r="F635" s="106"/>
      <c r="G635" s="106"/>
      <c r="H635" s="106"/>
      <c r="I635" s="106"/>
      <c r="J635" s="106"/>
      <c r="K635" s="106"/>
      <c r="L635" s="106"/>
      <c r="M635" s="106"/>
      <c r="N635" s="106"/>
      <c r="O635" s="106"/>
      <c r="P635" s="28"/>
      <c r="Q635" s="143"/>
      <c r="R635" s="144"/>
      <c r="S635" s="144"/>
      <c r="T635" s="144"/>
      <c r="U635" s="144"/>
      <c r="V635" s="144"/>
      <c r="W635" s="144"/>
      <c r="X635" s="145"/>
      <c r="Y635" s="101" t="s">
        <v>58</v>
      </c>
      <c r="Z635" s="101"/>
      <c r="AA635" s="28"/>
      <c r="AB635" s="28"/>
      <c r="AC635" s="28"/>
      <c r="AD635" s="28"/>
      <c r="AE635" s="28"/>
      <c r="AF635" s="28"/>
      <c r="AG635" s="28"/>
      <c r="AH635" s="28"/>
      <c r="AI635" s="28"/>
      <c r="AJ635" s="28"/>
      <c r="AK635" s="14"/>
      <c r="AL635" s="14"/>
      <c r="AM635" s="14"/>
      <c r="AN635" s="14"/>
      <c r="AO635" s="14"/>
      <c r="AP635" s="14"/>
      <c r="AQ635" s="14"/>
      <c r="AR635" s="14"/>
      <c r="AS635" s="14"/>
      <c r="AT635" s="14"/>
      <c r="AU635" s="1"/>
      <c r="AV635" s="1"/>
      <c r="AW635" s="1"/>
      <c r="AX635" s="1"/>
      <c r="AY635" s="1"/>
      <c r="AZ635" s="1"/>
      <c r="BA635" s="1"/>
      <c r="BB635" s="1"/>
      <c r="BC635" s="1"/>
      <c r="BD635" s="1"/>
    </row>
    <row r="636" spans="1:56" ht="2.25" customHeight="1" x14ac:dyDescent="0.2">
      <c r="A636" s="3"/>
      <c r="B636" s="14"/>
      <c r="C636" s="14"/>
      <c r="D636" s="14"/>
      <c r="E636" s="14"/>
      <c r="F636" s="14"/>
      <c r="G636" s="14"/>
      <c r="H636" s="14"/>
      <c r="I636" s="14"/>
      <c r="J636" s="14"/>
      <c r="K636" s="14"/>
      <c r="L636" s="14"/>
      <c r="M636" s="14"/>
      <c r="N636" s="14"/>
      <c r="O636" s="13"/>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
      <c r="AV636" s="1"/>
      <c r="AW636" s="1"/>
      <c r="AX636" s="1"/>
      <c r="AY636" s="1"/>
      <c r="AZ636" s="1"/>
      <c r="BA636" s="1"/>
      <c r="BB636" s="1"/>
      <c r="BC636" s="1"/>
      <c r="BD636" s="1"/>
    </row>
    <row r="637" spans="1:56" ht="15" customHeight="1" x14ac:dyDescent="0.2">
      <c r="A637" s="3"/>
      <c r="B637" s="115" t="s">
        <v>116</v>
      </c>
      <c r="C637" s="106"/>
      <c r="D637" s="106"/>
      <c r="E637" s="106"/>
      <c r="F637" s="106"/>
      <c r="G637" s="106"/>
      <c r="H637" s="106"/>
      <c r="I637" s="106"/>
      <c r="J637" s="106"/>
      <c r="K637" s="106"/>
      <c r="L637" s="106"/>
      <c r="M637" s="106"/>
      <c r="N637" s="106"/>
      <c r="O637" s="106"/>
      <c r="P637" s="14"/>
      <c r="Q637" s="143"/>
      <c r="R637" s="144"/>
      <c r="S637" s="144"/>
      <c r="T637" s="144"/>
      <c r="U637" s="144"/>
      <c r="V637" s="144"/>
      <c r="W637" s="144"/>
      <c r="X637" s="145"/>
      <c r="Y637" s="101" t="s">
        <v>58</v>
      </c>
      <c r="Z637" s="101"/>
      <c r="AA637" s="14"/>
      <c r="AB637" s="14"/>
      <c r="AC637" s="14"/>
      <c r="AD637" s="14"/>
      <c r="AE637" s="14"/>
      <c r="AF637" s="14"/>
      <c r="AG637" s="14"/>
      <c r="AH637" s="14"/>
      <c r="AI637" s="14"/>
      <c r="AJ637" s="14"/>
      <c r="AK637" s="14"/>
      <c r="AL637" s="14"/>
      <c r="AM637" s="14"/>
      <c r="AN637" s="14"/>
      <c r="AO637" s="14"/>
      <c r="AP637" s="14"/>
      <c r="AQ637" s="14"/>
      <c r="AR637" s="14"/>
      <c r="AS637" s="14"/>
      <c r="AT637" s="14"/>
      <c r="AU637" s="1"/>
      <c r="AV637" s="1"/>
      <c r="AW637" s="1"/>
      <c r="AX637" s="1"/>
      <c r="AY637" s="1"/>
      <c r="AZ637" s="1"/>
      <c r="BA637" s="1"/>
      <c r="BB637" s="1"/>
      <c r="BC637" s="1"/>
      <c r="BD637" s="1"/>
    </row>
    <row r="638" spans="1:56" ht="2.25" customHeight="1" x14ac:dyDescent="0.2">
      <c r="A638" s="3"/>
      <c r="B638" s="14"/>
      <c r="C638" s="14"/>
      <c r="D638" s="14"/>
      <c r="E638" s="14"/>
      <c r="F638" s="14"/>
      <c r="G638" s="14"/>
      <c r="H638" s="14"/>
      <c r="I638" s="14"/>
      <c r="J638" s="14"/>
      <c r="K638" s="14"/>
      <c r="L638" s="14"/>
      <c r="M638" s="14"/>
      <c r="N638" s="14"/>
      <c r="O638" s="13"/>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
      <c r="AV638" s="1"/>
      <c r="AW638" s="1"/>
      <c r="AX638" s="1"/>
      <c r="AY638" s="1"/>
      <c r="AZ638" s="1"/>
      <c r="BA638" s="1"/>
      <c r="BB638" s="1"/>
      <c r="BC638" s="1"/>
      <c r="BD638" s="1"/>
    </row>
    <row r="639" spans="1:56" ht="15" customHeight="1" x14ac:dyDescent="0.2">
      <c r="A639" s="3"/>
      <c r="B639" s="115" t="s">
        <v>117</v>
      </c>
      <c r="C639" s="106"/>
      <c r="D639" s="106"/>
      <c r="E639" s="106"/>
      <c r="F639" s="106"/>
      <c r="G639" s="106"/>
      <c r="H639" s="106"/>
      <c r="I639" s="106"/>
      <c r="J639" s="106"/>
      <c r="K639" s="106"/>
      <c r="L639" s="106"/>
      <c r="M639" s="106"/>
      <c r="N639" s="106"/>
      <c r="O639" s="106"/>
      <c r="P639" s="14"/>
      <c r="Q639" s="143"/>
      <c r="R639" s="144"/>
      <c r="S639" s="144"/>
      <c r="T639" s="144"/>
      <c r="U639" s="144"/>
      <c r="V639" s="144"/>
      <c r="W639" s="144"/>
      <c r="X639" s="145"/>
      <c r="Y639" s="101" t="s">
        <v>58</v>
      </c>
      <c r="Z639" s="101"/>
      <c r="AA639" s="14"/>
      <c r="AB639" s="14"/>
      <c r="AC639" s="14"/>
      <c r="AD639" s="14"/>
      <c r="AE639" s="14"/>
      <c r="AF639" s="14"/>
      <c r="AG639" s="14"/>
      <c r="AH639" s="14"/>
      <c r="AI639" s="14"/>
      <c r="AJ639" s="14"/>
      <c r="AK639" s="14"/>
      <c r="AL639" s="14"/>
      <c r="AM639" s="14"/>
      <c r="AN639" s="14"/>
      <c r="AO639" s="14"/>
      <c r="AP639" s="14"/>
      <c r="AQ639" s="14"/>
      <c r="AR639" s="14"/>
      <c r="AS639" s="14"/>
      <c r="AT639" s="14"/>
      <c r="AU639" s="1"/>
      <c r="AV639" s="1"/>
      <c r="AW639" s="1"/>
      <c r="AX639" s="1"/>
      <c r="AY639" s="1"/>
      <c r="AZ639" s="1"/>
      <c r="BA639" s="1"/>
      <c r="BB639" s="1"/>
      <c r="BC639" s="1"/>
      <c r="BD639" s="1"/>
    </row>
    <row r="640" spans="1:56" ht="2.25" customHeight="1" x14ac:dyDescent="0.2">
      <c r="A640" s="3"/>
      <c r="B640" s="14"/>
      <c r="C640" s="14"/>
      <c r="D640" s="14"/>
      <c r="E640" s="14"/>
      <c r="F640" s="14"/>
      <c r="G640" s="14"/>
      <c r="H640" s="14"/>
      <c r="I640" s="14"/>
      <c r="J640" s="14"/>
      <c r="K640" s="14"/>
      <c r="L640" s="14"/>
      <c r="M640" s="14"/>
      <c r="N640" s="14"/>
      <c r="O640" s="13"/>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
      <c r="AV640" s="1"/>
      <c r="AW640" s="1"/>
      <c r="AX640" s="1"/>
      <c r="AY640" s="1"/>
      <c r="AZ640" s="1"/>
      <c r="BA640" s="1"/>
      <c r="BB640" s="1"/>
      <c r="BC640" s="1"/>
      <c r="BD640" s="1"/>
    </row>
    <row r="641" spans="1:56" ht="15" customHeight="1" x14ac:dyDescent="0.2">
      <c r="A641" s="3"/>
      <c r="B641" s="115" t="s">
        <v>118</v>
      </c>
      <c r="C641" s="106"/>
      <c r="D641" s="106"/>
      <c r="E641" s="106"/>
      <c r="F641" s="106"/>
      <c r="G641" s="106"/>
      <c r="H641" s="106"/>
      <c r="I641" s="106"/>
      <c r="J641" s="106"/>
      <c r="K641" s="106"/>
      <c r="L641" s="106"/>
      <c r="M641" s="106"/>
      <c r="N641" s="106"/>
      <c r="O641" s="106"/>
      <c r="P641" s="14"/>
      <c r="Q641" s="143"/>
      <c r="R641" s="144"/>
      <c r="S641" s="144"/>
      <c r="T641" s="144"/>
      <c r="U641" s="144"/>
      <c r="V641" s="144"/>
      <c r="W641" s="144"/>
      <c r="X641" s="145"/>
      <c r="Y641" s="101" t="s">
        <v>58</v>
      </c>
      <c r="Z641" s="101"/>
      <c r="AA641" s="14"/>
      <c r="AB641" s="14"/>
      <c r="AC641" s="14"/>
      <c r="AD641" s="14"/>
      <c r="AE641" s="14"/>
      <c r="AF641" s="14"/>
      <c r="AG641" s="14"/>
      <c r="AH641" s="14"/>
      <c r="AI641" s="14"/>
      <c r="AJ641" s="14"/>
      <c r="AK641" s="14"/>
      <c r="AL641" s="14"/>
      <c r="AM641" s="14"/>
      <c r="AN641" s="14"/>
      <c r="AO641" s="14"/>
      <c r="AP641" s="14"/>
      <c r="AQ641" s="14"/>
      <c r="AR641" s="14"/>
      <c r="AS641" s="14"/>
      <c r="AT641" s="14"/>
      <c r="AU641" s="1"/>
      <c r="AV641" s="1"/>
      <c r="AW641" s="1"/>
      <c r="AX641" s="1"/>
      <c r="AY641" s="1"/>
      <c r="AZ641" s="1"/>
      <c r="BA641" s="1"/>
      <c r="BB641" s="1"/>
      <c r="BC641" s="1"/>
      <c r="BD641" s="1"/>
    </row>
    <row r="642" spans="1:56" ht="2.25" customHeight="1" x14ac:dyDescent="0.2">
      <c r="A642" s="3"/>
      <c r="B642" s="14"/>
      <c r="C642" s="14"/>
      <c r="D642" s="14"/>
      <c r="E642" s="14"/>
      <c r="F642" s="14"/>
      <c r="G642" s="14"/>
      <c r="H642" s="14"/>
      <c r="I642" s="14"/>
      <c r="J642" s="14"/>
      <c r="K642" s="14"/>
      <c r="L642" s="14"/>
      <c r="M642" s="14"/>
      <c r="N642" s="14"/>
      <c r="O642" s="13"/>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
      <c r="AV642" s="1"/>
      <c r="AW642" s="1"/>
      <c r="AX642" s="1"/>
      <c r="AY642" s="1"/>
      <c r="AZ642" s="1"/>
      <c r="BA642" s="1"/>
      <c r="BB642" s="1"/>
      <c r="BC642" s="1"/>
      <c r="BD642" s="1"/>
    </row>
    <row r="643" spans="1:56" ht="15" customHeight="1" x14ac:dyDescent="0.2">
      <c r="A643" s="3"/>
      <c r="B643" s="115" t="s">
        <v>71</v>
      </c>
      <c r="C643" s="106"/>
      <c r="D643" s="106"/>
      <c r="E643" s="106"/>
      <c r="F643" s="106"/>
      <c r="G643" s="106"/>
      <c r="H643" s="106"/>
      <c r="I643" s="106"/>
      <c r="J643" s="106"/>
      <c r="K643" s="106"/>
      <c r="L643" s="106"/>
      <c r="M643" s="106"/>
      <c r="N643" s="106"/>
      <c r="O643" s="106"/>
      <c r="P643" s="14"/>
      <c r="Q643" s="146">
        <f>Q619+Q621+Q623+Q625+Q630+Q633+Q635+Q617+Q637+Q639+Q641</f>
        <v>0</v>
      </c>
      <c r="R643" s="147"/>
      <c r="S643" s="147"/>
      <c r="T643" s="147"/>
      <c r="U643" s="147"/>
      <c r="V643" s="147"/>
      <c r="W643" s="147"/>
      <c r="X643" s="148"/>
      <c r="Y643" s="101" t="s">
        <v>58</v>
      </c>
      <c r="Z643" s="101"/>
      <c r="AA643" s="14"/>
      <c r="AB643" s="14"/>
      <c r="AC643" s="14"/>
      <c r="AD643" s="14"/>
      <c r="AE643" s="14"/>
      <c r="AF643" s="14"/>
      <c r="AG643" s="14"/>
      <c r="AH643" s="14"/>
      <c r="AI643" s="14"/>
      <c r="AJ643" s="14"/>
      <c r="AK643" s="14"/>
      <c r="AL643" s="14"/>
      <c r="AM643" s="14"/>
      <c r="AN643" s="14"/>
      <c r="AO643" s="14"/>
      <c r="AP643" s="14"/>
      <c r="AQ643" s="14"/>
      <c r="AR643" s="14"/>
      <c r="AS643" s="14"/>
      <c r="AT643" s="14"/>
      <c r="AU643" s="1"/>
      <c r="AV643" s="1"/>
      <c r="AW643" s="1"/>
      <c r="AX643" s="1"/>
      <c r="AY643" s="1"/>
      <c r="AZ643" s="1"/>
      <c r="BA643" s="1"/>
      <c r="BB643" s="1"/>
      <c r="BC643" s="1"/>
      <c r="BD643" s="1"/>
    </row>
    <row r="644" spans="1:56" ht="2.25" customHeight="1" x14ac:dyDescent="0.2">
      <c r="A644" s="3"/>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
      <c r="AV644" s="1"/>
      <c r="AW644" s="1"/>
      <c r="AX644" s="1"/>
      <c r="AY644" s="1"/>
      <c r="AZ644" s="1"/>
      <c r="BA644" s="1"/>
      <c r="BB644" s="1"/>
      <c r="BC644" s="1"/>
      <c r="BD644" s="1"/>
    </row>
    <row r="645" spans="1:56" ht="2.25" customHeight="1" x14ac:dyDescent="0.2">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4"/>
      <c r="AR645" s="14"/>
      <c r="AS645" s="14"/>
      <c r="AT645" s="14"/>
      <c r="AU645" s="1"/>
      <c r="AV645" s="1"/>
      <c r="AW645" s="1"/>
      <c r="AX645" s="1"/>
      <c r="AY645" s="1"/>
      <c r="AZ645" s="1"/>
      <c r="BA645" s="1"/>
      <c r="BB645" s="1"/>
      <c r="BC645" s="1"/>
      <c r="BD645" s="1"/>
    </row>
    <row r="646" spans="1:56" ht="15" customHeight="1" x14ac:dyDescent="0.2">
      <c r="A646" s="100"/>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c r="AI646" s="101"/>
      <c r="AJ646" s="101"/>
      <c r="AK646" s="101"/>
      <c r="AL646" s="101"/>
      <c r="AM646" s="101"/>
      <c r="AN646" s="101"/>
      <c r="AO646" s="101"/>
      <c r="AP646" s="101"/>
      <c r="AQ646" s="14"/>
      <c r="AR646" s="14"/>
      <c r="AS646" s="14"/>
      <c r="AT646" s="14"/>
      <c r="AU646" s="1"/>
      <c r="AV646" s="1"/>
      <c r="AW646" s="1"/>
      <c r="AX646" s="1"/>
      <c r="AY646" s="1"/>
      <c r="AZ646" s="1"/>
      <c r="BA646" s="1"/>
      <c r="BB646" s="1"/>
      <c r="BC646" s="1"/>
      <c r="BD646" s="1"/>
    </row>
    <row r="647" spans="1:56" ht="15" customHeight="1" x14ac:dyDescent="0.2">
      <c r="A647" s="3"/>
      <c r="B647" s="149" t="s">
        <v>119</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c r="AL647" s="149"/>
      <c r="AM647" s="149"/>
      <c r="AN647" s="149"/>
      <c r="AO647" s="149"/>
      <c r="AP647" s="150"/>
      <c r="AQ647" s="14"/>
      <c r="AR647" s="14"/>
      <c r="AS647" s="14"/>
      <c r="AT647" s="14"/>
      <c r="AU647" s="1"/>
      <c r="AV647" s="1"/>
      <c r="AW647" s="1"/>
      <c r="AX647" s="1"/>
      <c r="AY647" s="1"/>
      <c r="AZ647" s="1"/>
      <c r="BA647" s="1"/>
      <c r="BB647" s="1"/>
      <c r="BC647" s="1"/>
      <c r="BD647" s="1"/>
    </row>
    <row r="648" spans="1:56" ht="2.25" customHeight="1" x14ac:dyDescent="0.2">
      <c r="A648" s="3"/>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
      <c r="AV648" s="1"/>
      <c r="AW648" s="1"/>
      <c r="AX648" s="1"/>
      <c r="AY648" s="1"/>
      <c r="AZ648" s="1"/>
      <c r="BA648" s="1"/>
      <c r="BB648" s="1"/>
      <c r="BC648" s="1"/>
      <c r="BD648" s="1"/>
    </row>
    <row r="649" spans="1:56" ht="15" customHeight="1" x14ac:dyDescent="0.2">
      <c r="A649" s="3">
        <v>55</v>
      </c>
      <c r="B649" s="151" t="s">
        <v>120</v>
      </c>
      <c r="C649" s="151"/>
      <c r="D649" s="151"/>
      <c r="E649" s="151"/>
      <c r="F649" s="151"/>
      <c r="G649" s="151"/>
      <c r="H649" s="151"/>
      <c r="I649" s="151"/>
      <c r="J649" s="151"/>
      <c r="K649" s="151"/>
      <c r="L649" s="151"/>
      <c r="M649" s="151"/>
      <c r="N649" s="151"/>
      <c r="O649" s="151"/>
      <c r="P649" s="151"/>
      <c r="Q649" s="151"/>
      <c r="R649" s="151"/>
      <c r="S649" s="151"/>
      <c r="T649" s="151"/>
      <c r="U649" s="151"/>
      <c r="V649" s="151"/>
      <c r="W649" s="151"/>
      <c r="X649" s="151"/>
      <c r="Y649" s="151"/>
      <c r="Z649" s="151"/>
      <c r="AA649" s="151"/>
      <c r="AB649" s="151"/>
      <c r="AC649" s="151"/>
      <c r="AD649" s="151"/>
      <c r="AE649" s="151"/>
      <c r="AF649" s="151"/>
      <c r="AG649" s="151"/>
      <c r="AH649" s="151"/>
      <c r="AI649" s="151"/>
      <c r="AJ649" s="151"/>
      <c r="AK649" s="151"/>
      <c r="AL649" s="151"/>
      <c r="AM649" s="151"/>
      <c r="AN649" s="151"/>
      <c r="AO649" s="151"/>
      <c r="AP649" s="151"/>
      <c r="AQ649" s="14"/>
      <c r="AR649" s="14"/>
      <c r="AS649" s="14"/>
      <c r="AT649" s="14"/>
      <c r="AU649" s="1"/>
      <c r="AV649" s="1"/>
      <c r="AW649" s="1"/>
      <c r="AX649" s="1"/>
      <c r="AY649" s="1"/>
      <c r="AZ649" s="1"/>
      <c r="BA649" s="1"/>
      <c r="BB649" s="1"/>
      <c r="BC649" s="1"/>
      <c r="BD649" s="1"/>
    </row>
    <row r="650" spans="1:56" ht="15" customHeight="1" x14ac:dyDescent="0.2">
      <c r="A650" s="3"/>
      <c r="B650" s="151"/>
      <c r="C650" s="151"/>
      <c r="D650" s="151"/>
      <c r="E650" s="151"/>
      <c r="F650" s="151"/>
      <c r="G650" s="151"/>
      <c r="H650" s="151"/>
      <c r="I650" s="151"/>
      <c r="J650" s="151"/>
      <c r="K650" s="151"/>
      <c r="L650" s="151"/>
      <c r="M650" s="151"/>
      <c r="N650" s="151"/>
      <c r="O650" s="151"/>
      <c r="P650" s="151"/>
      <c r="Q650" s="151"/>
      <c r="R650" s="151"/>
      <c r="S650" s="151"/>
      <c r="T650" s="151"/>
      <c r="U650" s="151"/>
      <c r="V650" s="151"/>
      <c r="W650" s="151"/>
      <c r="X650" s="151"/>
      <c r="Y650" s="151"/>
      <c r="Z650" s="151"/>
      <c r="AA650" s="151"/>
      <c r="AB650" s="151"/>
      <c r="AC650" s="151"/>
      <c r="AD650" s="151"/>
      <c r="AE650" s="151"/>
      <c r="AF650" s="151"/>
      <c r="AG650" s="151"/>
      <c r="AH650" s="151"/>
      <c r="AI650" s="151"/>
      <c r="AJ650" s="151"/>
      <c r="AK650" s="151"/>
      <c r="AL650" s="151"/>
      <c r="AM650" s="151"/>
      <c r="AN650" s="151"/>
      <c r="AO650" s="151"/>
      <c r="AP650" s="151"/>
      <c r="AQ650" s="14"/>
      <c r="AR650" s="14"/>
      <c r="AS650" s="14"/>
      <c r="AT650" s="14"/>
      <c r="AU650" s="1"/>
      <c r="AV650" s="1"/>
      <c r="AW650" s="1"/>
      <c r="AX650" s="1"/>
      <c r="AY650" s="1"/>
      <c r="AZ650" s="1"/>
      <c r="BA650" s="1"/>
      <c r="BB650" s="1"/>
      <c r="BC650" s="1"/>
      <c r="BD650" s="1"/>
    </row>
    <row r="651" spans="1:56" ht="2.25" customHeight="1" x14ac:dyDescent="0.2">
      <c r="A651" s="3"/>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
      <c r="AV651" s="1"/>
      <c r="AW651" s="1"/>
      <c r="AX651" s="1"/>
      <c r="AY651" s="1"/>
      <c r="AZ651" s="1"/>
      <c r="BA651" s="1"/>
      <c r="BB651" s="1"/>
      <c r="BC651" s="1"/>
      <c r="BD651" s="1"/>
    </row>
    <row r="652" spans="1:56" ht="15" customHeight="1" x14ac:dyDescent="0.2">
      <c r="A652" s="3"/>
      <c r="B652" s="14"/>
      <c r="C652" s="14"/>
      <c r="D652" s="14"/>
      <c r="E652" s="14"/>
      <c r="F652" s="14"/>
      <c r="G652" s="14"/>
      <c r="H652" s="14"/>
      <c r="I652" s="14"/>
      <c r="J652" s="14"/>
      <c r="K652" s="14"/>
      <c r="L652" s="14"/>
      <c r="M652" s="14"/>
      <c r="N652" s="14"/>
      <c r="O652" s="14"/>
      <c r="P652" s="152" t="s">
        <v>121</v>
      </c>
      <c r="Q652" s="152"/>
      <c r="R652" s="152"/>
      <c r="S652" s="152"/>
      <c r="T652" s="152"/>
      <c r="U652" s="152"/>
      <c r="V652" s="14"/>
      <c r="W652" s="152" t="s">
        <v>246</v>
      </c>
      <c r="X652" s="152"/>
      <c r="Y652" s="152"/>
      <c r="Z652" s="152"/>
      <c r="AA652" s="152"/>
      <c r="AB652" s="152"/>
      <c r="AC652" s="14"/>
      <c r="AD652" s="152" t="s">
        <v>122</v>
      </c>
      <c r="AE652" s="152"/>
      <c r="AF652" s="152"/>
      <c r="AG652" s="152"/>
      <c r="AH652" s="152"/>
      <c r="AI652" s="152"/>
      <c r="AJ652" s="14"/>
      <c r="AK652" s="152" t="s">
        <v>123</v>
      </c>
      <c r="AL652" s="152"/>
      <c r="AM652" s="152"/>
      <c r="AN652" s="152"/>
      <c r="AO652" s="152"/>
      <c r="AP652" s="152"/>
      <c r="AQ652" s="14"/>
      <c r="AR652" s="14"/>
      <c r="AS652" s="14"/>
      <c r="AT652" s="14"/>
      <c r="AU652" s="1"/>
      <c r="AV652" s="1"/>
      <c r="AW652" s="1"/>
      <c r="AX652" s="1"/>
      <c r="AY652" s="1"/>
      <c r="AZ652" s="1"/>
      <c r="BA652" s="1"/>
      <c r="BB652" s="1"/>
      <c r="BC652" s="1"/>
      <c r="BD652" s="1"/>
    </row>
    <row r="653" spans="1:56" ht="15" customHeight="1" x14ac:dyDescent="0.2">
      <c r="A653" s="3"/>
      <c r="B653" s="14"/>
      <c r="C653" s="14"/>
      <c r="D653" s="14"/>
      <c r="E653" s="14"/>
      <c r="F653" s="14"/>
      <c r="G653" s="14"/>
      <c r="H653" s="14"/>
      <c r="I653" s="14"/>
      <c r="J653" s="14"/>
      <c r="K653" s="14"/>
      <c r="L653" s="14"/>
      <c r="M653" s="14"/>
      <c r="N653" s="14"/>
      <c r="O653" s="14"/>
      <c r="P653" s="152"/>
      <c r="Q653" s="152"/>
      <c r="R653" s="152"/>
      <c r="S653" s="152"/>
      <c r="T653" s="152"/>
      <c r="U653" s="152"/>
      <c r="V653" s="14"/>
      <c r="W653" s="152"/>
      <c r="X653" s="152"/>
      <c r="Y653" s="152"/>
      <c r="Z653" s="152"/>
      <c r="AA653" s="152"/>
      <c r="AB653" s="152"/>
      <c r="AC653" s="14"/>
      <c r="AD653" s="152"/>
      <c r="AE653" s="152"/>
      <c r="AF653" s="152"/>
      <c r="AG653" s="152"/>
      <c r="AH653" s="152"/>
      <c r="AI653" s="152"/>
      <c r="AJ653" s="14"/>
      <c r="AK653" s="152"/>
      <c r="AL653" s="152"/>
      <c r="AM653" s="152"/>
      <c r="AN653" s="152"/>
      <c r="AO653" s="152"/>
      <c r="AP653" s="152"/>
      <c r="AQ653" s="14"/>
      <c r="AR653" s="14"/>
      <c r="AS653" s="14"/>
      <c r="AT653" s="14"/>
      <c r="AU653" s="1"/>
      <c r="AV653" s="1"/>
      <c r="AW653" s="1"/>
      <c r="AX653" s="1"/>
      <c r="AY653" s="1"/>
      <c r="AZ653" s="1"/>
      <c r="BA653" s="1"/>
      <c r="BB653" s="1"/>
      <c r="BC653" s="1"/>
      <c r="BD653" s="1"/>
    </row>
    <row r="654" spans="1:56" ht="15" customHeight="1" x14ac:dyDescent="0.2">
      <c r="A654" s="3"/>
      <c r="B654" s="14"/>
      <c r="C654" s="14"/>
      <c r="D654" s="14"/>
      <c r="E654" s="14"/>
      <c r="F654" s="14"/>
      <c r="G654" s="14"/>
      <c r="H654" s="14"/>
      <c r="I654" s="14"/>
      <c r="J654" s="14"/>
      <c r="K654" s="14"/>
      <c r="L654" s="14"/>
      <c r="M654" s="14"/>
      <c r="N654" s="14"/>
      <c r="O654" s="14"/>
      <c r="P654" s="152"/>
      <c r="Q654" s="152"/>
      <c r="R654" s="152"/>
      <c r="S654" s="152"/>
      <c r="T654" s="152"/>
      <c r="U654" s="152"/>
      <c r="V654" s="14"/>
      <c r="W654" s="152"/>
      <c r="X654" s="152"/>
      <c r="Y654" s="152"/>
      <c r="Z654" s="152"/>
      <c r="AA654" s="152"/>
      <c r="AB654" s="152"/>
      <c r="AC654" s="14"/>
      <c r="AD654" s="152"/>
      <c r="AE654" s="152"/>
      <c r="AF654" s="152"/>
      <c r="AG654" s="152"/>
      <c r="AH654" s="152"/>
      <c r="AI654" s="152"/>
      <c r="AJ654" s="14"/>
      <c r="AK654" s="152"/>
      <c r="AL654" s="152"/>
      <c r="AM654" s="152"/>
      <c r="AN654" s="152"/>
      <c r="AO654" s="152"/>
      <c r="AP654" s="152"/>
      <c r="AQ654" s="14"/>
      <c r="AR654" s="14"/>
      <c r="AS654" s="14"/>
      <c r="AT654" s="14"/>
      <c r="AU654" s="1"/>
      <c r="AV654" s="1"/>
      <c r="AW654" s="1"/>
      <c r="AX654" s="1"/>
      <c r="AY654" s="1"/>
      <c r="AZ654" s="1"/>
      <c r="BA654" s="1"/>
      <c r="BB654" s="1"/>
      <c r="BC654" s="1"/>
      <c r="BD654" s="1"/>
    </row>
    <row r="655" spans="1:56" ht="15" customHeight="1" x14ac:dyDescent="0.2">
      <c r="A655" s="3"/>
      <c r="B655" s="14"/>
      <c r="C655" s="14"/>
      <c r="D655" s="14"/>
      <c r="E655" s="14"/>
      <c r="F655" s="14"/>
      <c r="G655" s="14"/>
      <c r="H655" s="14"/>
      <c r="I655" s="14"/>
      <c r="J655" s="14"/>
      <c r="K655" s="14"/>
      <c r="L655" s="14"/>
      <c r="M655" s="14"/>
      <c r="N655" s="14"/>
      <c r="O655" s="14"/>
      <c r="P655" s="152"/>
      <c r="Q655" s="152"/>
      <c r="R655" s="152"/>
      <c r="S655" s="152"/>
      <c r="T655" s="152"/>
      <c r="U655" s="152"/>
      <c r="V655" s="14"/>
      <c r="W655" s="152"/>
      <c r="X655" s="152"/>
      <c r="Y655" s="152"/>
      <c r="Z655" s="152"/>
      <c r="AA655" s="152"/>
      <c r="AB655" s="152"/>
      <c r="AC655" s="14"/>
      <c r="AD655" s="152"/>
      <c r="AE655" s="152"/>
      <c r="AF655" s="152"/>
      <c r="AG655" s="152"/>
      <c r="AH655" s="152"/>
      <c r="AI655" s="152"/>
      <c r="AJ655" s="14"/>
      <c r="AK655" s="152"/>
      <c r="AL655" s="152"/>
      <c r="AM655" s="152"/>
      <c r="AN655" s="152"/>
      <c r="AO655" s="152"/>
      <c r="AP655" s="152"/>
      <c r="AQ655" s="14"/>
      <c r="AR655" s="14"/>
      <c r="AS655" s="14"/>
      <c r="AT655" s="14"/>
      <c r="AU655" s="1"/>
      <c r="AV655" s="1"/>
      <c r="AW655" s="1"/>
      <c r="AX655" s="1"/>
      <c r="AY655" s="1"/>
      <c r="AZ655" s="1"/>
      <c r="BA655" s="1"/>
      <c r="BB655" s="1"/>
      <c r="BC655" s="1"/>
      <c r="BD655" s="1"/>
    </row>
    <row r="656" spans="1:56" ht="15" customHeight="1" x14ac:dyDescent="0.2">
      <c r="A656" s="3"/>
      <c r="B656" s="14"/>
      <c r="C656" s="14"/>
      <c r="D656" s="14"/>
      <c r="E656" s="14"/>
      <c r="F656" s="14"/>
      <c r="G656" s="14"/>
      <c r="H656" s="14"/>
      <c r="I656" s="14"/>
      <c r="J656" s="14"/>
      <c r="K656" s="14"/>
      <c r="L656" s="14"/>
      <c r="M656" s="14"/>
      <c r="N656" s="14"/>
      <c r="O656" s="14"/>
      <c r="P656" s="152"/>
      <c r="Q656" s="152"/>
      <c r="R656" s="152"/>
      <c r="S656" s="152"/>
      <c r="T656" s="152"/>
      <c r="U656" s="152"/>
      <c r="V656" s="14"/>
      <c r="W656" s="152"/>
      <c r="X656" s="152"/>
      <c r="Y656" s="152"/>
      <c r="Z656" s="152"/>
      <c r="AA656" s="152"/>
      <c r="AB656" s="152"/>
      <c r="AC656" s="14"/>
      <c r="AD656" s="152"/>
      <c r="AE656" s="152"/>
      <c r="AF656" s="152"/>
      <c r="AG656" s="152"/>
      <c r="AH656" s="152"/>
      <c r="AI656" s="152"/>
      <c r="AJ656" s="14"/>
      <c r="AK656" s="152"/>
      <c r="AL656" s="152"/>
      <c r="AM656" s="152"/>
      <c r="AN656" s="152"/>
      <c r="AO656" s="152"/>
      <c r="AP656" s="152"/>
      <c r="AQ656" s="14"/>
      <c r="AR656" s="14"/>
      <c r="AS656" s="14"/>
      <c r="AT656" s="14"/>
      <c r="AU656" s="1"/>
      <c r="AV656" s="1"/>
      <c r="AW656" s="1"/>
      <c r="AX656" s="1"/>
      <c r="AY656" s="1"/>
      <c r="AZ656" s="1"/>
      <c r="BA656" s="1"/>
      <c r="BB656" s="1"/>
      <c r="BC656" s="1"/>
      <c r="BD656" s="1"/>
    </row>
    <row r="657" spans="1:56" ht="2.25" customHeight="1" x14ac:dyDescent="0.2">
      <c r="A657" s="3"/>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
      <c r="AV657" s="1"/>
      <c r="AW657" s="1"/>
      <c r="AX657" s="1"/>
      <c r="AY657" s="1"/>
      <c r="AZ657" s="1"/>
      <c r="BA657" s="1"/>
      <c r="BB657" s="1"/>
      <c r="BC657" s="1"/>
      <c r="BD657" s="1"/>
    </row>
    <row r="658" spans="1:56" ht="15" customHeight="1" x14ac:dyDescent="0.2">
      <c r="A658" s="3"/>
      <c r="B658" s="115" t="s">
        <v>101</v>
      </c>
      <c r="C658" s="106"/>
      <c r="D658" s="106"/>
      <c r="E658" s="106"/>
      <c r="F658" s="106"/>
      <c r="G658" s="106"/>
      <c r="H658" s="106"/>
      <c r="I658" s="106"/>
      <c r="J658" s="106"/>
      <c r="K658" s="106"/>
      <c r="L658" s="106"/>
      <c r="M658" s="106"/>
      <c r="N658" s="106"/>
      <c r="O658" s="14"/>
      <c r="P658" s="112">
        <f>AK450</f>
        <v>0</v>
      </c>
      <c r="Q658" s="113"/>
      <c r="R658" s="113"/>
      <c r="S658" s="114"/>
      <c r="T658" s="101" t="s">
        <v>70</v>
      </c>
      <c r="U658" s="101"/>
      <c r="V658" s="14"/>
      <c r="W658" s="112">
        <f>J532</f>
        <v>0</v>
      </c>
      <c r="X658" s="113"/>
      <c r="Y658" s="113"/>
      <c r="Z658" s="114"/>
      <c r="AA658" s="101" t="s">
        <v>70</v>
      </c>
      <c r="AB658" s="101"/>
      <c r="AC658" s="14"/>
      <c r="AD658" s="112">
        <f>SUM(P658,W658)</f>
        <v>0</v>
      </c>
      <c r="AE658" s="113"/>
      <c r="AF658" s="113"/>
      <c r="AG658" s="114"/>
      <c r="AH658" s="101" t="s">
        <v>70</v>
      </c>
      <c r="AI658" s="101"/>
      <c r="AJ658" s="14"/>
      <c r="AK658" s="112">
        <f>Q384</f>
        <v>0</v>
      </c>
      <c r="AL658" s="113"/>
      <c r="AM658" s="113"/>
      <c r="AN658" s="114"/>
      <c r="AO658" s="101" t="s">
        <v>70</v>
      </c>
      <c r="AP658" s="101"/>
      <c r="AQ658" s="14"/>
      <c r="AR658" s="14"/>
      <c r="AS658" s="14"/>
      <c r="AT658" s="14"/>
      <c r="AU658" s="1"/>
      <c r="AV658" s="1"/>
      <c r="AW658" s="1"/>
      <c r="AX658" s="1"/>
      <c r="AY658" s="1"/>
      <c r="AZ658" s="1"/>
      <c r="BA658" s="1"/>
      <c r="BB658" s="1"/>
      <c r="BC658" s="1"/>
      <c r="BD658" s="1"/>
    </row>
    <row r="659" spans="1:56" ht="2.25" customHeight="1" x14ac:dyDescent="0.2">
      <c r="A659" s="3"/>
      <c r="B659" s="14"/>
      <c r="C659" s="14"/>
      <c r="D659" s="14"/>
      <c r="E659" s="14"/>
      <c r="F659" s="14"/>
      <c r="G659" s="14"/>
      <c r="H659" s="14"/>
      <c r="I659" s="14"/>
      <c r="J659" s="14"/>
      <c r="K659" s="14"/>
      <c r="L659" s="14"/>
      <c r="M659" s="14"/>
      <c r="N659" s="13"/>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
      <c r="AV659" s="1"/>
      <c r="AW659" s="1"/>
      <c r="AX659" s="1"/>
      <c r="AY659" s="1"/>
      <c r="AZ659" s="1"/>
      <c r="BA659" s="1"/>
      <c r="BB659" s="1"/>
      <c r="BC659" s="1"/>
      <c r="BD659" s="1"/>
    </row>
    <row r="660" spans="1:56" ht="15" customHeight="1" x14ac:dyDescent="0.2">
      <c r="A660" s="3"/>
      <c r="B660" s="115" t="s">
        <v>102</v>
      </c>
      <c r="C660" s="106"/>
      <c r="D660" s="106"/>
      <c r="E660" s="106"/>
      <c r="F660" s="106"/>
      <c r="G660" s="106"/>
      <c r="H660" s="106"/>
      <c r="I660" s="106"/>
      <c r="J660" s="106"/>
      <c r="K660" s="106"/>
      <c r="L660" s="106"/>
      <c r="M660" s="106"/>
      <c r="N660" s="106"/>
      <c r="O660" s="14"/>
      <c r="P660" s="112">
        <f>AK475</f>
        <v>0</v>
      </c>
      <c r="Q660" s="113"/>
      <c r="R660" s="113"/>
      <c r="S660" s="114"/>
      <c r="T660" s="101" t="s">
        <v>70</v>
      </c>
      <c r="U660" s="101"/>
      <c r="V660" s="14"/>
      <c r="W660" s="112">
        <f>J534</f>
        <v>0</v>
      </c>
      <c r="X660" s="113"/>
      <c r="Y660" s="113"/>
      <c r="Z660" s="114"/>
      <c r="AA660" s="101" t="s">
        <v>70</v>
      </c>
      <c r="AB660" s="101"/>
      <c r="AC660" s="14"/>
      <c r="AD660" s="112">
        <f>SUM(P660,W660)</f>
        <v>0</v>
      </c>
      <c r="AE660" s="113"/>
      <c r="AF660" s="113"/>
      <c r="AG660" s="114"/>
      <c r="AH660" s="101" t="s">
        <v>70</v>
      </c>
      <c r="AI660" s="101"/>
      <c r="AJ660" s="14"/>
      <c r="AK660" s="112">
        <f>B388</f>
        <v>0</v>
      </c>
      <c r="AL660" s="113"/>
      <c r="AM660" s="113"/>
      <c r="AN660" s="114"/>
      <c r="AO660" s="101" t="s">
        <v>70</v>
      </c>
      <c r="AP660" s="101"/>
      <c r="AQ660" s="14"/>
      <c r="AR660" s="14"/>
      <c r="AS660" s="14"/>
      <c r="AT660" s="14"/>
      <c r="AU660" s="1"/>
      <c r="AV660" s="1"/>
      <c r="AW660" s="1"/>
      <c r="AX660" s="1"/>
      <c r="AY660" s="1"/>
      <c r="AZ660" s="1"/>
      <c r="BA660" s="1"/>
      <c r="BB660" s="1"/>
      <c r="BC660" s="1"/>
      <c r="BD660" s="1"/>
    </row>
    <row r="661" spans="1:56" ht="2.25" customHeight="1" x14ac:dyDescent="0.2">
      <c r="A661" s="3"/>
      <c r="B661" s="14"/>
      <c r="C661" s="14"/>
      <c r="D661" s="14"/>
      <c r="E661" s="14"/>
      <c r="F661" s="14"/>
      <c r="G661" s="14"/>
      <c r="H661" s="14"/>
      <c r="I661" s="14"/>
      <c r="J661" s="14"/>
      <c r="K661" s="14"/>
      <c r="L661" s="14"/>
      <c r="M661" s="14"/>
      <c r="N661" s="13"/>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
      <c r="AV661" s="1"/>
      <c r="AW661" s="1"/>
      <c r="AX661" s="1"/>
      <c r="AY661" s="1"/>
      <c r="AZ661" s="1"/>
      <c r="BA661" s="1"/>
      <c r="BB661" s="1"/>
      <c r="BC661" s="1"/>
      <c r="BD661" s="1"/>
    </row>
    <row r="662" spans="1:56" ht="15" customHeight="1" x14ac:dyDescent="0.2">
      <c r="A662" s="3"/>
      <c r="B662" s="115" t="s">
        <v>103</v>
      </c>
      <c r="C662" s="106"/>
      <c r="D662" s="106"/>
      <c r="E662" s="106"/>
      <c r="F662" s="106"/>
      <c r="G662" s="106"/>
      <c r="H662" s="106"/>
      <c r="I662" s="106"/>
      <c r="J662" s="106"/>
      <c r="K662" s="106"/>
      <c r="L662" s="106"/>
      <c r="M662" s="106"/>
      <c r="N662" s="106"/>
      <c r="O662" s="14"/>
      <c r="P662" s="112">
        <f>SUM(Q479,Q481,Q483,Q485,Q487,Q489,Q491,Q493)</f>
        <v>0</v>
      </c>
      <c r="Q662" s="113"/>
      <c r="R662" s="113"/>
      <c r="S662" s="114"/>
      <c r="T662" s="101" t="s">
        <v>70</v>
      </c>
      <c r="U662" s="101"/>
      <c r="V662" s="14"/>
      <c r="W662" s="112">
        <f>J536</f>
        <v>0</v>
      </c>
      <c r="X662" s="113"/>
      <c r="Y662" s="113"/>
      <c r="Z662" s="114"/>
      <c r="AA662" s="101" t="s">
        <v>70</v>
      </c>
      <c r="AB662" s="101"/>
      <c r="AC662" s="14"/>
      <c r="AD662" s="112">
        <f>SUM(P662,W662)</f>
        <v>0</v>
      </c>
      <c r="AE662" s="113"/>
      <c r="AF662" s="113"/>
      <c r="AG662" s="114"/>
      <c r="AH662" s="101" t="s">
        <v>70</v>
      </c>
      <c r="AI662" s="101"/>
      <c r="AJ662" s="14"/>
      <c r="AK662" s="169"/>
      <c r="AL662" s="169"/>
      <c r="AM662" s="169"/>
      <c r="AN662" s="169"/>
      <c r="AO662" s="169"/>
      <c r="AP662" s="169"/>
      <c r="AQ662" s="14"/>
      <c r="AR662" s="14"/>
      <c r="AS662" s="14"/>
      <c r="AT662" s="14"/>
      <c r="AU662" s="1"/>
      <c r="AV662" s="1"/>
      <c r="AW662" s="1"/>
      <c r="AX662" s="1"/>
      <c r="AY662" s="1"/>
      <c r="AZ662" s="1"/>
      <c r="BA662" s="1"/>
      <c r="BB662" s="1"/>
      <c r="BC662" s="1"/>
      <c r="BD662" s="1"/>
    </row>
    <row r="663" spans="1:56" ht="2.25" customHeight="1" x14ac:dyDescent="0.2">
      <c r="A663" s="3"/>
      <c r="B663" s="14"/>
      <c r="C663" s="14"/>
      <c r="D663" s="14"/>
      <c r="E663" s="14"/>
      <c r="F663" s="14"/>
      <c r="G663" s="14"/>
      <c r="H663" s="14"/>
      <c r="I663" s="14"/>
      <c r="J663" s="14"/>
      <c r="K663" s="14"/>
      <c r="L663" s="14"/>
      <c r="M663" s="14"/>
      <c r="N663" s="13"/>
      <c r="O663" s="14"/>
      <c r="P663" s="14"/>
      <c r="Q663" s="14"/>
      <c r="R663" s="14"/>
      <c r="S663" s="14"/>
      <c r="T663" s="14"/>
      <c r="U663" s="14"/>
      <c r="V663" s="14"/>
      <c r="W663" s="97"/>
      <c r="X663" s="97"/>
      <c r="Y663" s="97"/>
      <c r="Z663" s="97"/>
      <c r="AA663" s="14"/>
      <c r="AB663" s="14"/>
      <c r="AC663" s="14"/>
      <c r="AD663" s="14"/>
      <c r="AE663" s="14"/>
      <c r="AF663" s="14"/>
      <c r="AG663" s="14"/>
      <c r="AH663" s="14"/>
      <c r="AI663" s="14"/>
      <c r="AJ663" s="14"/>
      <c r="AK663" s="14"/>
      <c r="AL663" s="14"/>
      <c r="AM663" s="14"/>
      <c r="AN663" s="14"/>
      <c r="AO663" s="14"/>
      <c r="AP663" s="14"/>
      <c r="AQ663" s="14"/>
      <c r="AR663" s="14"/>
      <c r="AS663" s="14"/>
      <c r="AT663" s="14"/>
      <c r="AU663" s="1"/>
      <c r="AV663" s="1"/>
      <c r="AW663" s="1"/>
      <c r="AX663" s="1"/>
      <c r="AY663" s="1"/>
      <c r="AZ663" s="1"/>
      <c r="BA663" s="1"/>
      <c r="BB663" s="1"/>
      <c r="BC663" s="1"/>
      <c r="BD663" s="1"/>
    </row>
    <row r="664" spans="1:56" ht="15" customHeight="1" x14ac:dyDescent="0.2">
      <c r="A664" s="3"/>
      <c r="B664" s="115" t="s">
        <v>78</v>
      </c>
      <c r="C664" s="106"/>
      <c r="D664" s="106"/>
      <c r="E664" s="106"/>
      <c r="F664" s="106"/>
      <c r="G664" s="106"/>
      <c r="H664" s="106"/>
      <c r="I664" s="106"/>
      <c r="J664" s="106"/>
      <c r="K664" s="106"/>
      <c r="L664" s="106"/>
      <c r="M664" s="106"/>
      <c r="N664" s="106"/>
      <c r="O664" s="14"/>
      <c r="P664" s="112">
        <f>Q497</f>
        <v>0</v>
      </c>
      <c r="Q664" s="113"/>
      <c r="R664" s="113"/>
      <c r="S664" s="114"/>
      <c r="T664" s="101" t="s">
        <v>70</v>
      </c>
      <c r="U664" s="101"/>
      <c r="V664" s="14"/>
      <c r="W664" s="112">
        <f>Q568</f>
        <v>0</v>
      </c>
      <c r="X664" s="113"/>
      <c r="Y664" s="113"/>
      <c r="Z664" s="114"/>
      <c r="AA664" s="101" t="s">
        <v>70</v>
      </c>
      <c r="AB664" s="101"/>
      <c r="AC664" s="14"/>
      <c r="AD664" s="112">
        <f>SUM(P664,W664)</f>
        <v>0</v>
      </c>
      <c r="AE664" s="113"/>
      <c r="AF664" s="113"/>
      <c r="AG664" s="114"/>
      <c r="AH664" s="101" t="s">
        <v>70</v>
      </c>
      <c r="AI664" s="101"/>
      <c r="AJ664" s="14"/>
      <c r="AK664" s="112">
        <f>Q394</f>
        <v>0</v>
      </c>
      <c r="AL664" s="113"/>
      <c r="AM664" s="113"/>
      <c r="AN664" s="114"/>
      <c r="AO664" s="101" t="s">
        <v>70</v>
      </c>
      <c r="AP664" s="101"/>
      <c r="AQ664" s="14"/>
      <c r="AR664" s="14"/>
      <c r="AS664" s="14"/>
      <c r="AT664" s="14"/>
      <c r="AU664" s="1"/>
      <c r="AV664" s="1"/>
      <c r="AW664" s="1"/>
      <c r="AX664" s="1"/>
      <c r="AY664" s="1"/>
      <c r="AZ664" s="1"/>
      <c r="BA664" s="1"/>
      <c r="BB664" s="1"/>
      <c r="BC664" s="1"/>
      <c r="BD664" s="1"/>
    </row>
    <row r="665" spans="1:56" ht="2.25" customHeight="1" x14ac:dyDescent="0.2">
      <c r="A665" s="3"/>
      <c r="B665" s="14"/>
      <c r="C665" s="14"/>
      <c r="D665" s="14"/>
      <c r="E665" s="14"/>
      <c r="F665" s="14"/>
      <c r="G665" s="14"/>
      <c r="H665" s="14"/>
      <c r="I665" s="14"/>
      <c r="J665" s="14"/>
      <c r="K665" s="14"/>
      <c r="L665" s="14"/>
      <c r="M665" s="14"/>
      <c r="N665" s="13"/>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97"/>
      <c r="AN665" s="14"/>
      <c r="AO665" s="14"/>
      <c r="AP665" s="14"/>
      <c r="AQ665" s="14"/>
      <c r="AR665" s="14"/>
      <c r="AS665" s="14"/>
      <c r="AT665" s="14"/>
      <c r="AU665" s="1"/>
      <c r="AV665" s="1"/>
      <c r="AW665" s="1"/>
      <c r="AX665" s="1"/>
      <c r="AY665" s="1"/>
      <c r="AZ665" s="1"/>
      <c r="BA665" s="1"/>
      <c r="BB665" s="1"/>
      <c r="BC665" s="1"/>
      <c r="BD665" s="1"/>
    </row>
    <row r="666" spans="1:56" ht="15" customHeight="1" x14ac:dyDescent="0.2">
      <c r="A666" s="3"/>
      <c r="B666" s="115" t="s">
        <v>77</v>
      </c>
      <c r="C666" s="106"/>
      <c r="D666" s="106"/>
      <c r="E666" s="106"/>
      <c r="F666" s="106"/>
      <c r="G666" s="106"/>
      <c r="H666" s="106"/>
      <c r="I666" s="106"/>
      <c r="J666" s="106"/>
      <c r="K666" s="106"/>
      <c r="L666" s="106"/>
      <c r="M666" s="106"/>
      <c r="N666" s="106"/>
      <c r="O666" s="14"/>
      <c r="P666" s="112">
        <f>Q501</f>
        <v>0</v>
      </c>
      <c r="Q666" s="113"/>
      <c r="R666" s="113"/>
      <c r="S666" s="114"/>
      <c r="T666" s="101" t="s">
        <v>70</v>
      </c>
      <c r="U666" s="101"/>
      <c r="V666" s="14"/>
      <c r="W666" s="112">
        <f>Q568+Q570</f>
        <v>0</v>
      </c>
      <c r="X666" s="113"/>
      <c r="Y666" s="113"/>
      <c r="Z666" s="114"/>
      <c r="AA666" s="101" t="s">
        <v>70</v>
      </c>
      <c r="AB666" s="101"/>
      <c r="AC666" s="14"/>
      <c r="AD666" s="112">
        <f>SUM(P666,W666)</f>
        <v>0</v>
      </c>
      <c r="AE666" s="113"/>
      <c r="AF666" s="113"/>
      <c r="AG666" s="114"/>
      <c r="AH666" s="101" t="s">
        <v>70</v>
      </c>
      <c r="AI666" s="101"/>
      <c r="AJ666" s="14"/>
      <c r="AK666" s="112">
        <f>Q392</f>
        <v>0</v>
      </c>
      <c r="AL666" s="113"/>
      <c r="AM666" s="113"/>
      <c r="AN666" s="114"/>
      <c r="AO666" s="101" t="s">
        <v>70</v>
      </c>
      <c r="AP666" s="101"/>
      <c r="AQ666" s="14"/>
      <c r="AR666" s="14"/>
      <c r="AS666" s="14"/>
      <c r="AT666" s="14"/>
      <c r="AU666" s="1"/>
      <c r="AV666" s="1"/>
      <c r="AW666" s="1"/>
      <c r="AX666" s="1"/>
      <c r="AY666" s="1"/>
      <c r="AZ666" s="1"/>
      <c r="BA666" s="1"/>
      <c r="BB666" s="1"/>
      <c r="BC666" s="1"/>
      <c r="BD666" s="1"/>
    </row>
    <row r="667" spans="1:56" ht="2.25" customHeight="1" x14ac:dyDescent="0.2">
      <c r="A667" s="3"/>
      <c r="B667" s="14"/>
      <c r="C667" s="14"/>
      <c r="D667" s="14"/>
      <c r="E667" s="14"/>
      <c r="F667" s="14"/>
      <c r="G667" s="14"/>
      <c r="H667" s="14"/>
      <c r="I667" s="14"/>
      <c r="J667" s="14"/>
      <c r="K667" s="14"/>
      <c r="L667" s="14"/>
      <c r="M667" s="14"/>
      <c r="N667" s="13"/>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
      <c r="AV667" s="1"/>
      <c r="AW667" s="1"/>
      <c r="AX667" s="1"/>
      <c r="AY667" s="1"/>
      <c r="AZ667" s="1"/>
      <c r="BA667" s="1"/>
      <c r="BB667" s="1"/>
      <c r="BC667" s="1"/>
      <c r="BD667" s="1"/>
    </row>
    <row r="668" spans="1:56" ht="15" customHeight="1" x14ac:dyDescent="0.2">
      <c r="A668" s="3"/>
      <c r="B668" s="115" t="s">
        <v>79</v>
      </c>
      <c r="C668" s="106"/>
      <c r="D668" s="106"/>
      <c r="E668" s="106"/>
      <c r="F668" s="106"/>
      <c r="G668" s="106"/>
      <c r="H668" s="106"/>
      <c r="I668" s="106"/>
      <c r="J668" s="106"/>
      <c r="K668" s="106"/>
      <c r="L668" s="106"/>
      <c r="M668" s="106"/>
      <c r="N668" s="106"/>
      <c r="O668" s="14"/>
      <c r="P668" s="112">
        <f>Q499</f>
        <v>0</v>
      </c>
      <c r="Q668" s="113"/>
      <c r="R668" s="113"/>
      <c r="S668" s="114"/>
      <c r="T668" s="101" t="s">
        <v>70</v>
      </c>
      <c r="U668" s="101"/>
      <c r="V668" s="14"/>
      <c r="W668" s="112">
        <f>Q572</f>
        <v>0</v>
      </c>
      <c r="X668" s="113"/>
      <c r="Y668" s="113"/>
      <c r="Z668" s="114"/>
      <c r="AA668" s="101" t="s">
        <v>70</v>
      </c>
      <c r="AB668" s="101"/>
      <c r="AC668" s="14"/>
      <c r="AD668" s="112">
        <f>SUM(P668,W668)</f>
        <v>0</v>
      </c>
      <c r="AE668" s="113"/>
      <c r="AF668" s="113"/>
      <c r="AG668" s="114"/>
      <c r="AH668" s="101" t="s">
        <v>70</v>
      </c>
      <c r="AI668" s="101"/>
      <c r="AJ668" s="14"/>
      <c r="AK668" s="112">
        <f>Q396</f>
        <v>0</v>
      </c>
      <c r="AL668" s="113"/>
      <c r="AM668" s="113"/>
      <c r="AN668" s="114"/>
      <c r="AO668" s="101" t="s">
        <v>70</v>
      </c>
      <c r="AP668" s="101"/>
      <c r="AQ668" s="14"/>
      <c r="AR668" s="14"/>
      <c r="AS668" s="14"/>
      <c r="AT668" s="14"/>
      <c r="AU668" s="1"/>
      <c r="AV668" s="1"/>
      <c r="AW668" s="1"/>
      <c r="AX668" s="1"/>
      <c r="AY668" s="1"/>
      <c r="AZ668" s="1"/>
      <c r="BA668" s="1"/>
      <c r="BB668" s="1"/>
      <c r="BC668" s="1"/>
      <c r="BD668" s="1"/>
    </row>
    <row r="669" spans="1:56" ht="2.25" customHeight="1" x14ac:dyDescent="0.2">
      <c r="A669" s="3"/>
      <c r="B669" s="14"/>
      <c r="C669" s="14"/>
      <c r="D669" s="14"/>
      <c r="E669" s="14"/>
      <c r="F669" s="14"/>
      <c r="G669" s="14"/>
      <c r="H669" s="14"/>
      <c r="I669" s="14"/>
      <c r="J669" s="14"/>
      <c r="K669" s="14"/>
      <c r="L669" s="14"/>
      <c r="M669" s="14"/>
      <c r="N669" s="13"/>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
      <c r="AV669" s="1"/>
      <c r="AW669" s="1"/>
      <c r="AX669" s="1"/>
      <c r="AY669" s="1"/>
      <c r="AZ669" s="1"/>
      <c r="BA669" s="1"/>
      <c r="BB669" s="1"/>
      <c r="BC669" s="1"/>
      <c r="BD669" s="1"/>
    </row>
    <row r="670" spans="1:56" ht="15" customHeight="1" x14ac:dyDescent="0.2">
      <c r="A670" s="3"/>
      <c r="B670" s="115" t="s">
        <v>80</v>
      </c>
      <c r="C670" s="106"/>
      <c r="D670" s="106"/>
      <c r="E670" s="106"/>
      <c r="F670" s="106"/>
      <c r="G670" s="106"/>
      <c r="H670" s="106"/>
      <c r="I670" s="106"/>
      <c r="J670" s="106"/>
      <c r="K670" s="106"/>
      <c r="L670" s="106"/>
      <c r="M670" s="106"/>
      <c r="N670" s="106"/>
      <c r="O670" s="14"/>
      <c r="P670" s="112">
        <f>Q503</f>
        <v>0</v>
      </c>
      <c r="Q670" s="113"/>
      <c r="R670" s="113"/>
      <c r="S670" s="114"/>
      <c r="T670" s="101" t="s">
        <v>70</v>
      </c>
      <c r="U670" s="101"/>
      <c r="V670" s="14"/>
      <c r="W670" s="112">
        <f>Q574</f>
        <v>0</v>
      </c>
      <c r="X670" s="113"/>
      <c r="Y670" s="113"/>
      <c r="Z670" s="114"/>
      <c r="AA670" s="101" t="s">
        <v>70</v>
      </c>
      <c r="AB670" s="101"/>
      <c r="AC670" s="14"/>
      <c r="AD670" s="112">
        <f>SUM(P670,W670)</f>
        <v>0</v>
      </c>
      <c r="AE670" s="113"/>
      <c r="AF670" s="113"/>
      <c r="AG670" s="114"/>
      <c r="AH670" s="101" t="s">
        <v>70</v>
      </c>
      <c r="AI670" s="101"/>
      <c r="AJ670" s="14"/>
      <c r="AK670" s="112">
        <f>Q398</f>
        <v>0</v>
      </c>
      <c r="AL670" s="113"/>
      <c r="AM670" s="113"/>
      <c r="AN670" s="114"/>
      <c r="AO670" s="101" t="s">
        <v>70</v>
      </c>
      <c r="AP670" s="101"/>
      <c r="AQ670" s="14"/>
      <c r="AR670" s="14"/>
      <c r="AS670" s="14"/>
      <c r="AT670" s="14"/>
      <c r="AU670" s="1"/>
      <c r="AV670" s="1"/>
      <c r="AW670" s="1"/>
      <c r="AX670" s="1"/>
      <c r="AY670" s="1"/>
      <c r="AZ670" s="1"/>
      <c r="BA670" s="1"/>
      <c r="BB670" s="1"/>
      <c r="BC670" s="1"/>
      <c r="BD670" s="1"/>
    </row>
    <row r="671" spans="1:56" ht="15" customHeight="1" x14ac:dyDescent="0.2">
      <c r="A671" s="100"/>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1"/>
      <c r="AN671" s="101"/>
      <c r="AO671" s="101"/>
      <c r="AP671" s="101"/>
      <c r="AQ671" s="14"/>
      <c r="AR671" s="14"/>
      <c r="AS671" s="14"/>
      <c r="AT671" s="14"/>
      <c r="AU671" s="1"/>
      <c r="AV671" s="1"/>
      <c r="AW671" s="1"/>
      <c r="AX671" s="1"/>
      <c r="AY671" s="1"/>
      <c r="AZ671" s="1"/>
      <c r="BA671" s="1"/>
      <c r="BB671" s="1"/>
      <c r="BC671" s="1"/>
      <c r="BD671" s="1"/>
    </row>
    <row r="672" spans="1:56" ht="15" customHeight="1" x14ac:dyDescent="0.2">
      <c r="A672" s="3"/>
      <c r="B672" s="102" t="s">
        <v>124</v>
      </c>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c r="AD672" s="102"/>
      <c r="AE672" s="102"/>
      <c r="AF672" s="102"/>
      <c r="AG672" s="102"/>
      <c r="AH672" s="102"/>
      <c r="AI672" s="102"/>
      <c r="AJ672" s="102"/>
      <c r="AK672" s="102"/>
      <c r="AL672" s="102"/>
      <c r="AM672" s="102"/>
      <c r="AN672" s="102"/>
      <c r="AO672" s="102"/>
      <c r="AP672" s="103"/>
      <c r="AQ672" s="14"/>
      <c r="AR672" s="14"/>
      <c r="AS672" s="14"/>
      <c r="AT672" s="14"/>
      <c r="AU672" s="1"/>
      <c r="AV672" s="1"/>
      <c r="AW672" s="1"/>
      <c r="AX672" s="1"/>
      <c r="AY672" s="1"/>
      <c r="AZ672" s="1"/>
      <c r="BA672" s="1"/>
      <c r="BB672" s="1"/>
      <c r="BC672" s="1"/>
      <c r="BD672" s="1"/>
    </row>
    <row r="673" spans="1:56" ht="2.25" customHeight="1" x14ac:dyDescent="0.2">
      <c r="A673" s="3"/>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
      <c r="AV673" s="1"/>
      <c r="AW673" s="1"/>
      <c r="AX673" s="1"/>
      <c r="AY673" s="1"/>
      <c r="AZ673" s="1"/>
      <c r="BA673" s="1"/>
      <c r="BB673" s="1"/>
      <c r="BC673" s="1"/>
      <c r="BD673" s="1"/>
    </row>
    <row r="674" spans="1:56" ht="15" customHeight="1" x14ac:dyDescent="0.2">
      <c r="A674" s="3">
        <v>56</v>
      </c>
      <c r="B674" s="104" t="s">
        <v>247</v>
      </c>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04"/>
      <c r="AF674" s="104"/>
      <c r="AG674" s="104"/>
      <c r="AH674" s="104"/>
      <c r="AI674" s="104"/>
      <c r="AJ674" s="104"/>
      <c r="AK674" s="104"/>
      <c r="AL674" s="104"/>
      <c r="AM674" s="104"/>
      <c r="AN674" s="104"/>
      <c r="AO674" s="104"/>
      <c r="AP674" s="104"/>
      <c r="AQ674" s="14"/>
      <c r="AR674" s="14"/>
      <c r="AS674" s="14"/>
      <c r="AT674" s="14"/>
      <c r="AU674" s="1"/>
      <c r="AV674" s="1"/>
      <c r="AW674" s="1"/>
      <c r="AX674" s="1"/>
      <c r="AY674" s="1"/>
      <c r="AZ674" s="1"/>
      <c r="BA674" s="1"/>
      <c r="BB674" s="1"/>
      <c r="BC674" s="1"/>
      <c r="BD674" s="1"/>
    </row>
    <row r="675" spans="1:56" ht="2.25" customHeight="1" x14ac:dyDescent="0.2">
      <c r="A675" s="3"/>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
      <c r="AV675" s="1"/>
      <c r="AW675" s="1"/>
      <c r="AX675" s="1"/>
      <c r="AY675" s="1"/>
      <c r="AZ675" s="1"/>
      <c r="BA675" s="1"/>
      <c r="BB675" s="1"/>
      <c r="BC675" s="1"/>
      <c r="BD675" s="1"/>
    </row>
    <row r="676" spans="1:56" ht="15" customHeight="1" x14ac:dyDescent="0.2">
      <c r="A676" s="3">
        <v>57</v>
      </c>
      <c r="B676" s="105" t="s">
        <v>125</v>
      </c>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c r="AL676" s="106"/>
      <c r="AM676" s="106"/>
      <c r="AN676" s="106"/>
      <c r="AO676" s="106"/>
      <c r="AP676" s="106"/>
      <c r="AQ676" s="14"/>
      <c r="AR676" s="14"/>
      <c r="AS676" s="14"/>
      <c r="AT676" s="14"/>
      <c r="AU676" s="1"/>
      <c r="AV676" s="1"/>
      <c r="AW676" s="1"/>
      <c r="AX676" s="1"/>
      <c r="AY676" s="1"/>
      <c r="AZ676" s="1"/>
      <c r="BA676" s="1"/>
      <c r="BB676" s="1"/>
      <c r="BC676" s="1"/>
      <c r="BD676" s="1"/>
    </row>
    <row r="677" spans="1:56" ht="2.25" customHeight="1" x14ac:dyDescent="0.2">
      <c r="A677" s="3"/>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
      <c r="AV677" s="1"/>
      <c r="AW677" s="1"/>
      <c r="AX677" s="1"/>
      <c r="AY677" s="1"/>
      <c r="AZ677" s="1"/>
      <c r="BA677" s="1"/>
      <c r="BB677" s="1"/>
      <c r="BC677" s="1"/>
      <c r="BD677" s="1"/>
    </row>
    <row r="678" spans="1:56" ht="15" customHeight="1" x14ac:dyDescent="0.2">
      <c r="A678" s="3"/>
      <c r="B678" s="14"/>
      <c r="C678" s="101" t="s">
        <v>248</v>
      </c>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4"/>
      <c r="AR678" s="14"/>
      <c r="AS678" s="14"/>
      <c r="AT678" s="14"/>
      <c r="AU678" s="1"/>
      <c r="AV678" s="1"/>
      <c r="AW678" s="1"/>
      <c r="AX678" s="1"/>
      <c r="AY678" s="1"/>
      <c r="AZ678" s="1"/>
      <c r="BA678" s="1"/>
      <c r="BB678" s="1"/>
      <c r="BC678" s="1"/>
      <c r="BD678" s="1"/>
    </row>
    <row r="679" spans="1:56" ht="2.25" customHeight="1" x14ac:dyDescent="0.2">
      <c r="A679" s="3"/>
      <c r="B679" s="17"/>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4"/>
      <c r="AR679" s="14"/>
      <c r="AS679" s="14"/>
      <c r="AT679" s="14"/>
      <c r="AU679" s="1"/>
      <c r="AV679" s="1"/>
      <c r="AW679" s="1"/>
      <c r="AX679" s="1"/>
      <c r="AY679" s="1"/>
      <c r="AZ679" s="1"/>
      <c r="BA679" s="1"/>
      <c r="BB679" s="1"/>
      <c r="BC679" s="1"/>
      <c r="BD679" s="1"/>
    </row>
    <row r="680" spans="1:56" ht="15" customHeight="1" x14ac:dyDescent="0.2">
      <c r="A680" s="3"/>
      <c r="B680" s="14"/>
      <c r="C680" s="101" t="s">
        <v>249</v>
      </c>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c r="AH680" s="101"/>
      <c r="AI680" s="101"/>
      <c r="AJ680" s="101"/>
      <c r="AK680" s="101"/>
      <c r="AL680" s="101"/>
      <c r="AM680" s="101"/>
      <c r="AN680" s="101"/>
      <c r="AO680" s="101"/>
      <c r="AP680" s="101"/>
      <c r="AQ680" s="14"/>
      <c r="AR680" s="14"/>
      <c r="AS680" s="14"/>
      <c r="AT680" s="14"/>
      <c r="AU680" s="1"/>
      <c r="AV680" s="1"/>
      <c r="AW680" s="1"/>
      <c r="AX680" s="1"/>
      <c r="AY680" s="1"/>
      <c r="AZ680" s="1"/>
      <c r="BA680" s="1"/>
      <c r="BB680" s="1"/>
      <c r="BC680" s="1"/>
      <c r="BD680" s="1"/>
    </row>
    <row r="681" spans="1:56" ht="2.25" customHeight="1" x14ac:dyDescent="0.2">
      <c r="A681" s="3"/>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
      <c r="AV681" s="1"/>
      <c r="AW681" s="1"/>
      <c r="AX681" s="1"/>
      <c r="AY681" s="1"/>
      <c r="AZ681" s="1"/>
      <c r="BA681" s="1"/>
      <c r="BB681" s="1"/>
      <c r="BC681" s="1"/>
      <c r="BD681" s="1"/>
    </row>
    <row r="682" spans="1:56" ht="15" customHeight="1" x14ac:dyDescent="0.2">
      <c r="A682" s="3"/>
      <c r="B682" s="14"/>
      <c r="C682" s="101" t="s">
        <v>250</v>
      </c>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c r="AH682" s="101"/>
      <c r="AI682" s="101"/>
      <c r="AJ682" s="101"/>
      <c r="AK682" s="101"/>
      <c r="AL682" s="101"/>
      <c r="AM682" s="101"/>
      <c r="AN682" s="101"/>
      <c r="AO682" s="101"/>
      <c r="AP682" s="101"/>
      <c r="AQ682" s="14"/>
      <c r="AR682" s="14"/>
      <c r="AS682" s="14"/>
      <c r="AT682" s="14"/>
      <c r="AU682" s="1"/>
      <c r="AV682" s="1"/>
      <c r="AW682" s="1"/>
      <c r="AX682" s="1"/>
      <c r="AY682" s="1"/>
      <c r="AZ682" s="1"/>
      <c r="BA682" s="1"/>
      <c r="BB682" s="1"/>
      <c r="BC682" s="1"/>
      <c r="BD682" s="1"/>
    </row>
    <row r="683" spans="1:56" ht="2.25" customHeight="1" x14ac:dyDescent="0.2">
      <c r="A683" s="3"/>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
      <c r="AV683" s="1"/>
      <c r="AW683" s="1"/>
      <c r="AX683" s="1"/>
      <c r="AY683" s="1"/>
      <c r="AZ683" s="1"/>
      <c r="BA683" s="1"/>
      <c r="BB683" s="1"/>
      <c r="BC683" s="1"/>
      <c r="BD683" s="1"/>
    </row>
    <row r="684" spans="1:56" ht="15" customHeight="1" x14ac:dyDescent="0.2">
      <c r="A684" s="3"/>
      <c r="B684" s="14"/>
      <c r="C684" s="101" t="s">
        <v>251</v>
      </c>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c r="AH684" s="101"/>
      <c r="AI684" s="101"/>
      <c r="AJ684" s="101"/>
      <c r="AK684" s="101"/>
      <c r="AL684" s="101"/>
      <c r="AM684" s="101"/>
      <c r="AN684" s="101"/>
      <c r="AO684" s="101"/>
      <c r="AP684" s="101"/>
      <c r="AQ684" s="14"/>
      <c r="AR684" s="14"/>
      <c r="AS684" s="14"/>
      <c r="AT684" s="14"/>
      <c r="AU684" s="1"/>
      <c r="AV684" s="1"/>
      <c r="AW684" s="1"/>
      <c r="AX684" s="1"/>
      <c r="AY684" s="1"/>
      <c r="AZ684" s="1"/>
      <c r="BA684" s="1"/>
      <c r="BB684" s="1"/>
      <c r="BC684" s="1"/>
      <c r="BD684" s="1"/>
    </row>
    <row r="685" spans="1:56" ht="2.25" customHeight="1" x14ac:dyDescent="0.2">
      <c r="A685" s="3"/>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
      <c r="AV685" s="1"/>
      <c r="AW685" s="1"/>
      <c r="AX685" s="1"/>
      <c r="AY685" s="1"/>
      <c r="AZ685" s="1"/>
      <c r="BA685" s="1"/>
      <c r="BB685" s="1"/>
      <c r="BC685" s="1"/>
      <c r="BD685" s="1"/>
    </row>
    <row r="686" spans="1:56" ht="15" customHeight="1" x14ac:dyDescent="0.2">
      <c r="A686" s="3"/>
      <c r="B686" s="14"/>
      <c r="C686" s="101" t="s">
        <v>252</v>
      </c>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c r="AH686" s="101"/>
      <c r="AI686" s="101"/>
      <c r="AJ686" s="101"/>
      <c r="AK686" s="101"/>
      <c r="AL686" s="101"/>
      <c r="AM686" s="101"/>
      <c r="AN686" s="101"/>
      <c r="AO686" s="101"/>
      <c r="AP686" s="101"/>
      <c r="AQ686" s="14"/>
      <c r="AR686" s="14"/>
      <c r="AS686" s="14"/>
      <c r="AT686" s="14"/>
      <c r="AU686" s="1"/>
      <c r="AV686" s="1"/>
      <c r="AW686" s="1"/>
      <c r="AX686" s="1"/>
      <c r="AY686" s="1"/>
      <c r="AZ686" s="1"/>
      <c r="BA686" s="1"/>
      <c r="BB686" s="1"/>
      <c r="BC686" s="1"/>
      <c r="BD686" s="1"/>
    </row>
    <row r="687" spans="1:56" ht="2.25" customHeight="1" x14ac:dyDescent="0.2">
      <c r="A687" s="3"/>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
      <c r="AV687" s="1"/>
      <c r="AW687" s="1"/>
      <c r="AX687" s="1"/>
      <c r="AY687" s="1"/>
      <c r="AZ687" s="1"/>
      <c r="BA687" s="1"/>
      <c r="BB687" s="1"/>
      <c r="BC687" s="1"/>
      <c r="BD687" s="1"/>
    </row>
    <row r="688" spans="1:56" ht="15" customHeight="1" x14ac:dyDescent="0.2">
      <c r="A688" s="3"/>
      <c r="B688" s="14"/>
      <c r="C688" s="110" t="s">
        <v>253</v>
      </c>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c r="AI688" s="110"/>
      <c r="AJ688" s="110"/>
      <c r="AK688" s="110"/>
      <c r="AL688" s="110"/>
      <c r="AM688" s="110"/>
      <c r="AN688" s="110"/>
      <c r="AO688" s="110"/>
      <c r="AP688" s="110"/>
      <c r="AQ688" s="14"/>
      <c r="AR688" s="14"/>
      <c r="AS688" s="14"/>
      <c r="AT688" s="14"/>
      <c r="AU688" s="1"/>
      <c r="AV688" s="1"/>
      <c r="AW688" s="1"/>
      <c r="AX688" s="1"/>
      <c r="AY688" s="1"/>
      <c r="AZ688" s="1"/>
      <c r="BA688" s="1"/>
      <c r="BB688" s="1"/>
      <c r="BC688" s="1"/>
      <c r="BD688" s="1"/>
    </row>
    <row r="689" spans="1:56" ht="2.25" customHeight="1" x14ac:dyDescent="0.2">
      <c r="A689" s="3"/>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
      <c r="AV689" s="1"/>
      <c r="AW689" s="1"/>
      <c r="AX689" s="1"/>
      <c r="AY689" s="1"/>
      <c r="AZ689" s="1"/>
      <c r="BA689" s="1"/>
      <c r="BB689" s="1"/>
      <c r="BC689" s="1"/>
      <c r="BD689" s="1"/>
    </row>
    <row r="690" spans="1:56" ht="15" customHeight="1" x14ac:dyDescent="0.2">
      <c r="A690" s="3"/>
      <c r="B690" s="14"/>
      <c r="C690" s="110" t="s">
        <v>254</v>
      </c>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c r="AI690" s="110"/>
      <c r="AJ690" s="110"/>
      <c r="AK690" s="110"/>
      <c r="AL690" s="110"/>
      <c r="AM690" s="110"/>
      <c r="AN690" s="110"/>
      <c r="AO690" s="110"/>
      <c r="AP690" s="110"/>
      <c r="AQ690" s="14"/>
      <c r="AR690" s="14"/>
      <c r="AS690" s="14"/>
      <c r="AT690" s="14"/>
      <c r="AU690" s="1"/>
      <c r="AV690" s="1"/>
      <c r="AW690" s="1"/>
      <c r="AX690" s="1"/>
      <c r="AY690" s="1"/>
      <c r="AZ690" s="1"/>
      <c r="BA690" s="1"/>
      <c r="BB690" s="1"/>
      <c r="BC690" s="1"/>
      <c r="BD690" s="1"/>
    </row>
    <row r="691" spans="1:56" ht="2.25" customHeight="1" x14ac:dyDescent="0.2">
      <c r="A691" s="3"/>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
      <c r="AV691" s="1"/>
      <c r="AW691" s="1"/>
      <c r="AX691" s="1"/>
      <c r="AY691" s="1"/>
      <c r="AZ691" s="1"/>
      <c r="BA691" s="1"/>
      <c r="BB691" s="1"/>
      <c r="BC691" s="1"/>
      <c r="BD691" s="1"/>
    </row>
    <row r="692" spans="1:56" ht="15" customHeight="1" x14ac:dyDescent="0.2">
      <c r="A692" s="58"/>
      <c r="B692" s="28"/>
      <c r="C692" s="111" t="s">
        <v>255</v>
      </c>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1"/>
      <c r="AL692" s="111"/>
      <c r="AM692" s="111"/>
      <c r="AN692" s="111"/>
      <c r="AO692" s="111"/>
      <c r="AP692" s="111"/>
      <c r="AQ692" s="28"/>
      <c r="AR692" s="28"/>
      <c r="AS692" s="28"/>
      <c r="AT692" s="28"/>
      <c r="AU692" s="1"/>
      <c r="AV692" s="1"/>
      <c r="AW692" s="1"/>
      <c r="AX692" s="1"/>
      <c r="AY692" s="1"/>
      <c r="AZ692" s="1"/>
      <c r="BA692" s="1"/>
      <c r="BB692" s="1"/>
      <c r="BC692" s="1"/>
      <c r="BD692" s="1"/>
    </row>
    <row r="693" spans="1:56" ht="2.25" customHeight="1" x14ac:dyDescent="0.2">
      <c r="A693" s="5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1"/>
      <c r="AV693" s="1"/>
      <c r="AW693" s="1"/>
      <c r="AX693" s="1"/>
      <c r="AY693" s="1"/>
      <c r="AZ693" s="1"/>
      <c r="BA693" s="1"/>
      <c r="BB693" s="1"/>
      <c r="BC693" s="1"/>
      <c r="BD693" s="1"/>
    </row>
    <row r="694" spans="1:56" ht="15" customHeight="1" x14ac:dyDescent="0.2">
      <c r="A694" s="3"/>
      <c r="B694" s="14"/>
      <c r="C694" s="101" t="s">
        <v>126</v>
      </c>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c r="AH694" s="101"/>
      <c r="AI694" s="101"/>
      <c r="AJ694" s="101"/>
      <c r="AK694" s="101"/>
      <c r="AL694" s="101"/>
      <c r="AM694" s="101"/>
      <c r="AN694" s="101"/>
      <c r="AO694" s="101"/>
      <c r="AP694" s="101"/>
      <c r="AQ694" s="14"/>
      <c r="AR694" s="14"/>
      <c r="AS694" s="14"/>
      <c r="AT694" s="14"/>
      <c r="AU694" s="1"/>
      <c r="AV694" s="1"/>
      <c r="AW694" s="1"/>
      <c r="AX694" s="1"/>
      <c r="AY694" s="1"/>
      <c r="AZ694" s="1"/>
      <c r="BA694" s="1"/>
      <c r="BB694" s="1"/>
      <c r="BC694" s="1"/>
      <c r="BD694" s="1"/>
    </row>
    <row r="695" spans="1:56" ht="2.25" customHeight="1" x14ac:dyDescent="0.2">
      <c r="A695" s="3"/>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
      <c r="AV695" s="1"/>
      <c r="AW695" s="1"/>
      <c r="AX695" s="1"/>
      <c r="AY695" s="1"/>
      <c r="AZ695" s="1"/>
      <c r="BA695" s="1"/>
      <c r="BB695" s="1"/>
      <c r="BC695" s="1"/>
      <c r="BD695" s="1"/>
    </row>
    <row r="696" spans="1:56" ht="15" customHeight="1" x14ac:dyDescent="0.2">
      <c r="A696" s="3"/>
      <c r="B696" s="14"/>
      <c r="C696" s="101" t="s">
        <v>256</v>
      </c>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c r="AI696" s="101"/>
      <c r="AJ696" s="101"/>
      <c r="AK696" s="101"/>
      <c r="AL696" s="101"/>
      <c r="AM696" s="101"/>
      <c r="AN696" s="101"/>
      <c r="AO696" s="101"/>
      <c r="AP696" s="101"/>
      <c r="AQ696" s="14"/>
      <c r="AR696" s="14"/>
      <c r="AS696" s="14"/>
      <c r="AT696" s="14"/>
      <c r="AU696" s="1"/>
      <c r="AV696" s="1"/>
      <c r="AW696" s="1"/>
      <c r="AX696" s="1"/>
      <c r="AY696" s="1"/>
      <c r="AZ696" s="1"/>
      <c r="BA696" s="1"/>
      <c r="BB696" s="1"/>
      <c r="BC696" s="1"/>
      <c r="BD696" s="1"/>
    </row>
    <row r="697" spans="1:56" ht="2.25" customHeight="1" x14ac:dyDescent="0.2">
      <c r="A697" s="3"/>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
      <c r="AV697" s="1"/>
      <c r="AW697" s="1"/>
      <c r="AX697" s="1"/>
      <c r="AY697" s="1"/>
      <c r="AZ697" s="1"/>
      <c r="BA697" s="1"/>
      <c r="BB697" s="1"/>
      <c r="BC697" s="1"/>
      <c r="BD697" s="1"/>
    </row>
    <row r="698" spans="1:56" ht="15" customHeight="1" x14ac:dyDescent="0.2">
      <c r="A698" s="3"/>
      <c r="B698" s="14"/>
      <c r="C698" s="110" t="s">
        <v>257</v>
      </c>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4"/>
      <c r="AR698" s="14"/>
      <c r="AS698" s="14"/>
      <c r="AT698" s="14"/>
      <c r="AU698" s="1"/>
      <c r="AV698" s="1"/>
      <c r="AW698" s="1"/>
      <c r="AX698" s="1"/>
      <c r="AY698" s="1"/>
      <c r="AZ698" s="1"/>
      <c r="BA698" s="1"/>
      <c r="BB698" s="1"/>
      <c r="BC698" s="1"/>
      <c r="BD698" s="1"/>
    </row>
    <row r="699" spans="1:56" ht="2.25" customHeight="1" x14ac:dyDescent="0.2">
      <c r="A699" s="3"/>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
      <c r="AV699" s="1"/>
      <c r="AW699" s="1"/>
      <c r="AX699" s="1"/>
      <c r="AY699" s="1"/>
      <c r="AZ699" s="1"/>
      <c r="BA699" s="1"/>
      <c r="BB699" s="1"/>
      <c r="BC699" s="1"/>
      <c r="BD699" s="1"/>
    </row>
    <row r="700" spans="1:56" ht="30" customHeight="1" x14ac:dyDescent="0.2">
      <c r="A700" s="3"/>
      <c r="B700" s="14"/>
      <c r="C700" s="141" t="s">
        <v>258</v>
      </c>
      <c r="D700" s="142"/>
      <c r="E700" s="142"/>
      <c r="F700" s="142"/>
      <c r="G700" s="142"/>
      <c r="H700" s="142"/>
      <c r="I700" s="142"/>
      <c r="J700" s="142"/>
      <c r="K700" s="142"/>
      <c r="L700" s="142"/>
      <c r="M700" s="142"/>
      <c r="N700" s="142"/>
      <c r="O700" s="142"/>
      <c r="P700" s="142"/>
      <c r="Q700" s="142"/>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
      <c r="AR700" s="14"/>
      <c r="AS700" s="14"/>
      <c r="AT700" s="14"/>
      <c r="AU700" s="1"/>
      <c r="AV700" s="1"/>
      <c r="AW700" s="1"/>
      <c r="AX700" s="1"/>
      <c r="AY700" s="1"/>
      <c r="AZ700" s="1"/>
      <c r="BA700" s="1"/>
      <c r="BB700" s="1"/>
      <c r="BC700" s="1"/>
      <c r="BD700" s="1"/>
    </row>
    <row r="701" spans="1:56" ht="2.25" customHeight="1" x14ac:dyDescent="0.2">
      <c r="A701" s="3"/>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
      <c r="AV701" s="1"/>
      <c r="AW701" s="1"/>
      <c r="AX701" s="1"/>
      <c r="AY701" s="1"/>
      <c r="AZ701" s="1"/>
      <c r="BA701" s="1"/>
      <c r="BB701" s="1"/>
      <c r="BC701" s="1"/>
      <c r="BD701" s="1"/>
    </row>
    <row r="702" spans="1:56" ht="15" customHeight="1" x14ac:dyDescent="0.2">
      <c r="A702" s="3"/>
      <c r="B702" s="14"/>
      <c r="C702" s="101" t="s">
        <v>259</v>
      </c>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c r="AH702" s="101"/>
      <c r="AI702" s="101"/>
      <c r="AJ702" s="101"/>
      <c r="AK702" s="101"/>
      <c r="AL702" s="101"/>
      <c r="AM702" s="101"/>
      <c r="AN702" s="101"/>
      <c r="AO702" s="101"/>
      <c r="AP702" s="101"/>
      <c r="AQ702" s="14"/>
      <c r="AR702" s="14"/>
      <c r="AS702" s="14"/>
      <c r="AT702" s="14"/>
      <c r="AU702" s="1"/>
      <c r="AV702" s="1"/>
      <c r="AW702" s="1"/>
      <c r="AX702" s="1"/>
      <c r="AY702" s="1"/>
      <c r="AZ702" s="1"/>
      <c r="BA702" s="1"/>
      <c r="BB702" s="1"/>
      <c r="BC702" s="1"/>
      <c r="BD702" s="1"/>
    </row>
    <row r="703" spans="1:56" ht="2.25" customHeight="1" x14ac:dyDescent="0.2">
      <c r="A703" s="3"/>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
      <c r="AV703" s="1"/>
      <c r="AW703" s="1"/>
      <c r="AX703" s="1"/>
      <c r="AY703" s="1"/>
      <c r="AZ703" s="1"/>
      <c r="BA703" s="1"/>
      <c r="BB703" s="1"/>
      <c r="BC703" s="1"/>
      <c r="BD703" s="1"/>
    </row>
    <row r="704" spans="1:56" ht="28.5" customHeight="1" x14ac:dyDescent="0.2">
      <c r="A704" s="3"/>
      <c r="B704" s="24"/>
      <c r="C704" s="118" t="s">
        <v>260</v>
      </c>
      <c r="D704" s="119"/>
      <c r="E704" s="119"/>
      <c r="F704" s="119"/>
      <c r="G704" s="119"/>
      <c r="H704" s="119"/>
      <c r="I704" s="119"/>
      <c r="J704" s="119"/>
      <c r="K704" s="119"/>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9"/>
      <c r="AN704" s="119"/>
      <c r="AO704" s="119"/>
      <c r="AP704" s="119"/>
      <c r="AQ704" s="24"/>
      <c r="AR704" s="24"/>
      <c r="AS704" s="24"/>
      <c r="AT704" s="24"/>
      <c r="AU704" s="1"/>
      <c r="AV704" s="1"/>
      <c r="AW704" s="1"/>
      <c r="AX704" s="1"/>
      <c r="AY704" s="1"/>
      <c r="AZ704" s="1"/>
      <c r="BA704" s="1"/>
      <c r="BB704" s="1"/>
      <c r="BC704" s="1"/>
      <c r="BD704" s="1"/>
    </row>
    <row r="705" spans="1:56" ht="15" customHeight="1" x14ac:dyDescent="0.2">
      <c r="A705" s="3"/>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
      <c r="AV705" s="1"/>
      <c r="AW705" s="1"/>
      <c r="AX705" s="1"/>
      <c r="AY705" s="1"/>
      <c r="AZ705" s="1"/>
      <c r="BA705" s="1"/>
      <c r="BB705" s="1"/>
      <c r="BC705" s="1"/>
      <c r="BD705" s="1"/>
    </row>
    <row r="706" spans="1:56" ht="15" customHeight="1" x14ac:dyDescent="0.2">
      <c r="A706" s="20"/>
      <c r="B706" s="102" t="s">
        <v>127</v>
      </c>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c r="AD706" s="102"/>
      <c r="AE706" s="102"/>
      <c r="AF706" s="102"/>
      <c r="AG706" s="102"/>
      <c r="AH706" s="102"/>
      <c r="AI706" s="102"/>
      <c r="AJ706" s="102"/>
      <c r="AK706" s="102"/>
      <c r="AL706" s="102"/>
      <c r="AM706" s="102"/>
      <c r="AN706" s="102"/>
      <c r="AO706" s="102"/>
      <c r="AP706" s="103"/>
      <c r="AQ706" s="14"/>
      <c r="AR706" s="14"/>
      <c r="AS706" s="14"/>
      <c r="AT706" s="14"/>
      <c r="AU706" s="1"/>
      <c r="AV706" s="1"/>
      <c r="AW706" s="1"/>
      <c r="AX706" s="1"/>
      <c r="AY706" s="1"/>
      <c r="AZ706" s="1"/>
      <c r="BA706" s="1"/>
      <c r="BB706" s="1"/>
      <c r="BC706" s="1"/>
      <c r="BD706" s="1"/>
    </row>
    <row r="707" spans="1:56" ht="15" customHeight="1" x14ac:dyDescent="0.2">
      <c r="A707" s="20"/>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
      <c r="AV707" s="1"/>
      <c r="AW707" s="1"/>
      <c r="AX707" s="1"/>
      <c r="AY707" s="1"/>
      <c r="AZ707" s="1"/>
      <c r="BA707" s="1"/>
      <c r="BB707" s="1"/>
      <c r="BC707" s="1"/>
      <c r="BD707" s="1"/>
    </row>
    <row r="708" spans="1:56" ht="15" customHeight="1" x14ac:dyDescent="0.2">
      <c r="A708" s="3">
        <v>58</v>
      </c>
      <c r="B708" s="120" t="s">
        <v>261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c r="AN708" s="121"/>
      <c r="AO708" s="121"/>
      <c r="AP708" s="121"/>
      <c r="AQ708" s="14"/>
      <c r="AR708" s="14"/>
      <c r="AS708" s="14"/>
      <c r="AT708" s="14"/>
      <c r="AU708" s="1"/>
      <c r="AV708" s="1"/>
      <c r="AW708" s="1"/>
      <c r="AX708" s="1"/>
      <c r="AY708" s="1"/>
      <c r="AZ708" s="1"/>
      <c r="BA708" s="1"/>
      <c r="BB708" s="1"/>
      <c r="BC708" s="1"/>
      <c r="BD708" s="1"/>
    </row>
    <row r="709" spans="1:56" ht="15" customHeight="1" x14ac:dyDescent="0.2">
      <c r="A709" s="20"/>
      <c r="B709" s="122" t="s">
        <v>262</v>
      </c>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c r="AN709" s="122"/>
      <c r="AO709" s="122"/>
      <c r="AP709" s="122"/>
      <c r="AQ709" s="14"/>
      <c r="AR709" s="14"/>
      <c r="AS709" s="14"/>
      <c r="AT709" s="14"/>
      <c r="AU709" s="1"/>
      <c r="AV709" s="1"/>
      <c r="AW709" s="1"/>
      <c r="AX709" s="1"/>
      <c r="AY709" s="1"/>
      <c r="AZ709" s="1"/>
      <c r="BA709" s="1"/>
      <c r="BB709" s="1"/>
      <c r="BC709" s="1"/>
      <c r="BD709" s="1"/>
    </row>
    <row r="710" spans="1:56" ht="15" customHeight="1" x14ac:dyDescent="0.2">
      <c r="A710" s="87"/>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c r="AO710" s="86"/>
      <c r="AP710" s="86"/>
      <c r="AQ710" s="88"/>
      <c r="AR710" s="88"/>
      <c r="AS710" s="88"/>
      <c r="AT710" s="88"/>
      <c r="AU710" s="1"/>
      <c r="AV710" s="1"/>
      <c r="AW710" s="1"/>
      <c r="AX710" s="1"/>
      <c r="AY710" s="1"/>
      <c r="AZ710" s="1"/>
      <c r="BA710" s="1"/>
      <c r="BB710" s="1"/>
      <c r="BC710" s="1"/>
      <c r="BD710" s="1"/>
    </row>
    <row r="711" spans="1:56" ht="15" customHeight="1" x14ac:dyDescent="0.2">
      <c r="A711" s="20"/>
      <c r="B711" s="115" t="s">
        <v>128</v>
      </c>
      <c r="C711" s="115"/>
      <c r="D711" s="115"/>
      <c r="E711" s="115"/>
      <c r="F711" s="115"/>
      <c r="G711" s="115"/>
      <c r="H711" s="115"/>
      <c r="I711" s="115"/>
      <c r="J711" s="115"/>
      <c r="K711" s="115"/>
      <c r="L711" s="115"/>
      <c r="M711" s="115"/>
      <c r="N711" s="14"/>
      <c r="O711" s="123" t="s">
        <v>40</v>
      </c>
      <c r="P711" s="124"/>
      <c r="Q711" s="85"/>
      <c r="R711" s="85"/>
      <c r="S711" s="83"/>
      <c r="T711" s="123" t="s">
        <v>41</v>
      </c>
      <c r="U711" s="123"/>
      <c r="V711" s="124"/>
      <c r="W711" s="85"/>
      <c r="X711" s="85"/>
      <c r="Y711" s="84"/>
      <c r="Z711" s="123" t="s">
        <v>42</v>
      </c>
      <c r="AA711" s="123"/>
      <c r="AB711" s="85"/>
      <c r="AC711" s="85"/>
      <c r="AD711" s="85"/>
      <c r="AE711" s="85"/>
      <c r="AF711" s="14"/>
      <c r="AG711" s="14"/>
      <c r="AH711" s="14"/>
      <c r="AI711" s="14"/>
      <c r="AJ711" s="14"/>
      <c r="AK711" s="14"/>
      <c r="AL711" s="14"/>
      <c r="AM711" s="14"/>
      <c r="AN711" s="14"/>
      <c r="AO711" s="14"/>
      <c r="AP711" s="14"/>
      <c r="AQ711" s="14"/>
      <c r="AR711" s="14"/>
      <c r="AS711" s="14"/>
      <c r="AT711" s="14"/>
      <c r="AU711" s="1"/>
      <c r="AV711" s="1"/>
      <c r="AW711" s="1"/>
      <c r="AX711" s="1"/>
      <c r="AY711" s="1"/>
      <c r="AZ711" s="1"/>
      <c r="BA711" s="1"/>
      <c r="BB711" s="1"/>
      <c r="BC711" s="1"/>
      <c r="BD711" s="1"/>
    </row>
    <row r="712" spans="1:56" ht="15" customHeight="1" x14ac:dyDescent="0.2">
      <c r="A712" s="20"/>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
      <c r="AV712" s="1"/>
      <c r="AW712" s="1"/>
      <c r="AX712" s="1"/>
      <c r="AY712" s="1"/>
      <c r="AZ712" s="1"/>
      <c r="BA712" s="1"/>
      <c r="BB712" s="1"/>
      <c r="BC712" s="1"/>
      <c r="BD712" s="1"/>
    </row>
    <row r="713" spans="1:56" ht="15" customHeight="1" x14ac:dyDescent="0.2">
      <c r="A713" s="20"/>
      <c r="B713" s="99" t="s">
        <v>129</v>
      </c>
      <c r="C713" s="99"/>
      <c r="D713" s="99"/>
      <c r="E713" s="99"/>
      <c r="F713" s="99"/>
      <c r="G713" s="99"/>
      <c r="H713" s="99"/>
      <c r="I713" s="99"/>
      <c r="J713" s="99"/>
      <c r="K713" s="99"/>
      <c r="L713" s="99"/>
      <c r="M713" s="99"/>
      <c r="N713" s="14"/>
      <c r="O713" s="125"/>
      <c r="P713" s="126"/>
      <c r="Q713" s="126"/>
      <c r="R713" s="126"/>
      <c r="S713" s="126"/>
      <c r="T713" s="126"/>
      <c r="U713" s="126"/>
      <c r="V713" s="126"/>
      <c r="W713" s="126"/>
      <c r="X713" s="126"/>
      <c r="Y713" s="126"/>
      <c r="Z713" s="126"/>
      <c r="AA713" s="126"/>
      <c r="AB713" s="126"/>
      <c r="AC713" s="126"/>
      <c r="AD713" s="126"/>
      <c r="AE713" s="126"/>
      <c r="AF713" s="126"/>
      <c r="AG713" s="126"/>
      <c r="AH713" s="127"/>
      <c r="AI713" s="14"/>
      <c r="AJ713" s="14"/>
      <c r="AK713" s="14"/>
      <c r="AL713" s="14"/>
      <c r="AM713" s="14"/>
      <c r="AN713" s="14"/>
      <c r="AO713" s="14"/>
      <c r="AP713" s="14"/>
      <c r="AQ713" s="14"/>
      <c r="AR713" s="14"/>
      <c r="AS713" s="14"/>
      <c r="AT713" s="14"/>
      <c r="AU713" s="1"/>
      <c r="AV713" s="1"/>
      <c r="AW713" s="1"/>
      <c r="AX713" s="1"/>
      <c r="AY713" s="1"/>
      <c r="AZ713" s="1"/>
      <c r="BA713" s="1"/>
      <c r="BB713" s="1"/>
      <c r="BC713" s="1"/>
      <c r="BD713" s="1"/>
    </row>
    <row r="714" spans="1:56" ht="15" customHeight="1" x14ac:dyDescent="0.2">
      <c r="A714" s="20"/>
      <c r="B714" s="99"/>
      <c r="C714" s="99"/>
      <c r="D714" s="99"/>
      <c r="E714" s="99"/>
      <c r="F714" s="99"/>
      <c r="G714" s="99"/>
      <c r="H714" s="99"/>
      <c r="I714" s="99"/>
      <c r="J714" s="99"/>
      <c r="K714" s="99"/>
      <c r="L714" s="99"/>
      <c r="M714" s="99"/>
      <c r="N714" s="14"/>
      <c r="O714" s="128"/>
      <c r="P714" s="129"/>
      <c r="Q714" s="129"/>
      <c r="R714" s="129"/>
      <c r="S714" s="129"/>
      <c r="T714" s="129"/>
      <c r="U714" s="129"/>
      <c r="V714" s="129"/>
      <c r="W714" s="129"/>
      <c r="X714" s="129"/>
      <c r="Y714" s="129"/>
      <c r="Z714" s="129"/>
      <c r="AA714" s="129"/>
      <c r="AB714" s="129"/>
      <c r="AC714" s="129"/>
      <c r="AD714" s="129"/>
      <c r="AE714" s="129"/>
      <c r="AF714" s="129"/>
      <c r="AG714" s="129"/>
      <c r="AH714" s="130"/>
      <c r="AI714" s="14"/>
      <c r="AJ714" s="14"/>
      <c r="AK714" s="14"/>
      <c r="AL714" s="14"/>
      <c r="AM714" s="14"/>
      <c r="AN714" s="14"/>
      <c r="AO714" s="14"/>
      <c r="AP714" s="14"/>
      <c r="AQ714" s="14"/>
      <c r="AR714" s="14"/>
      <c r="AS714" s="14"/>
      <c r="AT714" s="14"/>
      <c r="AU714" s="1"/>
      <c r="AV714" s="1"/>
      <c r="AW714" s="1"/>
      <c r="AX714" s="1"/>
      <c r="AY714" s="1"/>
      <c r="AZ714" s="1"/>
      <c r="BA714" s="1"/>
      <c r="BB714" s="1"/>
      <c r="BC714" s="1"/>
      <c r="BD714" s="1"/>
    </row>
    <row r="715" spans="1:56" ht="15" customHeight="1" x14ac:dyDescent="0.2">
      <c r="A715" s="20"/>
      <c r="B715" s="99"/>
      <c r="C715" s="99"/>
      <c r="D715" s="99"/>
      <c r="E715" s="99"/>
      <c r="F715" s="99"/>
      <c r="G715" s="99"/>
      <c r="H715" s="99"/>
      <c r="I715" s="99"/>
      <c r="J715" s="99"/>
      <c r="K715" s="99"/>
      <c r="L715" s="99"/>
      <c r="M715" s="99"/>
      <c r="N715" s="14"/>
      <c r="O715" s="128"/>
      <c r="P715" s="129"/>
      <c r="Q715" s="129"/>
      <c r="R715" s="129"/>
      <c r="S715" s="129"/>
      <c r="T715" s="129"/>
      <c r="U715" s="129"/>
      <c r="V715" s="129"/>
      <c r="W715" s="129"/>
      <c r="X715" s="129"/>
      <c r="Y715" s="129"/>
      <c r="Z715" s="129"/>
      <c r="AA715" s="129"/>
      <c r="AB715" s="129"/>
      <c r="AC715" s="129"/>
      <c r="AD715" s="129"/>
      <c r="AE715" s="129"/>
      <c r="AF715" s="129"/>
      <c r="AG715" s="129"/>
      <c r="AH715" s="130"/>
      <c r="AI715" s="14"/>
      <c r="AJ715" s="14"/>
      <c r="AK715" s="14"/>
      <c r="AL715" s="14"/>
      <c r="AM715" s="14"/>
      <c r="AN715" s="14"/>
      <c r="AO715" s="14"/>
      <c r="AP715" s="14"/>
      <c r="AQ715" s="14"/>
      <c r="AR715" s="14"/>
      <c r="AS715" s="14"/>
      <c r="AT715" s="14"/>
      <c r="AU715" s="1"/>
      <c r="AV715" s="1"/>
      <c r="AW715" s="1"/>
      <c r="AX715" s="1"/>
      <c r="AY715" s="1"/>
      <c r="AZ715" s="1"/>
      <c r="BA715" s="1"/>
      <c r="BB715" s="1"/>
      <c r="BC715" s="1"/>
      <c r="BD715" s="1"/>
    </row>
    <row r="716" spans="1:56" ht="15" customHeight="1" x14ac:dyDescent="0.2">
      <c r="A716" s="20"/>
      <c r="B716" s="99"/>
      <c r="C716" s="99"/>
      <c r="D716" s="99"/>
      <c r="E716" s="99"/>
      <c r="F716" s="99"/>
      <c r="G716" s="99"/>
      <c r="H716" s="99"/>
      <c r="I716" s="99"/>
      <c r="J716" s="99"/>
      <c r="K716" s="99"/>
      <c r="L716" s="99"/>
      <c r="M716" s="99"/>
      <c r="N716" s="14"/>
      <c r="O716" s="128"/>
      <c r="P716" s="129"/>
      <c r="Q716" s="129"/>
      <c r="R716" s="129"/>
      <c r="S716" s="129"/>
      <c r="T716" s="129"/>
      <c r="U716" s="129"/>
      <c r="V716" s="129"/>
      <c r="W716" s="129"/>
      <c r="X716" s="129"/>
      <c r="Y716" s="129"/>
      <c r="Z716" s="129"/>
      <c r="AA716" s="129"/>
      <c r="AB716" s="129"/>
      <c r="AC716" s="129"/>
      <c r="AD716" s="129"/>
      <c r="AE716" s="129"/>
      <c r="AF716" s="129"/>
      <c r="AG716" s="129"/>
      <c r="AH716" s="130"/>
      <c r="AI716" s="14"/>
      <c r="AJ716" s="14"/>
      <c r="AK716" s="14"/>
      <c r="AL716" s="14"/>
      <c r="AM716" s="14"/>
      <c r="AN716" s="14"/>
      <c r="AO716" s="14"/>
      <c r="AP716" s="14"/>
      <c r="AQ716" s="14"/>
      <c r="AR716" s="14"/>
      <c r="AS716" s="14"/>
      <c r="AT716" s="14"/>
      <c r="AU716" s="1"/>
      <c r="AV716" s="1"/>
      <c r="AW716" s="1"/>
      <c r="AX716" s="1"/>
      <c r="AY716" s="1"/>
      <c r="AZ716" s="1"/>
      <c r="BA716" s="1"/>
      <c r="BB716" s="1"/>
      <c r="BC716" s="1"/>
      <c r="BD716" s="1"/>
    </row>
    <row r="717" spans="1:56" ht="15" customHeight="1" x14ac:dyDescent="0.2">
      <c r="A717" s="20"/>
      <c r="B717" s="99"/>
      <c r="C717" s="99"/>
      <c r="D717" s="99"/>
      <c r="E717" s="99"/>
      <c r="F717" s="99"/>
      <c r="G717" s="99"/>
      <c r="H717" s="99"/>
      <c r="I717" s="99"/>
      <c r="J717" s="99"/>
      <c r="K717" s="99"/>
      <c r="L717" s="99"/>
      <c r="M717" s="99"/>
      <c r="N717" s="14"/>
      <c r="O717" s="131"/>
      <c r="P717" s="132"/>
      <c r="Q717" s="132"/>
      <c r="R717" s="132"/>
      <c r="S717" s="132"/>
      <c r="T717" s="132"/>
      <c r="U717" s="132"/>
      <c r="V717" s="132"/>
      <c r="W717" s="132"/>
      <c r="X717" s="132"/>
      <c r="Y717" s="132"/>
      <c r="Z717" s="132"/>
      <c r="AA717" s="132"/>
      <c r="AB717" s="132"/>
      <c r="AC717" s="132"/>
      <c r="AD717" s="132"/>
      <c r="AE717" s="132"/>
      <c r="AF717" s="132"/>
      <c r="AG717" s="132"/>
      <c r="AH717" s="133"/>
      <c r="AI717" s="14"/>
      <c r="AJ717" s="14"/>
      <c r="AK717" s="14"/>
      <c r="AL717" s="14"/>
      <c r="AM717" s="14"/>
      <c r="AN717" s="14"/>
      <c r="AO717" s="14"/>
      <c r="AP717" s="14"/>
      <c r="AQ717" s="14"/>
      <c r="AR717" s="14"/>
      <c r="AS717" s="14"/>
      <c r="AT717" s="14"/>
      <c r="AU717" s="1"/>
      <c r="AV717" s="1"/>
      <c r="AW717" s="1"/>
      <c r="AX717" s="1"/>
      <c r="AY717" s="1"/>
      <c r="AZ717" s="1"/>
      <c r="BA717" s="1"/>
      <c r="BB717" s="1"/>
      <c r="BC717" s="1"/>
      <c r="BD717" s="1"/>
    </row>
    <row r="718" spans="1:56" ht="2.25" customHeight="1" x14ac:dyDescent="0.2">
      <c r="A718" s="20"/>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
      <c r="AV718" s="1"/>
      <c r="AW718" s="1"/>
      <c r="AX718" s="1"/>
      <c r="AY718" s="1"/>
      <c r="AZ718" s="1"/>
      <c r="BA718" s="1"/>
      <c r="BB718" s="1"/>
      <c r="BC718" s="1"/>
      <c r="BD718" s="1"/>
    </row>
    <row r="719" spans="1:56" ht="15" customHeight="1" x14ac:dyDescent="0.2">
      <c r="A719" s="20"/>
      <c r="B719" s="134" t="s">
        <v>45</v>
      </c>
      <c r="C719" s="134"/>
      <c r="D719" s="134"/>
      <c r="E719" s="134"/>
      <c r="F719" s="134"/>
      <c r="G719" s="134"/>
      <c r="H719" s="134"/>
      <c r="I719" s="134"/>
      <c r="J719" s="134"/>
      <c r="K719" s="134"/>
      <c r="L719" s="134"/>
      <c r="M719" s="134"/>
      <c r="N719" s="14"/>
      <c r="O719" s="135"/>
      <c r="P719" s="136"/>
      <c r="Q719" s="136"/>
      <c r="R719" s="136"/>
      <c r="S719" s="136"/>
      <c r="T719" s="136"/>
      <c r="U719" s="136"/>
      <c r="V719" s="136"/>
      <c r="W719" s="136"/>
      <c r="X719" s="136"/>
      <c r="Y719" s="136"/>
      <c r="Z719" s="136"/>
      <c r="AA719" s="136"/>
      <c r="AB719" s="136"/>
      <c r="AC719" s="136"/>
      <c r="AD719" s="136"/>
      <c r="AE719" s="136"/>
      <c r="AF719" s="136"/>
      <c r="AG719" s="136"/>
      <c r="AH719" s="137"/>
      <c r="AI719" s="14"/>
      <c r="AJ719" s="14"/>
      <c r="AK719" s="14"/>
      <c r="AL719" s="14"/>
      <c r="AM719" s="14"/>
      <c r="AN719" s="14"/>
      <c r="AO719" s="14"/>
      <c r="AP719" s="14"/>
      <c r="AQ719" s="14"/>
      <c r="AR719" s="14"/>
      <c r="AS719" s="14"/>
      <c r="AT719" s="14"/>
      <c r="AU719" s="1"/>
      <c r="AV719" s="1"/>
      <c r="AW719" s="1"/>
      <c r="AX719" s="1"/>
      <c r="AY719" s="1"/>
      <c r="AZ719" s="1"/>
      <c r="BA719" s="1"/>
      <c r="BB719" s="1"/>
      <c r="BC719" s="1"/>
      <c r="BD719" s="1"/>
    </row>
    <row r="720" spans="1:56" ht="2.25" customHeight="1" x14ac:dyDescent="0.2">
      <c r="A720" s="14"/>
      <c r="B720" s="14"/>
      <c r="C720" s="14"/>
      <c r="D720" s="14"/>
      <c r="E720" s="14"/>
      <c r="F720" s="14"/>
      <c r="G720" s="14"/>
      <c r="H720" s="14"/>
      <c r="I720" s="14"/>
      <c r="J720" s="14"/>
      <c r="K720" s="14"/>
      <c r="L720" s="14"/>
      <c r="M720" s="14"/>
      <c r="N720" s="14"/>
      <c r="O720" s="88"/>
      <c r="P720" s="88"/>
      <c r="Q720" s="88"/>
      <c r="R720" s="88"/>
      <c r="S720" s="88"/>
      <c r="T720" s="88"/>
      <c r="U720" s="88"/>
      <c r="V720" s="88"/>
      <c r="W720" s="88"/>
      <c r="X720" s="88"/>
      <c r="Y720" s="88"/>
      <c r="Z720" s="88"/>
      <c r="AA720" s="88"/>
      <c r="AB720" s="88"/>
      <c r="AC720" s="88"/>
      <c r="AD720" s="88"/>
      <c r="AE720" s="88"/>
      <c r="AF720" s="88"/>
      <c r="AG720" s="88"/>
      <c r="AH720" s="88"/>
      <c r="AI720" s="14"/>
      <c r="AJ720" s="14"/>
      <c r="AK720" s="14"/>
      <c r="AL720" s="14"/>
      <c r="AM720" s="14"/>
      <c r="AN720" s="14"/>
      <c r="AO720" s="14"/>
      <c r="AP720" s="14"/>
      <c r="AQ720" s="14"/>
      <c r="AR720" s="14"/>
      <c r="AS720" s="14"/>
      <c r="AT720" s="14"/>
      <c r="AU720" s="1"/>
      <c r="AV720" s="1"/>
      <c r="AW720" s="1"/>
      <c r="AX720" s="1"/>
      <c r="AY720" s="1"/>
      <c r="AZ720" s="1"/>
      <c r="BA720" s="1"/>
      <c r="BB720" s="1"/>
      <c r="BC720" s="1"/>
      <c r="BD720" s="1"/>
    </row>
    <row r="721" spans="1:56" ht="15" customHeight="1" x14ac:dyDescent="0.2">
      <c r="A721" s="20"/>
      <c r="B721" s="134" t="s">
        <v>130</v>
      </c>
      <c r="C721" s="134"/>
      <c r="D721" s="134"/>
      <c r="E721" s="134"/>
      <c r="F721" s="134"/>
      <c r="G721" s="134"/>
      <c r="H721" s="134"/>
      <c r="I721" s="134"/>
      <c r="J721" s="134"/>
      <c r="K721" s="134"/>
      <c r="L721" s="134"/>
      <c r="M721" s="134"/>
      <c r="N721" s="14"/>
      <c r="O721" s="135"/>
      <c r="P721" s="136"/>
      <c r="Q721" s="136"/>
      <c r="R721" s="136"/>
      <c r="S721" s="136"/>
      <c r="T721" s="136"/>
      <c r="U721" s="136"/>
      <c r="V721" s="136"/>
      <c r="W721" s="136"/>
      <c r="X721" s="136"/>
      <c r="Y721" s="136"/>
      <c r="Z721" s="136"/>
      <c r="AA721" s="136"/>
      <c r="AB721" s="136"/>
      <c r="AC721" s="136"/>
      <c r="AD721" s="136"/>
      <c r="AE721" s="136"/>
      <c r="AF721" s="136"/>
      <c r="AG721" s="136"/>
      <c r="AH721" s="137"/>
      <c r="AI721" s="14"/>
      <c r="AJ721" s="14"/>
      <c r="AK721" s="14"/>
      <c r="AL721" s="14"/>
      <c r="AM721" s="14"/>
      <c r="AN721" s="14"/>
      <c r="AO721" s="14"/>
      <c r="AP721" s="14"/>
      <c r="AQ721" s="14"/>
      <c r="AR721" s="14"/>
      <c r="AS721" s="14"/>
      <c r="AT721" s="14"/>
      <c r="AU721" s="1"/>
      <c r="AV721" s="1"/>
      <c r="AW721" s="1"/>
      <c r="AX721" s="1"/>
      <c r="AY721" s="1"/>
      <c r="AZ721" s="1"/>
      <c r="BA721" s="1"/>
      <c r="BB721" s="1"/>
      <c r="BC721" s="1"/>
      <c r="BD721" s="1"/>
    </row>
    <row r="722" spans="1:56" ht="15" customHeight="1" x14ac:dyDescent="0.2">
      <c r="A722" s="20"/>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
      <c r="AV722" s="1"/>
      <c r="AW722" s="1"/>
      <c r="AX722" s="1"/>
      <c r="AY722" s="1"/>
      <c r="AZ722" s="1"/>
      <c r="BA722" s="1"/>
      <c r="BB722" s="1"/>
      <c r="BC722" s="1"/>
      <c r="BD722" s="1"/>
    </row>
    <row r="723" spans="1:56" ht="15" customHeight="1" x14ac:dyDescent="0.2">
      <c r="A723" s="20"/>
      <c r="B723" s="102" t="s">
        <v>131</v>
      </c>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c r="AD723" s="102"/>
      <c r="AE723" s="102"/>
      <c r="AF723" s="102"/>
      <c r="AG723" s="102"/>
      <c r="AH723" s="102"/>
      <c r="AI723" s="102"/>
      <c r="AJ723" s="102"/>
      <c r="AK723" s="102"/>
      <c r="AL723" s="102"/>
      <c r="AM723" s="102"/>
      <c r="AN723" s="102"/>
      <c r="AO723" s="102"/>
      <c r="AP723" s="103"/>
      <c r="AQ723" s="14"/>
      <c r="AR723" s="14"/>
      <c r="AS723" s="14"/>
      <c r="AT723" s="14"/>
      <c r="AU723" s="1"/>
      <c r="AV723" s="1"/>
      <c r="AW723" s="1"/>
      <c r="AX723" s="1"/>
      <c r="AY723" s="1"/>
      <c r="AZ723" s="1"/>
      <c r="BA723" s="1"/>
      <c r="BB723" s="1"/>
      <c r="BC723" s="1"/>
      <c r="BD723" s="1"/>
    </row>
    <row r="724" spans="1:56" ht="2.25" customHeight="1" x14ac:dyDescent="0.2">
      <c r="A724" s="20"/>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
      <c r="AV724" s="1"/>
      <c r="AW724" s="1"/>
      <c r="AX724" s="1"/>
      <c r="AY724" s="1"/>
      <c r="AZ724" s="1"/>
      <c r="BA724" s="1"/>
      <c r="BB724" s="1"/>
      <c r="BC724" s="1"/>
      <c r="BD724" s="1"/>
    </row>
    <row r="725" spans="1:56" ht="2.25" customHeight="1" x14ac:dyDescent="0.2">
      <c r="A725" s="17"/>
      <c r="B725" s="59"/>
      <c r="C725" s="59"/>
      <c r="D725" s="59"/>
      <c r="E725" s="59"/>
      <c r="F725" s="59"/>
      <c r="G725" s="59"/>
      <c r="H725" s="59"/>
      <c r="I725" s="59"/>
      <c r="J725" s="59"/>
      <c r="K725" s="59"/>
      <c r="L725" s="59"/>
      <c r="M725" s="59"/>
      <c r="N725" s="59"/>
      <c r="O725" s="59"/>
      <c r="P725" s="59"/>
      <c r="Q725" s="59"/>
      <c r="R725" s="59"/>
      <c r="S725" s="59"/>
      <c r="T725" s="59"/>
      <c r="U725" s="59"/>
      <c r="V725" s="59"/>
      <c r="W725" s="60"/>
      <c r="X725" s="60"/>
      <c r="Y725" s="60"/>
      <c r="Z725" s="60"/>
      <c r="AA725" s="60"/>
      <c r="AB725" s="60"/>
      <c r="AC725" s="60"/>
      <c r="AD725" s="60"/>
      <c r="AE725" s="60"/>
      <c r="AF725" s="60"/>
      <c r="AG725" s="60"/>
      <c r="AH725" s="60"/>
      <c r="AI725" s="60"/>
      <c r="AJ725" s="60"/>
      <c r="AK725" s="60"/>
      <c r="AL725" s="60"/>
      <c r="AM725" s="60"/>
      <c r="AN725" s="60"/>
      <c r="AO725" s="60"/>
      <c r="AP725" s="60"/>
      <c r="AQ725" s="14"/>
      <c r="AR725" s="14"/>
      <c r="AS725" s="14"/>
      <c r="AT725" s="14"/>
      <c r="AU725" s="1"/>
      <c r="AV725" s="1"/>
      <c r="AW725" s="1"/>
      <c r="AX725" s="1"/>
      <c r="AY725" s="1"/>
      <c r="AZ725" s="1"/>
      <c r="BA725" s="1"/>
      <c r="BB725" s="1"/>
      <c r="BC725" s="1"/>
      <c r="BD725" s="1"/>
    </row>
    <row r="726" spans="1:56" ht="15" customHeight="1" x14ac:dyDescent="0.2">
      <c r="A726" s="20">
        <v>59</v>
      </c>
      <c r="B726" s="138" t="s">
        <v>263</v>
      </c>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4"/>
      <c r="AR726" s="14"/>
      <c r="AS726" s="14"/>
      <c r="AT726" s="14"/>
      <c r="AU726" s="1"/>
      <c r="AV726" s="1"/>
      <c r="AW726" s="1"/>
      <c r="AX726" s="1"/>
      <c r="AY726" s="1"/>
      <c r="AZ726" s="1"/>
      <c r="BA726" s="1"/>
      <c r="BB726" s="1"/>
      <c r="BC726" s="1"/>
      <c r="BD726" s="1"/>
    </row>
    <row r="727" spans="1:56" ht="30" customHeight="1" x14ac:dyDescent="0.2">
      <c r="A727" s="20"/>
      <c r="B727" s="139" t="s">
        <v>264</v>
      </c>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40"/>
      <c r="AE727" s="140"/>
      <c r="AF727" s="140"/>
      <c r="AG727" s="140"/>
      <c r="AH727" s="140"/>
      <c r="AI727" s="140"/>
      <c r="AJ727" s="140"/>
      <c r="AK727" s="140"/>
      <c r="AL727" s="140"/>
      <c r="AM727" s="140"/>
      <c r="AN727" s="140"/>
      <c r="AO727" s="140"/>
      <c r="AP727" s="140"/>
      <c r="AQ727" s="14"/>
      <c r="AR727" s="14"/>
      <c r="AS727" s="14"/>
      <c r="AT727" s="14"/>
      <c r="AU727" s="1"/>
      <c r="AV727" s="1"/>
      <c r="AW727" s="1"/>
      <c r="AX727" s="1"/>
      <c r="AY727" s="1"/>
      <c r="AZ727" s="1"/>
      <c r="BA727" s="1"/>
      <c r="BB727" s="1"/>
      <c r="BC727" s="1"/>
      <c r="BD727" s="1"/>
    </row>
    <row r="728" spans="1:56" ht="15" customHeight="1" x14ac:dyDescent="0.2">
      <c r="A728" s="20"/>
      <c r="B728" s="117" t="s">
        <v>132</v>
      </c>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7"/>
      <c r="AN728" s="117"/>
      <c r="AO728" s="117"/>
      <c r="AP728" s="117"/>
      <c r="AQ728" s="14"/>
      <c r="AR728" s="14"/>
      <c r="AS728" s="14"/>
      <c r="AT728" s="14"/>
      <c r="AU728" s="1"/>
      <c r="AV728" s="1"/>
      <c r="AW728" s="1"/>
      <c r="AX728" s="1"/>
      <c r="AY728" s="1"/>
      <c r="AZ728" s="1"/>
      <c r="BA728" s="1"/>
      <c r="BB728" s="1"/>
      <c r="BC728" s="1"/>
      <c r="BD728" s="1"/>
    </row>
    <row r="729" spans="1:56" ht="15" hidden="1" customHeight="1" x14ac:dyDescent="0.2">
      <c r="A729" s="11"/>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
      <c r="AV729" s="1"/>
      <c r="AW729" s="1"/>
      <c r="AX729" s="1"/>
      <c r="AY729" s="1"/>
      <c r="AZ729" s="1"/>
      <c r="BA729" s="1"/>
      <c r="BB729" s="1"/>
      <c r="BC729" s="1"/>
      <c r="BD729" s="1"/>
    </row>
    <row r="1360" ht="15" customHeight="1" x14ac:dyDescent="0.2"/>
    <row r="1361" ht="15" customHeight="1" x14ac:dyDescent="0.2"/>
    <row r="1362" ht="15" customHeight="1" x14ac:dyDescent="0.2"/>
  </sheetData>
  <sheetProtection algorithmName="SHA-512" hashValue="zkCxNRXb7Ypvxw9Pa4Vppl3XjEQbzcXjniuX2asLpicCWNrhp85GntYispsttB55dYQEGCn9CpSYKVhiN6zA5w==" saltValue="c/cszZsgyFExN2VA2QGQBQ==" spinCount="100000" sheet="1" objects="1" scenarios="1"/>
  <mergeCells count="887">
    <mergeCell ref="AH8:AP8"/>
    <mergeCell ref="AH9:AP9"/>
    <mergeCell ref="AI10:AP11"/>
    <mergeCell ref="B76:O76"/>
    <mergeCell ref="B116:O116"/>
    <mergeCell ref="B90:O90"/>
    <mergeCell ref="Q90:AP90"/>
    <mergeCell ref="B94:O94"/>
    <mergeCell ref="Q80:T80"/>
    <mergeCell ref="V80:AP80"/>
    <mergeCell ref="A82:AP82"/>
    <mergeCell ref="B84:AP84"/>
    <mergeCell ref="B86:AP86"/>
    <mergeCell ref="B88:O88"/>
    <mergeCell ref="Q88:AP88"/>
    <mergeCell ref="Q92:AP92"/>
    <mergeCell ref="B98:AP98"/>
    <mergeCell ref="B96:O96"/>
    <mergeCell ref="C38:N38"/>
    <mergeCell ref="B70:O70"/>
    <mergeCell ref="B54:O54"/>
    <mergeCell ref="B56:AP56"/>
    <mergeCell ref="B58:O58"/>
    <mergeCell ref="Q58:AP58"/>
    <mergeCell ref="B60:O60"/>
    <mergeCell ref="Q60:AK60"/>
    <mergeCell ref="AM60:AP60"/>
    <mergeCell ref="AM68:AP68"/>
    <mergeCell ref="Q70:T70"/>
    <mergeCell ref="V70:AP70"/>
    <mergeCell ref="C42:AP42"/>
    <mergeCell ref="B46:AP46"/>
    <mergeCell ref="B48:O48"/>
    <mergeCell ref="Q48:AP48"/>
    <mergeCell ref="B50:O50"/>
    <mergeCell ref="Q50:AK50"/>
    <mergeCell ref="AM50:AP50"/>
    <mergeCell ref="B52:O52"/>
    <mergeCell ref="Q52:T52"/>
    <mergeCell ref="V52:AP52"/>
    <mergeCell ref="AE36:AP36"/>
    <mergeCell ref="H11:I11"/>
    <mergeCell ref="C36:N36"/>
    <mergeCell ref="C32:N32"/>
    <mergeCell ref="J11:Q11"/>
    <mergeCell ref="J25:AP25"/>
    <mergeCell ref="B25:C25"/>
    <mergeCell ref="D25:I25"/>
    <mergeCell ref="B26:AP26"/>
    <mergeCell ref="B23:AP23"/>
    <mergeCell ref="AG2:AP2"/>
    <mergeCell ref="AH7:AP7"/>
    <mergeCell ref="B112:O112"/>
    <mergeCell ref="C183:AP183"/>
    <mergeCell ref="B175:AP175"/>
    <mergeCell ref="B177:AP177"/>
    <mergeCell ref="C44:AP44"/>
    <mergeCell ref="B40:AP40"/>
    <mergeCell ref="B34:AP34"/>
    <mergeCell ref="B80:O80"/>
    <mergeCell ref="B72:O72"/>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D337:AE337"/>
    <mergeCell ref="X331:AC331"/>
    <mergeCell ref="AD331:AE331"/>
    <mergeCell ref="X335:AC335"/>
    <mergeCell ref="Q326:T326"/>
    <mergeCell ref="X337:AC337"/>
    <mergeCell ref="Q339:T339"/>
    <mergeCell ref="Q335:T335"/>
    <mergeCell ref="Q333:T333"/>
    <mergeCell ref="U333:V333"/>
    <mergeCell ref="AD333:AE333"/>
    <mergeCell ref="Q329:T329"/>
    <mergeCell ref="U329:V329"/>
    <mergeCell ref="X329:AC329"/>
    <mergeCell ref="AD329:AE329"/>
    <mergeCell ref="B135:AP135"/>
    <mergeCell ref="B118:O118"/>
    <mergeCell ref="B149:AP150"/>
    <mergeCell ref="B335:O335"/>
    <mergeCell ref="B333:O333"/>
    <mergeCell ref="C145:AP145"/>
    <mergeCell ref="C147:AP147"/>
    <mergeCell ref="C152:AP152"/>
    <mergeCell ref="C154:AP154"/>
    <mergeCell ref="Q118:AP118"/>
    <mergeCell ref="B120:O120"/>
    <mergeCell ref="Q120:AP120"/>
    <mergeCell ref="B122:O122"/>
    <mergeCell ref="AD326:AE326"/>
    <mergeCell ref="AD335:AE335"/>
    <mergeCell ref="AD137:AP137"/>
    <mergeCell ref="C139:AP139"/>
    <mergeCell ref="B141:AP141"/>
    <mergeCell ref="B143:AP143"/>
    <mergeCell ref="Q122:AP122"/>
    <mergeCell ref="B124:AP125"/>
    <mergeCell ref="C127:G127"/>
    <mergeCell ref="C129:G129"/>
    <mergeCell ref="B131:AP131"/>
    <mergeCell ref="B559:O559"/>
    <mergeCell ref="Q559:V559"/>
    <mergeCell ref="W559:X559"/>
    <mergeCell ref="B561:O561"/>
    <mergeCell ref="Q331:T331"/>
    <mergeCell ref="U331:V331"/>
    <mergeCell ref="U339:V339"/>
    <mergeCell ref="U326:V326"/>
    <mergeCell ref="U335:V335"/>
    <mergeCell ref="X333:AC333"/>
    <mergeCell ref="B343:O343"/>
    <mergeCell ref="Q542:V542"/>
    <mergeCell ref="W542:X542"/>
    <mergeCell ref="B544:O544"/>
    <mergeCell ref="B546:O546"/>
    <mergeCell ref="B542:O542"/>
    <mergeCell ref="B538:AP538"/>
    <mergeCell ref="Z540:AI540"/>
    <mergeCell ref="Z542:AG542"/>
    <mergeCell ref="Q540:X540"/>
    <mergeCell ref="Q546:V546"/>
    <mergeCell ref="B367:AP368"/>
    <mergeCell ref="B370:AP370"/>
    <mergeCell ref="B353:O353"/>
    <mergeCell ref="B632:O633"/>
    <mergeCell ref="Q633:X633"/>
    <mergeCell ref="Y633:Z633"/>
    <mergeCell ref="B635:O635"/>
    <mergeCell ref="Q635:X635"/>
    <mergeCell ref="Y635:Z635"/>
    <mergeCell ref="B582:O582"/>
    <mergeCell ref="Q582:V582"/>
    <mergeCell ref="W582:X582"/>
    <mergeCell ref="Z582:AG582"/>
    <mergeCell ref="B594:O594"/>
    <mergeCell ref="B592:O592"/>
    <mergeCell ref="Z592:AG592"/>
    <mergeCell ref="Q594:V594"/>
    <mergeCell ref="Z590:AI590"/>
    <mergeCell ref="Q590:X590"/>
    <mergeCell ref="Z596:AG596"/>
    <mergeCell ref="AH596:AI596"/>
    <mergeCell ref="B598:O598"/>
    <mergeCell ref="Q598:V598"/>
    <mergeCell ref="W598:X598"/>
    <mergeCell ref="Z598:AG598"/>
    <mergeCell ref="AH592:AI592"/>
    <mergeCell ref="AH594:AI594"/>
    <mergeCell ref="AD660:AG660"/>
    <mergeCell ref="AD658:AG658"/>
    <mergeCell ref="AO662:AP662"/>
    <mergeCell ref="AK662:AN662"/>
    <mergeCell ref="AK660:AN660"/>
    <mergeCell ref="AK658:AN658"/>
    <mergeCell ref="AO660:AP660"/>
    <mergeCell ref="B660:N660"/>
    <mergeCell ref="B658:N658"/>
    <mergeCell ref="B662:N662"/>
    <mergeCell ref="AA660:AB660"/>
    <mergeCell ref="W658:Z658"/>
    <mergeCell ref="W660:Z660"/>
    <mergeCell ref="W662:Z662"/>
    <mergeCell ref="AH662:AI662"/>
    <mergeCell ref="Q592:V592"/>
    <mergeCell ref="W592:X592"/>
    <mergeCell ref="P662:S662"/>
    <mergeCell ref="T662:U662"/>
    <mergeCell ref="P658:S658"/>
    <mergeCell ref="T658:U658"/>
    <mergeCell ref="AA662:AB662"/>
    <mergeCell ref="AH658:AI658"/>
    <mergeCell ref="AD662:AG662"/>
    <mergeCell ref="AA658:AB658"/>
    <mergeCell ref="T660:U660"/>
    <mergeCell ref="P660:S660"/>
    <mergeCell ref="Z594:AG594"/>
    <mergeCell ref="W594:X594"/>
    <mergeCell ref="B605:AP605"/>
    <mergeCell ref="B607:I607"/>
    <mergeCell ref="J607:K607"/>
    <mergeCell ref="B609:AP609"/>
    <mergeCell ref="B611:AP611"/>
    <mergeCell ref="B615:AP617"/>
    <mergeCell ref="Q596:V596"/>
    <mergeCell ref="W596:X596"/>
    <mergeCell ref="AH598:AI598"/>
    <mergeCell ref="B596:O596"/>
    <mergeCell ref="B403:AP404"/>
    <mergeCell ref="B489:O489"/>
    <mergeCell ref="Q489:V489"/>
    <mergeCell ref="W489:X489"/>
    <mergeCell ref="B491:O491"/>
    <mergeCell ref="Q491:V491"/>
    <mergeCell ref="W491:X491"/>
    <mergeCell ref="B362:O362"/>
    <mergeCell ref="B364:O364"/>
    <mergeCell ref="B372:O372"/>
    <mergeCell ref="Q372:V372"/>
    <mergeCell ref="W372:X372"/>
    <mergeCell ref="B374:O374"/>
    <mergeCell ref="Q374:V374"/>
    <mergeCell ref="U363:V363"/>
    <mergeCell ref="Q362:T362"/>
    <mergeCell ref="U362:V362"/>
    <mergeCell ref="X362:AC362"/>
    <mergeCell ref="AD362:AE362"/>
    <mergeCell ref="X364:AC364"/>
    <mergeCell ref="AD364:AE364"/>
    <mergeCell ref="A365:AP365"/>
    <mergeCell ref="A366:AP366"/>
    <mergeCell ref="B400:AP400"/>
    <mergeCell ref="AD341:AE341"/>
    <mergeCell ref="AD343:AE343"/>
    <mergeCell ref="X341:AC341"/>
    <mergeCell ref="X343:AC343"/>
    <mergeCell ref="X353:AC353"/>
    <mergeCell ref="AD351:AE351"/>
    <mergeCell ref="X351:AC351"/>
    <mergeCell ref="U351:V351"/>
    <mergeCell ref="Q351:T351"/>
    <mergeCell ref="AD353:AE353"/>
    <mergeCell ref="B341:O341"/>
    <mergeCell ref="B339:O339"/>
    <mergeCell ref="B386:AP386"/>
    <mergeCell ref="B388:G388"/>
    <mergeCell ref="H388:I388"/>
    <mergeCell ref="B390:AP390"/>
    <mergeCell ref="B392:O392"/>
    <mergeCell ref="Q392:V392"/>
    <mergeCell ref="W392:X392"/>
    <mergeCell ref="B380:O382"/>
    <mergeCell ref="Q382:V382"/>
    <mergeCell ref="W382:X382"/>
    <mergeCell ref="B384:O384"/>
    <mergeCell ref="Q384:V384"/>
    <mergeCell ref="W384:X384"/>
    <mergeCell ref="Q360:T360"/>
    <mergeCell ref="U360:V360"/>
    <mergeCell ref="X360:AC360"/>
    <mergeCell ref="AD360:AE360"/>
    <mergeCell ref="AD349:AE349"/>
    <mergeCell ref="AD339:AE339"/>
    <mergeCell ref="X339:AC339"/>
    <mergeCell ref="Q341:T341"/>
    <mergeCell ref="U341:V341"/>
    <mergeCell ref="V116:AP116"/>
    <mergeCell ref="B62:O62"/>
    <mergeCell ref="Q62:T62"/>
    <mergeCell ref="V62:AP62"/>
    <mergeCell ref="B64:AP64"/>
    <mergeCell ref="B66:O66"/>
    <mergeCell ref="Q66:AP66"/>
    <mergeCell ref="B68:O68"/>
    <mergeCell ref="Q68:AK68"/>
    <mergeCell ref="Q112:AP112"/>
    <mergeCell ref="B114:O114"/>
    <mergeCell ref="Q116:T116"/>
    <mergeCell ref="B92:O92"/>
    <mergeCell ref="Q72:AP72"/>
    <mergeCell ref="B74:AP74"/>
    <mergeCell ref="Q76:AP76"/>
    <mergeCell ref="B78:O78"/>
    <mergeCell ref="Q78:AK78"/>
    <mergeCell ref="AM78:AP78"/>
    <mergeCell ref="Q94:V94"/>
    <mergeCell ref="W94:X94"/>
    <mergeCell ref="Z94:AE94"/>
    <mergeCell ref="AF94:AG94"/>
    <mergeCell ref="AI94:AN94"/>
    <mergeCell ref="AO94:AP94"/>
    <mergeCell ref="C100:AP100"/>
    <mergeCell ref="C102:AP102"/>
    <mergeCell ref="B104:AP104"/>
    <mergeCell ref="B105:AP105"/>
    <mergeCell ref="C106:AP106"/>
    <mergeCell ref="C108:AP108"/>
    <mergeCell ref="B110:AP110"/>
    <mergeCell ref="Q114:AK114"/>
    <mergeCell ref="AM114:AP114"/>
    <mergeCell ref="B228:AP228"/>
    <mergeCell ref="A156:AP156"/>
    <mergeCell ref="B158:AP158"/>
    <mergeCell ref="B160:O160"/>
    <mergeCell ref="Q160:AP161"/>
    <mergeCell ref="B163:O163"/>
    <mergeCell ref="B165:O165"/>
    <mergeCell ref="Q165:AK165"/>
    <mergeCell ref="AM165:AP165"/>
    <mergeCell ref="B167:O167"/>
    <mergeCell ref="Q167:T167"/>
    <mergeCell ref="V167:AP167"/>
    <mergeCell ref="B169:O169"/>
    <mergeCell ref="B171:O171"/>
    <mergeCell ref="Q171:AK171"/>
    <mergeCell ref="AM171:AP171"/>
    <mergeCell ref="B173:O173"/>
    <mergeCell ref="Q173:T173"/>
    <mergeCell ref="V173:AP173"/>
    <mergeCell ref="B246:E246"/>
    <mergeCell ref="B248:AP248"/>
    <mergeCell ref="B250:E250"/>
    <mergeCell ref="B253:AP253"/>
    <mergeCell ref="B256:AP256"/>
    <mergeCell ref="B258:AP258"/>
    <mergeCell ref="B260:O260"/>
    <mergeCell ref="Q260:T260"/>
    <mergeCell ref="C178:AP178"/>
    <mergeCell ref="C180:AP180"/>
    <mergeCell ref="B182:AP182"/>
    <mergeCell ref="C185:AO185"/>
    <mergeCell ref="C187:E187"/>
    <mergeCell ref="J187:L187"/>
    <mergeCell ref="C189:AP189"/>
    <mergeCell ref="B190:AP190"/>
    <mergeCell ref="B192:AP204"/>
    <mergeCell ref="B206:AP206"/>
    <mergeCell ref="B207:AP207"/>
    <mergeCell ref="B208:AP219"/>
    <mergeCell ref="A221:AP221"/>
    <mergeCell ref="B222:AP222"/>
    <mergeCell ref="C224:AP224"/>
    <mergeCell ref="C226:AP226"/>
    <mergeCell ref="C229:AP229"/>
    <mergeCell ref="C231:AP231"/>
    <mergeCell ref="C233:AP233"/>
    <mergeCell ref="C235:AP235"/>
    <mergeCell ref="J236:AP236"/>
    <mergeCell ref="B238:AP238"/>
    <mergeCell ref="C240:AP240"/>
    <mergeCell ref="C242:AP242"/>
    <mergeCell ref="B244:AP244"/>
    <mergeCell ref="B272:E272"/>
    <mergeCell ref="B274:AP274"/>
    <mergeCell ref="B276:E276"/>
    <mergeCell ref="B278:AP278"/>
    <mergeCell ref="B280:E280"/>
    <mergeCell ref="B282:AP283"/>
    <mergeCell ref="B285:O285"/>
    <mergeCell ref="Q285:T285"/>
    <mergeCell ref="U285:V285"/>
    <mergeCell ref="X285:AC285"/>
    <mergeCell ref="AD285:AE285"/>
    <mergeCell ref="B262:O262"/>
    <mergeCell ref="Q262:T262"/>
    <mergeCell ref="B264:O264"/>
    <mergeCell ref="Q264:T264"/>
    <mergeCell ref="B266:O266"/>
    <mergeCell ref="Q266:T266"/>
    <mergeCell ref="B268:O268"/>
    <mergeCell ref="Q268:T268"/>
    <mergeCell ref="B270:AP270"/>
    <mergeCell ref="B291:O291"/>
    <mergeCell ref="Q291:T291"/>
    <mergeCell ref="U291:V291"/>
    <mergeCell ref="X291:AC291"/>
    <mergeCell ref="AD291:AE291"/>
    <mergeCell ref="A292:N292"/>
    <mergeCell ref="B293:O293"/>
    <mergeCell ref="Q293:T293"/>
    <mergeCell ref="U293:V293"/>
    <mergeCell ref="X293:AC293"/>
    <mergeCell ref="AD293:AE293"/>
    <mergeCell ref="B287:O287"/>
    <mergeCell ref="Q287:T287"/>
    <mergeCell ref="U287:V287"/>
    <mergeCell ref="X287:AC287"/>
    <mergeCell ref="AD287:AE287"/>
    <mergeCell ref="B289:O289"/>
    <mergeCell ref="Q289:T289"/>
    <mergeCell ref="U289:V289"/>
    <mergeCell ref="X289:AC289"/>
    <mergeCell ref="AD289:AE289"/>
    <mergeCell ref="B299:O299"/>
    <mergeCell ref="Q299:T299"/>
    <mergeCell ref="U299:V299"/>
    <mergeCell ref="X299:AC299"/>
    <mergeCell ref="AD299:AE299"/>
    <mergeCell ref="B301:O301"/>
    <mergeCell ref="Q301:T301"/>
    <mergeCell ref="U301:V301"/>
    <mergeCell ref="X301:AC301"/>
    <mergeCell ref="AD301:AE301"/>
    <mergeCell ref="B295:O295"/>
    <mergeCell ref="Q295:T295"/>
    <mergeCell ref="U295:V295"/>
    <mergeCell ref="X295:AC295"/>
    <mergeCell ref="AD295:AE295"/>
    <mergeCell ref="B297:O297"/>
    <mergeCell ref="Q297:T297"/>
    <mergeCell ref="U297:V297"/>
    <mergeCell ref="X297:AC297"/>
    <mergeCell ref="AD297:AE297"/>
    <mergeCell ref="A307:O307"/>
    <mergeCell ref="Q307:T307"/>
    <mergeCell ref="U307:V307"/>
    <mergeCell ref="X307:AC307"/>
    <mergeCell ref="AD307:AE307"/>
    <mergeCell ref="B309:O309"/>
    <mergeCell ref="Q309:T309"/>
    <mergeCell ref="U309:V309"/>
    <mergeCell ref="X309:AC309"/>
    <mergeCell ref="AD309:AE309"/>
    <mergeCell ref="B303:O303"/>
    <mergeCell ref="Q303:T303"/>
    <mergeCell ref="U303:V303"/>
    <mergeCell ref="X303:AC303"/>
    <mergeCell ref="AD303:AE303"/>
    <mergeCell ref="B305:O305"/>
    <mergeCell ref="U305:V305"/>
    <mergeCell ref="X305:AC305"/>
    <mergeCell ref="AD305:AE305"/>
    <mergeCell ref="Q305:T305"/>
    <mergeCell ref="B311:O311"/>
    <mergeCell ref="Q311:T311"/>
    <mergeCell ref="U311:V311"/>
    <mergeCell ref="X311:AC311"/>
    <mergeCell ref="AD311:AE311"/>
    <mergeCell ref="B313:O313"/>
    <mergeCell ref="Q313:T313"/>
    <mergeCell ref="U313:V313"/>
    <mergeCell ref="X313:AC313"/>
    <mergeCell ref="AD313:AE313"/>
    <mergeCell ref="B315:O315"/>
    <mergeCell ref="Q315:T315"/>
    <mergeCell ref="U315:V315"/>
    <mergeCell ref="X315:AC315"/>
    <mergeCell ref="AD315:AE315"/>
    <mergeCell ref="B317:O317"/>
    <mergeCell ref="Q317:T317"/>
    <mergeCell ref="U317:V317"/>
    <mergeCell ref="X317:AC317"/>
    <mergeCell ref="AD317:AE317"/>
    <mergeCell ref="B319:O319"/>
    <mergeCell ref="Q319:T319"/>
    <mergeCell ref="U319:V319"/>
    <mergeCell ref="X319:AC319"/>
    <mergeCell ref="AD319:AE319"/>
    <mergeCell ref="B321:O321"/>
    <mergeCell ref="Q321:T321"/>
    <mergeCell ref="U321:V321"/>
    <mergeCell ref="X321:AC321"/>
    <mergeCell ref="AD321:AE321"/>
    <mergeCell ref="B323:O323"/>
    <mergeCell ref="Q323:T323"/>
    <mergeCell ref="U323:V323"/>
    <mergeCell ref="X323:AC323"/>
    <mergeCell ref="AD323:AE323"/>
    <mergeCell ref="B325:O326"/>
    <mergeCell ref="B328:O329"/>
    <mergeCell ref="W374:X374"/>
    <mergeCell ref="B376:O378"/>
    <mergeCell ref="Q378:V378"/>
    <mergeCell ref="W378:X378"/>
    <mergeCell ref="B351:O351"/>
    <mergeCell ref="B345:AP346"/>
    <mergeCell ref="B348:O349"/>
    <mergeCell ref="B356:AP357"/>
    <mergeCell ref="B359:O360"/>
    <mergeCell ref="X349:AC349"/>
    <mergeCell ref="Q349:T349"/>
    <mergeCell ref="U349:V349"/>
    <mergeCell ref="B331:O331"/>
    <mergeCell ref="B337:O337"/>
    <mergeCell ref="Q337:T337"/>
    <mergeCell ref="U337:V337"/>
    <mergeCell ref="X326:AC326"/>
    <mergeCell ref="B406:AP407"/>
    <mergeCell ref="B408:AP408"/>
    <mergeCell ref="B410:F411"/>
    <mergeCell ref="I410:Q411"/>
    <mergeCell ref="S410:V411"/>
    <mergeCell ref="X410:AN411"/>
    <mergeCell ref="B413:E413"/>
    <mergeCell ref="I413:N413"/>
    <mergeCell ref="S413:V413"/>
    <mergeCell ref="AF413:AK413"/>
    <mergeCell ref="AL413:AM413"/>
    <mergeCell ref="B394:O394"/>
    <mergeCell ref="Q394:V394"/>
    <mergeCell ref="W394:X394"/>
    <mergeCell ref="B396:O396"/>
    <mergeCell ref="Q396:V396"/>
    <mergeCell ref="W396:X396"/>
    <mergeCell ref="B398:O398"/>
    <mergeCell ref="Q398:V398"/>
    <mergeCell ref="W398:X398"/>
    <mergeCell ref="S429:V429"/>
    <mergeCell ref="AF429:AK429"/>
    <mergeCell ref="AL429:AM429"/>
    <mergeCell ref="B415:E415"/>
    <mergeCell ref="I415:N415"/>
    <mergeCell ref="S415:V415"/>
    <mergeCell ref="AF415:AK415"/>
    <mergeCell ref="AL415:AM415"/>
    <mergeCell ref="B417:E417"/>
    <mergeCell ref="I417:N417"/>
    <mergeCell ref="S417:V417"/>
    <mergeCell ref="AF417:AK417"/>
    <mergeCell ref="AL417:AM417"/>
    <mergeCell ref="B419:E419"/>
    <mergeCell ref="I419:N419"/>
    <mergeCell ref="S419:V419"/>
    <mergeCell ref="AF419:AK419"/>
    <mergeCell ref="AL419:AM419"/>
    <mergeCell ref="B421:E421"/>
    <mergeCell ref="I421:N421"/>
    <mergeCell ref="S421:V421"/>
    <mergeCell ref="AF421:AK421"/>
    <mergeCell ref="AL421:AM421"/>
    <mergeCell ref="B435:E435"/>
    <mergeCell ref="I435:N435"/>
    <mergeCell ref="S435:V435"/>
    <mergeCell ref="AF435:AK435"/>
    <mergeCell ref="AL435:AM435"/>
    <mergeCell ref="B437:AP440"/>
    <mergeCell ref="B441:AP441"/>
    <mergeCell ref="B423:E423"/>
    <mergeCell ref="I423:N423"/>
    <mergeCell ref="S423:V423"/>
    <mergeCell ref="AF423:AK423"/>
    <mergeCell ref="AL423:AM423"/>
    <mergeCell ref="B425:E425"/>
    <mergeCell ref="I425:N425"/>
    <mergeCell ref="S425:V425"/>
    <mergeCell ref="AF425:AK425"/>
    <mergeCell ref="AL425:AM425"/>
    <mergeCell ref="B427:E427"/>
    <mergeCell ref="I427:N427"/>
    <mergeCell ref="S427:V427"/>
    <mergeCell ref="AF427:AK427"/>
    <mergeCell ref="AL427:AM427"/>
    <mergeCell ref="B429:E429"/>
    <mergeCell ref="I429:N429"/>
    <mergeCell ref="B431:E431"/>
    <mergeCell ref="I431:N431"/>
    <mergeCell ref="S431:V431"/>
    <mergeCell ref="AF431:AK431"/>
    <mergeCell ref="AL431:AM431"/>
    <mergeCell ref="B433:E433"/>
    <mergeCell ref="I433:N433"/>
    <mergeCell ref="S433:V433"/>
    <mergeCell ref="AF433:AK433"/>
    <mergeCell ref="AL433:AM433"/>
    <mergeCell ref="AG443:AO444"/>
    <mergeCell ref="B446:E446"/>
    <mergeCell ref="G446:L446"/>
    <mergeCell ref="M446:N446"/>
    <mergeCell ref="P446:S446"/>
    <mergeCell ref="X446:AC446"/>
    <mergeCell ref="AD446:AE446"/>
    <mergeCell ref="AG446:AJ446"/>
    <mergeCell ref="B448:E448"/>
    <mergeCell ref="G448:L448"/>
    <mergeCell ref="M448:N448"/>
    <mergeCell ref="P448:S448"/>
    <mergeCell ref="X448:AC448"/>
    <mergeCell ref="AD448:AE448"/>
    <mergeCell ref="AG448:AJ448"/>
    <mergeCell ref="B460:E460"/>
    <mergeCell ref="G460:L460"/>
    <mergeCell ref="M460:N460"/>
    <mergeCell ref="P460:S460"/>
    <mergeCell ref="X460:AC460"/>
    <mergeCell ref="AD460:AE460"/>
    <mergeCell ref="B443:E444"/>
    <mergeCell ref="G443:N444"/>
    <mergeCell ref="P443:S444"/>
    <mergeCell ref="U443:AE444"/>
    <mergeCell ref="A449:AP449"/>
    <mergeCell ref="B450:AJ450"/>
    <mergeCell ref="AK450:AN450"/>
    <mergeCell ref="AO450:AP450"/>
    <mergeCell ref="B452:AP453"/>
    <mergeCell ref="G455:N456"/>
    <mergeCell ref="P455:S456"/>
    <mergeCell ref="U455:AE456"/>
    <mergeCell ref="B458:E458"/>
    <mergeCell ref="G458:L458"/>
    <mergeCell ref="M458:N458"/>
    <mergeCell ref="P458:S458"/>
    <mergeCell ref="X458:AC458"/>
    <mergeCell ref="AD458:AE458"/>
    <mergeCell ref="W487:X487"/>
    <mergeCell ref="B462:AP464"/>
    <mergeCell ref="B465:AP465"/>
    <mergeCell ref="B467:E468"/>
    <mergeCell ref="G467:N468"/>
    <mergeCell ref="P467:S468"/>
    <mergeCell ref="U467:AE468"/>
    <mergeCell ref="AG467:AO468"/>
    <mergeCell ref="B470:E470"/>
    <mergeCell ref="G470:L470"/>
    <mergeCell ref="M470:N470"/>
    <mergeCell ref="P470:S470"/>
    <mergeCell ref="X470:AC470"/>
    <mergeCell ref="AD470:AE470"/>
    <mergeCell ref="AG470:AJ470"/>
    <mergeCell ref="B472:E472"/>
    <mergeCell ref="G472:L472"/>
    <mergeCell ref="M472:N472"/>
    <mergeCell ref="P472:S472"/>
    <mergeCell ref="X472:AC472"/>
    <mergeCell ref="AD472:AE472"/>
    <mergeCell ref="AG472:AJ472"/>
    <mergeCell ref="B503:O503"/>
    <mergeCell ref="Q503:V503"/>
    <mergeCell ref="W503:X503"/>
    <mergeCell ref="A505:AP505"/>
    <mergeCell ref="B506:AP506"/>
    <mergeCell ref="B508:AQ508"/>
    <mergeCell ref="B475:AJ475"/>
    <mergeCell ref="AK475:AN475"/>
    <mergeCell ref="AO475:AP475"/>
    <mergeCell ref="B477:AP477"/>
    <mergeCell ref="B479:O479"/>
    <mergeCell ref="Q479:V479"/>
    <mergeCell ref="W479:X479"/>
    <mergeCell ref="B481:O481"/>
    <mergeCell ref="Q481:V481"/>
    <mergeCell ref="W481:X481"/>
    <mergeCell ref="B483:O483"/>
    <mergeCell ref="Q483:V483"/>
    <mergeCell ref="W483:X483"/>
    <mergeCell ref="B485:O485"/>
    <mergeCell ref="Q485:V485"/>
    <mergeCell ref="W485:X485"/>
    <mergeCell ref="B487:O487"/>
    <mergeCell ref="Q487:V487"/>
    <mergeCell ref="W493:X493"/>
    <mergeCell ref="B495:AP495"/>
    <mergeCell ref="B497:O497"/>
    <mergeCell ref="Q497:V497"/>
    <mergeCell ref="W497:X497"/>
    <mergeCell ref="B499:O499"/>
    <mergeCell ref="Q499:V499"/>
    <mergeCell ref="W499:X499"/>
    <mergeCell ref="B501:O501"/>
    <mergeCell ref="Q501:V501"/>
    <mergeCell ref="W501:X501"/>
    <mergeCell ref="B493:O493"/>
    <mergeCell ref="Q493:V493"/>
    <mergeCell ref="Y513:AD513"/>
    <mergeCell ref="B514:H514"/>
    <mergeCell ref="I514:N514"/>
    <mergeCell ref="O514:P514"/>
    <mergeCell ref="R514:U514"/>
    <mergeCell ref="Y514:AD514"/>
    <mergeCell ref="AE514:AF514"/>
    <mergeCell ref="AG514:AN514"/>
    <mergeCell ref="AO514:AP514"/>
    <mergeCell ref="I510:P510"/>
    <mergeCell ref="R510:U510"/>
    <mergeCell ref="V510:AF510"/>
    <mergeCell ref="AG510:AP510"/>
    <mergeCell ref="B512:H512"/>
    <mergeCell ref="I512:N512"/>
    <mergeCell ref="O512:P512"/>
    <mergeCell ref="R512:U512"/>
    <mergeCell ref="Y512:AD512"/>
    <mergeCell ref="AE512:AF512"/>
    <mergeCell ref="AG512:AN512"/>
    <mergeCell ref="AO512:AP512"/>
    <mergeCell ref="AG516:AN516"/>
    <mergeCell ref="AO516:AP516"/>
    <mergeCell ref="B518:AP519"/>
    <mergeCell ref="I521:P522"/>
    <mergeCell ref="R521:U522"/>
    <mergeCell ref="W521:AG522"/>
    <mergeCell ref="B523:AP523"/>
    <mergeCell ref="B524:H524"/>
    <mergeCell ref="I524:N524"/>
    <mergeCell ref="O524:P524"/>
    <mergeCell ref="R524:U524"/>
    <mergeCell ref="Z524:AE524"/>
    <mergeCell ref="AF524:AG524"/>
    <mergeCell ref="B534:H534"/>
    <mergeCell ref="J534:M534"/>
    <mergeCell ref="N534:O534"/>
    <mergeCell ref="B516:H516"/>
    <mergeCell ref="I516:N516"/>
    <mergeCell ref="O516:P516"/>
    <mergeCell ref="R516:U516"/>
    <mergeCell ref="Y516:AD516"/>
    <mergeCell ref="AE516:AF516"/>
    <mergeCell ref="B550:AP551"/>
    <mergeCell ref="Q553:X553"/>
    <mergeCell ref="B555:O555"/>
    <mergeCell ref="Q555:V555"/>
    <mergeCell ref="W555:X555"/>
    <mergeCell ref="B557:O557"/>
    <mergeCell ref="Q557:V557"/>
    <mergeCell ref="W557:X557"/>
    <mergeCell ref="B526:H526"/>
    <mergeCell ref="I526:N526"/>
    <mergeCell ref="O526:P526"/>
    <mergeCell ref="R526:U526"/>
    <mergeCell ref="Z526:AE526"/>
    <mergeCell ref="AF526:AG526"/>
    <mergeCell ref="B528:H528"/>
    <mergeCell ref="I528:N528"/>
    <mergeCell ref="O528:P528"/>
    <mergeCell ref="R528:U528"/>
    <mergeCell ref="Z528:AE528"/>
    <mergeCell ref="AF528:AG528"/>
    <mergeCell ref="B530:AP530"/>
    <mergeCell ref="B532:H532"/>
    <mergeCell ref="J532:M532"/>
    <mergeCell ref="N532:O532"/>
    <mergeCell ref="B536:H536"/>
    <mergeCell ref="J536:M536"/>
    <mergeCell ref="N536:O536"/>
    <mergeCell ref="B548:O548"/>
    <mergeCell ref="Q548:V548"/>
    <mergeCell ref="W548:X548"/>
    <mergeCell ref="Z548:AG548"/>
    <mergeCell ref="AH548:AI548"/>
    <mergeCell ref="A549:AP549"/>
    <mergeCell ref="AH542:AI542"/>
    <mergeCell ref="AH544:AI544"/>
    <mergeCell ref="AH546:AI546"/>
    <mergeCell ref="Z544:AG544"/>
    <mergeCell ref="Q544:V544"/>
    <mergeCell ref="W546:X546"/>
    <mergeCell ref="W544:X544"/>
    <mergeCell ref="Z546:AG546"/>
    <mergeCell ref="Q561:V561"/>
    <mergeCell ref="W561:X561"/>
    <mergeCell ref="A563:AP563"/>
    <mergeCell ref="B565:AP565"/>
    <mergeCell ref="Q566:X566"/>
    <mergeCell ref="B568:O568"/>
    <mergeCell ref="Q568:V568"/>
    <mergeCell ref="W568:X568"/>
    <mergeCell ref="B570:O570"/>
    <mergeCell ref="Q570:V570"/>
    <mergeCell ref="W570:X570"/>
    <mergeCell ref="B572:O572"/>
    <mergeCell ref="Q572:V572"/>
    <mergeCell ref="W572:X572"/>
    <mergeCell ref="B574:O574"/>
    <mergeCell ref="Q574:V574"/>
    <mergeCell ref="W574:X574"/>
    <mergeCell ref="AH582:AI582"/>
    <mergeCell ref="B601:AP601"/>
    <mergeCell ref="B603:AP603"/>
    <mergeCell ref="B576:AP576"/>
    <mergeCell ref="B578:AP578"/>
    <mergeCell ref="Q580:X580"/>
    <mergeCell ref="Z580:AI580"/>
    <mergeCell ref="B584:O584"/>
    <mergeCell ref="Q584:V584"/>
    <mergeCell ref="W584:X584"/>
    <mergeCell ref="Z584:AG584"/>
    <mergeCell ref="AH584:AI584"/>
    <mergeCell ref="B586:O586"/>
    <mergeCell ref="Q586:V586"/>
    <mergeCell ref="W586:X586"/>
    <mergeCell ref="Z586:AG586"/>
    <mergeCell ref="AH586:AI586"/>
    <mergeCell ref="B588:AP588"/>
    <mergeCell ref="B625:O625"/>
    <mergeCell ref="Q625:X625"/>
    <mergeCell ref="Y625:Z625"/>
    <mergeCell ref="B627:O627"/>
    <mergeCell ref="AA627:AH627"/>
    <mergeCell ref="AI627:AJ627"/>
    <mergeCell ref="B629:O630"/>
    <mergeCell ref="Q630:X630"/>
    <mergeCell ref="Y630:Z630"/>
    <mergeCell ref="B619:O619"/>
    <mergeCell ref="Q619:X619"/>
    <mergeCell ref="Y619:Z619"/>
    <mergeCell ref="B621:O621"/>
    <mergeCell ref="Q621:X621"/>
    <mergeCell ref="Y621:Z621"/>
    <mergeCell ref="B623:O623"/>
    <mergeCell ref="Q623:X623"/>
    <mergeCell ref="Y623:Z623"/>
    <mergeCell ref="AK666:AN666"/>
    <mergeCell ref="AO666:AP666"/>
    <mergeCell ref="B637:O637"/>
    <mergeCell ref="Q637:X637"/>
    <mergeCell ref="Y637:Z637"/>
    <mergeCell ref="B639:O639"/>
    <mergeCell ref="Q639:X639"/>
    <mergeCell ref="Y639:Z639"/>
    <mergeCell ref="B641:O641"/>
    <mergeCell ref="Q641:X641"/>
    <mergeCell ref="Y641:Z641"/>
    <mergeCell ref="B643:O643"/>
    <mergeCell ref="Q643:X643"/>
    <mergeCell ref="Y643:Z643"/>
    <mergeCell ref="A645:AP645"/>
    <mergeCell ref="A646:AP646"/>
    <mergeCell ref="B647:AP647"/>
    <mergeCell ref="B649:AP650"/>
    <mergeCell ref="P652:U656"/>
    <mergeCell ref="W652:AB656"/>
    <mergeCell ref="AD652:AI656"/>
    <mergeCell ref="AK652:AP656"/>
    <mergeCell ref="AO658:AP658"/>
    <mergeCell ref="AH660:AI660"/>
    <mergeCell ref="AA670:AB670"/>
    <mergeCell ref="AD670:AG670"/>
    <mergeCell ref="AH670:AI670"/>
    <mergeCell ref="AK670:AN670"/>
    <mergeCell ref="AO670:AP670"/>
    <mergeCell ref="C680:AP680"/>
    <mergeCell ref="C682:AP682"/>
    <mergeCell ref="C684:AP684"/>
    <mergeCell ref="B664:N664"/>
    <mergeCell ref="P664:S664"/>
    <mergeCell ref="T664:U664"/>
    <mergeCell ref="W664:Z664"/>
    <mergeCell ref="AA664:AB664"/>
    <mergeCell ref="AD664:AG664"/>
    <mergeCell ref="AH664:AI664"/>
    <mergeCell ref="AK664:AN664"/>
    <mergeCell ref="AO664:AP664"/>
    <mergeCell ref="B666:N666"/>
    <mergeCell ref="P666:S666"/>
    <mergeCell ref="T666:U666"/>
    <mergeCell ref="W666:Z666"/>
    <mergeCell ref="AA666:AB666"/>
    <mergeCell ref="AD666:AG666"/>
    <mergeCell ref="AH666:AI666"/>
    <mergeCell ref="A124:A125"/>
    <mergeCell ref="B728:AP728"/>
    <mergeCell ref="C704:AP704"/>
    <mergeCell ref="B706:AP706"/>
    <mergeCell ref="B708:AP708"/>
    <mergeCell ref="B709:AP709"/>
    <mergeCell ref="B711:M711"/>
    <mergeCell ref="O711:P711"/>
    <mergeCell ref="T711:V711"/>
    <mergeCell ref="Z711:AA711"/>
    <mergeCell ref="O713:AH717"/>
    <mergeCell ref="B719:M719"/>
    <mergeCell ref="O719:AH719"/>
    <mergeCell ref="B721:M721"/>
    <mergeCell ref="O721:AH721"/>
    <mergeCell ref="B723:AP723"/>
    <mergeCell ref="B726:AP726"/>
    <mergeCell ref="B727:AP727"/>
    <mergeCell ref="C698:AP698"/>
    <mergeCell ref="C700:AP700"/>
    <mergeCell ref="C702:AP702"/>
    <mergeCell ref="B668:N668"/>
    <mergeCell ref="P668:S668"/>
    <mergeCell ref="T668:U668"/>
    <mergeCell ref="B713:M717"/>
    <mergeCell ref="A671:AP671"/>
    <mergeCell ref="B672:AP672"/>
    <mergeCell ref="B674:AP674"/>
    <mergeCell ref="B676:AP676"/>
    <mergeCell ref="C678:AP678"/>
    <mergeCell ref="B509:AP509"/>
    <mergeCell ref="B579:AP579"/>
    <mergeCell ref="C686:AP686"/>
    <mergeCell ref="C688:AP688"/>
    <mergeCell ref="C690:AP690"/>
    <mergeCell ref="C692:AP692"/>
    <mergeCell ref="C694:AP694"/>
    <mergeCell ref="C696:AP696"/>
    <mergeCell ref="W668:Z668"/>
    <mergeCell ref="AA668:AB668"/>
    <mergeCell ref="AD668:AG668"/>
    <mergeCell ref="AH668:AI668"/>
    <mergeCell ref="AK668:AN668"/>
    <mergeCell ref="AO668:AP668"/>
    <mergeCell ref="B670:N670"/>
    <mergeCell ref="P670:S670"/>
    <mergeCell ref="T670:U670"/>
    <mergeCell ref="W670:Z670"/>
  </mergeCells>
  <dataValidations count="14">
    <dataValidation type="whole" operator="greaterThanOrEqual" allowBlank="1" showInputMessage="1" showErrorMessage="1" error="De waarde die u invult, moet een geheel getal zijn." sqref="Q362:T362 Q360:T360 Q351:T351 Q349:T349 Q326:T326 Q329:T329 Q331:T331 Q333:T333 Q335:T335 Q337:T337 Q339:T339 Q341:T341 Q323:T323 Q321:T321 Q319:T319 Q317:T317 Q315:T315 Q313:T313 Q311:T311 Q309:T309 Q307:T307 Q305:T305 Q291:T291 Q293:T293 Q295:T295 Q297:T297 Q299:T299 Q301:T301 Q303:T303 Q289:T289 Q287:T287 Q285:T285 B280:E280 B276:E276 B272:E272 Q266:T266 Q264:T264 Q262:T262 Q260:T260 B250:E250 B246:E246" xr:uid="{D23681D5-FEC3-4D9B-90DA-AB5AA37F5292}">
      <formula1>0</formula1>
    </dataValidation>
    <dataValidation type="whole" allowBlank="1" showInputMessage="1" showErrorMessage="1" error="De waarde die u invult, moet tussen 0000 en 9999 liggen." sqref="S413:V413 S415:V415 S417:V417 S419:V419 S421:V421 S423:V423 S425:V425 S427:V427 S429:V429 S431:V431 S433:V433 S435:V435 P446:S446 P448:S448 P458:S458 P460:S460 P470:S470 P472:S472 R512:U512 R514:U514 T517 R516:U516 R524:U524 R526:U526 R528:U528" xr:uid="{6F746150-0E80-4A9A-8D9B-76F0FEA23769}">
      <formula1>0</formula1>
      <formula2>9999</formula2>
    </dataValidation>
    <dataValidation type="decimal" operator="greaterThanOrEqual" allowBlank="1" showInputMessage="1" showErrorMessage="1" error="De waarde die u invult, moet groter of gelijk aan nul zijn." sqref="Q619:X619 Q635:X635 Q637:X637 Q639:X639 V640 Q641:X641 B607:I607 Z598:AG598 Z596:AG596 Z594:AG594 Z592:AG592 Z582:AG582 Z584:AG584 Z542:AG542 Z544:AG544 Z546:AG546 Z548:AG548 AG512:AN512 AG514:AN514" xr:uid="{7A6326C3-BB19-497F-AE1F-98807EE29C12}">
      <formula1>0</formula1>
    </dataValidation>
    <dataValidation type="whole" allowBlank="1" showInputMessage="1" showErrorMessage="1" error="De waarde die invult, moet tussen 0 en 3 liggen." sqref="S96" xr:uid="{8EE9FF65-D516-4E30-87FB-80DEF2F380D3}">
      <formula1>0</formula1>
      <formula2>3</formula2>
    </dataValidation>
    <dataValidation type="whole" allowBlank="1" showInputMessage="1" showErrorMessage="1" error="De waarde die u invult, moet tussen 1000 en 9999 liggen." sqref="Q167:T167 Q173:T173 Q116:T116 Q80:T80 Q70:T70 Q62:T62 Q52:T52" xr:uid="{B193D270-87AC-43AC-A7D3-BCA9411506F4}">
      <formula1>1000</formula1>
      <formula2>9999</formula2>
    </dataValidation>
    <dataValidation allowBlank="1" showInputMessage="1" showErrorMessage="1" error="De waarde die u invult, moet tussen 0000 en 9999 liggen." sqref="M187:P187" xr:uid="{AC6B1DB3-C586-4EA5-A2D3-CEC2F89C655C}"/>
    <dataValidation type="whole" operator="greaterThanOrEqual" allowBlank="1" showInputMessage="1" showErrorMessage="1" error="De waarde die u invult, moet groter zijn dan nul. De waarde moet een geheel getal zijn." sqref="Q592:V592 Q594:V594 Q596:V596 Q598:V598 Q586:V586 Q584:V584 Q582:V582 Q561:V561 Q559:V559 Q557:V557 Q555:V555 Q542:V542 Q544:V544 Q546:V546 Q548:V548 I524:N524 I526:N526 I528:N528 I516:N516 I514:N514 I512:N512 Q503:V503 Q501:V501 Q499:V499 Q497:V497 Q493:V493 Q491:V491 Q489:V489 Q487:V487 Q485:V485 Q483:V483 Q479:V479 Q481:V481 G470:L470 G472:L472 G458:L458 G460:L460 G446:L446 A449:AP449 I413:N413 I415:N415 I417:N417 I419:N419 I421:N421 I423:N423 I425:N425 I427:N427 I429:N429 I431:N431 I433:N433 I435:N435" xr:uid="{7E4B95EA-4329-4616-B367-DAD8055506FB}">
      <formula1>0</formula1>
    </dataValidation>
    <dataValidation type="whole" allowBlank="1" showInputMessage="1" showErrorMessage="1" error="De waarde die u invult, moet tussen 0 en 9 liggen." sqref="R711 X711 B133:E133 G132:I133 K133:M133 H187 Z96 T96 Q54:T54 V54:X54 Z54:AB54 K127:X127" xr:uid="{4EEDF593-0F20-4DBA-A789-6CB632824925}">
      <formula1>0</formula1>
      <formula2>9</formula2>
    </dataValidation>
    <dataValidation type="whole" allowBlank="1" showInputMessage="1" showErrorMessage="1" error="De waarde die u invult, moet tussen 0000 en 9999 liggen." sqref="AB711:AE711 AD96:AG96" xr:uid="{1029CC5B-1015-48C4-8D1A-25E1A7CCE6F7}">
      <formula1>0</formula1>
      <formula2>9</formula2>
    </dataValidation>
    <dataValidation type="whole" operator="greaterThanOrEqual" allowBlank="1" showInputMessage="1" showErrorMessage="1" sqref="Q94:V94 Z94:AE94 AI94:AN94" xr:uid="{44C3BEF7-9322-4F0D-8F86-8846B1DE75BB}">
      <formula1>0</formula1>
    </dataValidation>
    <dataValidation type="whole" allowBlank="1" showInputMessage="1" showErrorMessage="1" error="De waarde die u invult, moet tussen 0 en 1 liggen." sqref="W711 Y96 G187" xr:uid="{4C75778D-02C1-4AC8-AAAC-D1B8E5878945}">
      <formula1>0</formula1>
      <formula2>1</formula2>
    </dataValidation>
    <dataValidation type="whole" allowBlank="1" showInputMessage="1" showErrorMessage="1" error="De waarde die u invult, moet tussen 0 en 3 liggen." sqref="Q711" xr:uid="{7B16A0BB-198E-43C9-ADC8-15A647CA8689}">
      <formula1>0</formula1>
      <formula2>3</formula2>
    </dataValidation>
    <dataValidation type="whole" allowBlank="1" showInputMessage="1" showErrorMessage="1" error="De waarde moet groter of gelijk aan nul zijn en kleiner 10 000" sqref="S418:V418" xr:uid="{F419265C-9933-45F7-92AD-7BD224C27F68}">
      <formula1>0</formula1>
      <formula2>9999</formula2>
    </dataValidation>
    <dataValidation type="whole" operator="greaterThanOrEqual" allowBlank="1" showInputMessage="1" showErrorMessage="1" error="De waarde moet steeds groter of gelijk aan nul zijn" sqref="AJ392 G448:L448 U486 S312 S290" xr:uid="{AF380560-2C23-4A20-853A-28D6D397CD2E}">
      <formula1>0</formula1>
    </dataValidation>
  </dataValidations>
  <hyperlinks>
    <hyperlink ref="B11" r:id="rId1" xr:uid="{8E27EDC5-F2F7-4066-B344-958AD4264240}"/>
    <hyperlink ref="J11" r:id="rId2" xr:uid="{BB235A80-C1BE-44E5-80C8-A8C03B9D6BB3}"/>
    <hyperlink ref="B726" r:id="rId3" xr:uid="{690B2C23-0E5B-4617-9BBE-AF16195AF715}"/>
    <hyperlink ref="D25" r:id="rId4" xr:uid="{18D11903-7442-4DAC-B679-F641CB315A9D}"/>
  </hyperlinks>
  <pageMargins left="0.23622047244094491" right="0.23622047244094491" top="0.74803149606299213" bottom="0.74803149606299213" header="0.31496062992125984" footer="0.31496062992125984"/>
  <pageSetup paperSize="9" orientation="portrait" r:id="rId5"/>
  <headerFooter>
    <oddFooter>&amp;LSubsidieaanvraag voor de aankoop van een gebouw voor  het buitengewoon secundair onderwijs&amp;Rpagina &amp;P van &amp;N</oddFooter>
  </headerFooter>
  <rowBreaks count="16" manualBreakCount="16">
    <brk id="189" max="16383" man="1"/>
    <brk id="243" max="16383" man="1"/>
    <brk id="281" max="16383" man="1"/>
    <brk id="355" max="16383" man="1"/>
    <brk id="399" max="16383" man="1"/>
    <brk id="461" max="16383" man="1"/>
    <brk id="529" max="16383" man="1"/>
    <brk id="600" max="16383" man="1"/>
    <brk id="400" man="1"/>
    <brk id="482" man="1"/>
    <brk id="560" man="1"/>
    <brk id="164" man="1"/>
    <brk id="310" man="1"/>
    <brk id="236" man="1"/>
    <brk id="76" man="1"/>
    <brk id="705"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RB_OnderwijsNet_Vrij">
              <controlPr defaultSize="0" autoFill="0" autoLine="0" autoPict="0">
                <anchor moveWithCells="1">
                  <from>
                    <xdr:col>0</xdr:col>
                    <xdr:colOff>133350</xdr:colOff>
                    <xdr:row>29</xdr:row>
                    <xdr:rowOff>152400</xdr:rowOff>
                  </from>
                  <to>
                    <xdr:col>2</xdr:col>
                    <xdr:colOff>104775</xdr:colOff>
                    <xdr:row>32</xdr:row>
                    <xdr:rowOff>19050</xdr:rowOff>
                  </to>
                </anchor>
              </controlPr>
            </control>
          </mc:Choice>
        </mc:AlternateContent>
        <mc:AlternateContent xmlns:mc="http://schemas.openxmlformats.org/markup-compatibility/2006">
          <mc:Choice Requires="x14">
            <control shapeId="1027" r:id="rId9" name="RB_OnderwijsNet_Gem">
              <controlPr defaultSize="0" autoFill="0" autoLine="0" autoPict="0">
                <anchor moveWithCells="1">
                  <from>
                    <xdr:col>14</xdr:col>
                    <xdr:colOff>95250</xdr:colOff>
                    <xdr:row>29</xdr:row>
                    <xdr:rowOff>152400</xdr:rowOff>
                  </from>
                  <to>
                    <xdr:col>16</xdr:col>
                    <xdr:colOff>114300</xdr:colOff>
                    <xdr:row>32</xdr:row>
                    <xdr:rowOff>19050</xdr:rowOff>
                  </to>
                </anchor>
              </controlPr>
            </control>
          </mc:Choice>
        </mc:AlternateContent>
        <mc:AlternateContent xmlns:mc="http://schemas.openxmlformats.org/markup-compatibility/2006">
          <mc:Choice Requires="x14">
            <control shapeId="1028" r:id="rId10" name="RB_OnderwijsNet_Prov">
              <controlPr defaultSize="0" autoFill="0" autoLine="0" autoPict="0">
                <anchor moveWithCells="1">
                  <from>
                    <xdr:col>28</xdr:col>
                    <xdr:colOff>95250</xdr:colOff>
                    <xdr:row>29</xdr:row>
                    <xdr:rowOff>152400</xdr:rowOff>
                  </from>
                  <to>
                    <xdr:col>30</xdr:col>
                    <xdr:colOff>114300</xdr:colOff>
                    <xdr:row>32</xdr:row>
                    <xdr:rowOff>19050</xdr:rowOff>
                  </to>
                </anchor>
              </controlPr>
            </control>
          </mc:Choice>
        </mc:AlternateContent>
        <mc:AlternateContent xmlns:mc="http://schemas.openxmlformats.org/markup-compatibility/2006">
          <mc:Choice Requires="x14">
            <control shapeId="1029" r:id="rId11" name="RB_Diko_True">
              <controlPr defaultSize="0" autoFill="0" autoLine="0" autoPict="0">
                <anchor moveWithCells="1">
                  <from>
                    <xdr:col>0</xdr:col>
                    <xdr:colOff>133350</xdr:colOff>
                    <xdr:row>40</xdr:row>
                    <xdr:rowOff>0</xdr:rowOff>
                  </from>
                  <to>
                    <xdr:col>2</xdr:col>
                    <xdr:colOff>104775</xdr:colOff>
                    <xdr:row>43</xdr:row>
                    <xdr:rowOff>38100</xdr:rowOff>
                  </to>
                </anchor>
              </controlPr>
            </control>
          </mc:Choice>
        </mc:AlternateContent>
        <mc:AlternateContent xmlns:mc="http://schemas.openxmlformats.org/markup-compatibility/2006">
          <mc:Choice Requires="x14">
            <control shapeId="1030" r:id="rId12" name="RB_Diko_False">
              <controlPr defaultSize="0" autoFill="0" autoLine="0" autoPict="0">
                <anchor moveWithCells="1">
                  <from>
                    <xdr:col>0</xdr:col>
                    <xdr:colOff>133350</xdr:colOff>
                    <xdr:row>42</xdr:row>
                    <xdr:rowOff>0</xdr:rowOff>
                  </from>
                  <to>
                    <xdr:col>2</xdr:col>
                    <xdr:colOff>104775</xdr:colOff>
                    <xdr:row>45</xdr:row>
                    <xdr:rowOff>0</xdr:rowOff>
                  </to>
                </anchor>
              </controlPr>
            </control>
          </mc:Choice>
        </mc:AlternateContent>
        <mc:AlternateContent xmlns:mc="http://schemas.openxmlformats.org/markup-compatibility/2006">
          <mc:Choice Requires="x14">
            <control shapeId="1031" r:id="rId13" name="RB_CritRationalisatieProgr_True">
              <controlPr defaultSize="0" autoFill="0" autoLine="0" autoPict="0">
                <anchor moveWithCells="1">
                  <from>
                    <xdr:col>0</xdr:col>
                    <xdr:colOff>133350</xdr:colOff>
                    <xdr:row>143</xdr:row>
                    <xdr:rowOff>0</xdr:rowOff>
                  </from>
                  <to>
                    <xdr:col>2</xdr:col>
                    <xdr:colOff>104775</xdr:colOff>
                    <xdr:row>146</xdr:row>
                    <xdr:rowOff>38100</xdr:rowOff>
                  </to>
                </anchor>
              </controlPr>
            </control>
          </mc:Choice>
        </mc:AlternateContent>
        <mc:AlternateContent xmlns:mc="http://schemas.openxmlformats.org/markup-compatibility/2006">
          <mc:Choice Requires="x14">
            <control shapeId="1032" r:id="rId14" name="RB_CritRationalisatieProgr_F">
              <controlPr defaultSize="0" autoFill="0" autoLine="0" autoPict="0">
                <anchor moveWithCells="1">
                  <from>
                    <xdr:col>0</xdr:col>
                    <xdr:colOff>133350</xdr:colOff>
                    <xdr:row>144</xdr:row>
                    <xdr:rowOff>171450</xdr:rowOff>
                  </from>
                  <to>
                    <xdr:col>2</xdr:col>
                    <xdr:colOff>104775</xdr:colOff>
                    <xdr:row>147</xdr:row>
                    <xdr:rowOff>28575</xdr:rowOff>
                  </to>
                </anchor>
              </controlPr>
            </control>
          </mc:Choice>
        </mc:AlternateContent>
        <mc:AlternateContent xmlns:mc="http://schemas.openxmlformats.org/markup-compatibility/2006">
          <mc:Choice Requires="x14">
            <control shapeId="1033" r:id="rId15" name="RB_BeschikSchoolgebVrij_True">
              <controlPr defaultSize="0" autoFill="0" autoLine="0" autoPict="0">
                <anchor moveWithCells="1">
                  <from>
                    <xdr:col>0</xdr:col>
                    <xdr:colOff>133350</xdr:colOff>
                    <xdr:row>149</xdr:row>
                    <xdr:rowOff>142875</xdr:rowOff>
                  </from>
                  <to>
                    <xdr:col>2</xdr:col>
                    <xdr:colOff>104775</xdr:colOff>
                    <xdr:row>151</xdr:row>
                    <xdr:rowOff>180975</xdr:rowOff>
                  </to>
                </anchor>
              </controlPr>
            </control>
          </mc:Choice>
        </mc:AlternateContent>
        <mc:AlternateContent xmlns:mc="http://schemas.openxmlformats.org/markup-compatibility/2006">
          <mc:Choice Requires="x14">
            <control shapeId="1034" r:id="rId16" name="RB_BeschikSchoolgebVrij_False">
              <controlPr defaultSize="0" autoFill="0" autoLine="0" autoPict="0">
                <anchor moveWithCells="1">
                  <from>
                    <xdr:col>0</xdr:col>
                    <xdr:colOff>133350</xdr:colOff>
                    <xdr:row>151</xdr:row>
                    <xdr:rowOff>133350</xdr:rowOff>
                  </from>
                  <to>
                    <xdr:col>2</xdr:col>
                    <xdr:colOff>104775</xdr:colOff>
                    <xdr:row>153</xdr:row>
                    <xdr:rowOff>180975</xdr:rowOff>
                  </to>
                </anchor>
              </controlPr>
            </control>
          </mc:Choice>
        </mc:AlternateContent>
        <mc:AlternateContent xmlns:mc="http://schemas.openxmlformats.org/markup-compatibility/2006">
          <mc:Choice Requires="x14">
            <control shapeId="1035" r:id="rId17" name="RB_Prov_Ant">
              <controlPr defaultSize="0" autoFill="0" autoLine="0" autoPict="0">
                <anchor moveWithCells="1">
                  <from>
                    <xdr:col>0</xdr:col>
                    <xdr:colOff>133350</xdr:colOff>
                    <xdr:row>33</xdr:row>
                    <xdr:rowOff>152400</xdr:rowOff>
                  </from>
                  <to>
                    <xdr:col>2</xdr:col>
                    <xdr:colOff>104775</xdr:colOff>
                    <xdr:row>37</xdr:row>
                    <xdr:rowOff>28575</xdr:rowOff>
                  </to>
                </anchor>
              </controlPr>
            </control>
          </mc:Choice>
        </mc:AlternateContent>
        <mc:AlternateContent xmlns:mc="http://schemas.openxmlformats.org/markup-compatibility/2006">
          <mc:Choice Requires="x14">
            <control shapeId="1036" r:id="rId18" name="RB_Prov_BHG">
              <controlPr defaultSize="0" autoFill="0" autoLine="0" autoPict="0">
                <anchor moveWithCells="1">
                  <from>
                    <xdr:col>0</xdr:col>
                    <xdr:colOff>133350</xdr:colOff>
                    <xdr:row>35</xdr:row>
                    <xdr:rowOff>133350</xdr:rowOff>
                  </from>
                  <to>
                    <xdr:col>2</xdr:col>
                    <xdr:colOff>104775</xdr:colOff>
                    <xdr:row>37</xdr:row>
                    <xdr:rowOff>180975</xdr:rowOff>
                  </to>
                </anchor>
              </controlPr>
            </control>
          </mc:Choice>
        </mc:AlternateContent>
        <mc:AlternateContent xmlns:mc="http://schemas.openxmlformats.org/markup-compatibility/2006">
          <mc:Choice Requires="x14">
            <control shapeId="1037" r:id="rId19" name="RB_Prov_Lim">
              <controlPr defaultSize="0" autoFill="0" autoLine="0" autoPict="0">
                <anchor moveWithCells="1">
                  <from>
                    <xdr:col>14</xdr:col>
                    <xdr:colOff>95250</xdr:colOff>
                    <xdr:row>33</xdr:row>
                    <xdr:rowOff>152400</xdr:rowOff>
                  </from>
                  <to>
                    <xdr:col>16</xdr:col>
                    <xdr:colOff>114300</xdr:colOff>
                    <xdr:row>37</xdr:row>
                    <xdr:rowOff>28575</xdr:rowOff>
                  </to>
                </anchor>
              </controlPr>
            </control>
          </mc:Choice>
        </mc:AlternateContent>
        <mc:AlternateContent xmlns:mc="http://schemas.openxmlformats.org/markup-compatibility/2006">
          <mc:Choice Requires="x14">
            <control shapeId="1038" r:id="rId20" name="RB_Prov_OV">
              <controlPr defaultSize="0" autoFill="0" autoLine="0" autoPict="0">
                <anchor moveWithCells="1">
                  <from>
                    <xdr:col>14</xdr:col>
                    <xdr:colOff>95250</xdr:colOff>
                    <xdr:row>35</xdr:row>
                    <xdr:rowOff>133350</xdr:rowOff>
                  </from>
                  <to>
                    <xdr:col>16</xdr:col>
                    <xdr:colOff>114300</xdr:colOff>
                    <xdr:row>37</xdr:row>
                    <xdr:rowOff>180975</xdr:rowOff>
                  </to>
                </anchor>
              </controlPr>
            </control>
          </mc:Choice>
        </mc:AlternateContent>
        <mc:AlternateContent xmlns:mc="http://schemas.openxmlformats.org/markup-compatibility/2006">
          <mc:Choice Requires="x14">
            <control shapeId="1039" r:id="rId21" name="RB_Prov_VB">
              <controlPr defaultSize="0" autoFill="0" autoLine="0" autoPict="0">
                <anchor moveWithCells="1">
                  <from>
                    <xdr:col>28</xdr:col>
                    <xdr:colOff>95250</xdr:colOff>
                    <xdr:row>33</xdr:row>
                    <xdr:rowOff>152400</xdr:rowOff>
                  </from>
                  <to>
                    <xdr:col>30</xdr:col>
                    <xdr:colOff>114300</xdr:colOff>
                    <xdr:row>37</xdr:row>
                    <xdr:rowOff>28575</xdr:rowOff>
                  </to>
                </anchor>
              </controlPr>
            </control>
          </mc:Choice>
        </mc:AlternateContent>
        <mc:AlternateContent xmlns:mc="http://schemas.openxmlformats.org/markup-compatibility/2006">
          <mc:Choice Requires="x14">
            <control shapeId="1040" r:id="rId22" name="RB_Prov_WV">
              <controlPr defaultSize="0" autoFill="0" autoLine="0" autoPict="0">
                <anchor moveWithCells="1">
                  <from>
                    <xdr:col>28</xdr:col>
                    <xdr:colOff>95250</xdr:colOff>
                    <xdr:row>35</xdr:row>
                    <xdr:rowOff>133350</xdr:rowOff>
                  </from>
                  <to>
                    <xdr:col>30</xdr:col>
                    <xdr:colOff>114300</xdr:colOff>
                    <xdr:row>37</xdr:row>
                    <xdr:rowOff>180975</xdr:rowOff>
                  </to>
                </anchor>
              </controlPr>
            </control>
          </mc:Choice>
        </mc:AlternateContent>
        <mc:AlternateContent xmlns:mc="http://schemas.openxmlformats.org/markup-compatibility/2006">
          <mc:Choice Requires="x14">
            <control shapeId="1041" r:id="rId23" name="RB_Samen_Met_Andere_IM_True">
              <controlPr defaultSize="0" autoFill="0" autoLine="0" autoPict="0">
                <anchor moveWithCells="1" sizeWithCells="1">
                  <from>
                    <xdr:col>0</xdr:col>
                    <xdr:colOff>133350</xdr:colOff>
                    <xdr:row>98</xdr:row>
                    <xdr:rowOff>19050</xdr:rowOff>
                  </from>
                  <to>
                    <xdr:col>2</xdr:col>
                    <xdr:colOff>95250</xdr:colOff>
                    <xdr:row>101</xdr:row>
                    <xdr:rowOff>0</xdr:rowOff>
                  </to>
                </anchor>
              </controlPr>
            </control>
          </mc:Choice>
        </mc:AlternateContent>
        <mc:AlternateContent xmlns:mc="http://schemas.openxmlformats.org/markup-compatibility/2006">
          <mc:Choice Requires="x14">
            <control shapeId="1042" r:id="rId24" name="RB_Samen_Met_Andere_IM_False">
              <controlPr defaultSize="0" autoFill="0" autoLine="0" autoPict="0">
                <anchor moveWithCells="1" sizeWithCells="1">
                  <from>
                    <xdr:col>0</xdr:col>
                    <xdr:colOff>133350</xdr:colOff>
                    <xdr:row>101</xdr:row>
                    <xdr:rowOff>0</xdr:rowOff>
                  </from>
                  <to>
                    <xdr:col>2</xdr:col>
                    <xdr:colOff>95250</xdr:colOff>
                    <xdr:row>102</xdr:row>
                    <xdr:rowOff>28575</xdr:rowOff>
                  </to>
                </anchor>
              </controlPr>
            </control>
          </mc:Choice>
        </mc:AlternateContent>
        <mc:AlternateContent xmlns:mc="http://schemas.openxmlformats.org/markup-compatibility/2006">
          <mc:Choice Requires="x14">
            <control shapeId="1043" r:id="rId25" name="RB_CoordinerendeMacht_True">
              <controlPr defaultSize="0" autoFill="0" autoLine="0" autoPict="0">
                <anchor moveWithCells="1" sizeWithCells="1">
                  <from>
                    <xdr:col>0</xdr:col>
                    <xdr:colOff>133350</xdr:colOff>
                    <xdr:row>104</xdr:row>
                    <xdr:rowOff>142875</xdr:rowOff>
                  </from>
                  <to>
                    <xdr:col>2</xdr:col>
                    <xdr:colOff>95250</xdr:colOff>
                    <xdr:row>107</xdr:row>
                    <xdr:rowOff>47625</xdr:rowOff>
                  </to>
                </anchor>
              </controlPr>
            </control>
          </mc:Choice>
        </mc:AlternateContent>
        <mc:AlternateContent xmlns:mc="http://schemas.openxmlformats.org/markup-compatibility/2006">
          <mc:Choice Requires="x14">
            <control shapeId="1044" r:id="rId26" name="RB_CoordinerendeMacht_False">
              <controlPr defaultSize="0" autoFill="0" autoLine="0" autoPict="0">
                <anchor moveWithCells="1" sizeWithCells="1">
                  <from>
                    <xdr:col>0</xdr:col>
                    <xdr:colOff>133350</xdr:colOff>
                    <xdr:row>106</xdr:row>
                    <xdr:rowOff>19050</xdr:rowOff>
                  </from>
                  <to>
                    <xdr:col>2</xdr:col>
                    <xdr:colOff>95250</xdr:colOff>
                    <xdr:row>108</xdr:row>
                    <xdr:rowOff>19050</xdr:rowOff>
                  </to>
                </anchor>
              </controlPr>
            </control>
          </mc:Choice>
        </mc:AlternateContent>
        <mc:AlternateContent xmlns:mc="http://schemas.openxmlformats.org/markup-compatibility/2006">
          <mc:Choice Requires="x14">
            <control shapeId="1045" r:id="rId27" name="CB_Samen_Met_Andere_OI_True">
              <controlPr defaultSize="0" autoFill="0" autoLine="0" autoPict="0">
                <anchor moveWithCells="1" sizeWithCells="1">
                  <from>
                    <xdr:col>0</xdr:col>
                    <xdr:colOff>161925</xdr:colOff>
                    <xdr:row>135</xdr:row>
                    <xdr:rowOff>66675</xdr:rowOff>
                  </from>
                  <to>
                    <xdr:col>2</xdr:col>
                    <xdr:colOff>123825</xdr:colOff>
                    <xdr:row>138</xdr:row>
                    <xdr:rowOff>47625</xdr:rowOff>
                  </to>
                </anchor>
              </controlPr>
            </control>
          </mc:Choice>
        </mc:AlternateContent>
        <mc:AlternateContent xmlns:mc="http://schemas.openxmlformats.org/markup-compatibility/2006">
          <mc:Choice Requires="x14">
            <control shapeId="1046" r:id="rId28" name="CB_Samen_Met_Andere_OI_False">
              <controlPr defaultSize="0" autoFill="0" autoLine="0" autoPict="0">
                <anchor moveWithCells="1" sizeWithCells="1">
                  <from>
                    <xdr:col>0</xdr:col>
                    <xdr:colOff>171450</xdr:colOff>
                    <xdr:row>138</xdr:row>
                    <xdr:rowOff>0</xdr:rowOff>
                  </from>
                  <to>
                    <xdr:col>2</xdr:col>
                    <xdr:colOff>104775</xdr:colOff>
                    <xdr:row>139</xdr:row>
                    <xdr:rowOff>0</xdr:rowOff>
                  </to>
                </anchor>
              </controlPr>
            </control>
          </mc:Choice>
        </mc:AlternateContent>
        <mc:AlternateContent xmlns:mc="http://schemas.openxmlformats.org/markup-compatibility/2006">
          <mc:Choice Requires="x14">
            <control shapeId="1047" r:id="rId29" name="CB_OpenbareVerkoop_T">
              <controlPr defaultSize="0" autoFill="0" autoLine="0" autoPict="0">
                <anchor moveWithCells="1">
                  <from>
                    <xdr:col>0</xdr:col>
                    <xdr:colOff>133350</xdr:colOff>
                    <xdr:row>176</xdr:row>
                    <xdr:rowOff>152400</xdr:rowOff>
                  </from>
                  <to>
                    <xdr:col>2</xdr:col>
                    <xdr:colOff>104775</xdr:colOff>
                    <xdr:row>179</xdr:row>
                    <xdr:rowOff>0</xdr:rowOff>
                  </to>
                </anchor>
              </controlPr>
            </control>
          </mc:Choice>
        </mc:AlternateContent>
        <mc:AlternateContent xmlns:mc="http://schemas.openxmlformats.org/markup-compatibility/2006">
          <mc:Choice Requires="x14">
            <control shapeId="1048" r:id="rId30" name="CB_OpenbareVerkoop_F">
              <controlPr defaultSize="0" autoFill="0" autoLine="0" autoPict="0">
                <anchor moveWithCells="1">
                  <from>
                    <xdr:col>0</xdr:col>
                    <xdr:colOff>133350</xdr:colOff>
                    <xdr:row>179</xdr:row>
                    <xdr:rowOff>0</xdr:rowOff>
                  </from>
                  <to>
                    <xdr:col>2</xdr:col>
                    <xdr:colOff>104775</xdr:colOff>
                    <xdr:row>180</xdr:row>
                    <xdr:rowOff>28575</xdr:rowOff>
                  </to>
                </anchor>
              </controlPr>
            </control>
          </mc:Choice>
        </mc:AlternateContent>
        <mc:AlternateContent xmlns:mc="http://schemas.openxmlformats.org/markup-compatibility/2006">
          <mc:Choice Requires="x14">
            <control shapeId="1049" r:id="rId31" name="CB_VerbouwingswerkenNaAankoop_F">
              <controlPr defaultSize="0" autoFill="0" autoLine="0" autoPict="0">
                <anchor moveWithCells="1">
                  <from>
                    <xdr:col>0</xdr:col>
                    <xdr:colOff>123825</xdr:colOff>
                    <xdr:row>187</xdr:row>
                    <xdr:rowOff>171450</xdr:rowOff>
                  </from>
                  <to>
                    <xdr:col>2</xdr:col>
                    <xdr:colOff>104775</xdr:colOff>
                    <xdr:row>188</xdr:row>
                    <xdr:rowOff>152400</xdr:rowOff>
                  </to>
                </anchor>
              </controlPr>
            </control>
          </mc:Choice>
        </mc:AlternateContent>
        <mc:AlternateContent xmlns:mc="http://schemas.openxmlformats.org/markup-compatibility/2006">
          <mc:Choice Requires="x14">
            <control shapeId="1050" r:id="rId32" name="RB_SamenWerking_OV_PS_True">
              <controlPr defaultSize="0" autoFill="0" autoLine="0" autoPict="0">
                <anchor moveWithCells="1" sizeWithCells="1">
                  <from>
                    <xdr:col>0</xdr:col>
                    <xdr:colOff>133350</xdr:colOff>
                    <xdr:row>222</xdr:row>
                    <xdr:rowOff>0</xdr:rowOff>
                  </from>
                  <to>
                    <xdr:col>2</xdr:col>
                    <xdr:colOff>95250</xdr:colOff>
                    <xdr:row>225</xdr:row>
                    <xdr:rowOff>9525</xdr:rowOff>
                  </to>
                </anchor>
              </controlPr>
            </control>
          </mc:Choice>
        </mc:AlternateContent>
        <mc:AlternateContent xmlns:mc="http://schemas.openxmlformats.org/markup-compatibility/2006">
          <mc:Choice Requires="x14">
            <control shapeId="1051" r:id="rId33" name="RB_SamenWerking_OV_PS_False">
              <controlPr defaultSize="0" autoFill="0" autoLine="0" autoPict="0">
                <anchor moveWithCells="1" sizeWithCells="1">
                  <from>
                    <xdr:col>0</xdr:col>
                    <xdr:colOff>133350</xdr:colOff>
                    <xdr:row>224</xdr:row>
                    <xdr:rowOff>0</xdr:rowOff>
                  </from>
                  <to>
                    <xdr:col>2</xdr:col>
                    <xdr:colOff>95250</xdr:colOff>
                    <xdr:row>226</xdr:row>
                    <xdr:rowOff>28575</xdr:rowOff>
                  </to>
                </anchor>
              </controlPr>
            </control>
          </mc:Choice>
        </mc:AlternateContent>
        <mc:AlternateContent xmlns:mc="http://schemas.openxmlformats.org/markup-compatibility/2006">
          <mc:Choice Requires="x14">
            <control shapeId="1052" r:id="rId34" name="CB_Dienst_Onr_Erfgoed">
              <controlPr defaultSize="0" autoFill="0" autoLine="0" autoPict="0">
                <anchor moveWithCells="1" sizeWithCells="1">
                  <from>
                    <xdr:col>0</xdr:col>
                    <xdr:colOff>123825</xdr:colOff>
                    <xdr:row>227</xdr:row>
                    <xdr:rowOff>152400</xdr:rowOff>
                  </from>
                  <to>
                    <xdr:col>2</xdr:col>
                    <xdr:colOff>47625</xdr:colOff>
                    <xdr:row>229</xdr:row>
                    <xdr:rowOff>38100</xdr:rowOff>
                  </to>
                </anchor>
              </controlPr>
            </control>
          </mc:Choice>
        </mc:AlternateContent>
        <mc:AlternateContent xmlns:mc="http://schemas.openxmlformats.org/markup-compatibility/2006">
          <mc:Choice Requires="x14">
            <control shapeId="1053" r:id="rId35" name="CB_VIPA">
              <controlPr defaultSize="0" autoFill="0" autoLine="0" autoPict="0">
                <anchor moveWithCells="1" sizeWithCells="1">
                  <from>
                    <xdr:col>0</xdr:col>
                    <xdr:colOff>133350</xdr:colOff>
                    <xdr:row>229</xdr:row>
                    <xdr:rowOff>0</xdr:rowOff>
                  </from>
                  <to>
                    <xdr:col>2</xdr:col>
                    <xdr:colOff>95250</xdr:colOff>
                    <xdr:row>232</xdr:row>
                    <xdr:rowOff>9525</xdr:rowOff>
                  </to>
                </anchor>
              </controlPr>
            </control>
          </mc:Choice>
        </mc:AlternateContent>
        <mc:AlternateContent xmlns:mc="http://schemas.openxmlformats.org/markup-compatibility/2006">
          <mc:Choice Requires="x14">
            <control shapeId="1054" r:id="rId36" name="CB_VGC">
              <controlPr defaultSize="0" autoFill="0" autoLine="0" autoPict="0">
                <anchor moveWithCells="1" sizeWithCells="1">
                  <from>
                    <xdr:col>0</xdr:col>
                    <xdr:colOff>123825</xdr:colOff>
                    <xdr:row>231</xdr:row>
                    <xdr:rowOff>47625</xdr:rowOff>
                  </from>
                  <to>
                    <xdr:col>2</xdr:col>
                    <xdr:colOff>47625</xdr:colOff>
                    <xdr:row>233</xdr:row>
                    <xdr:rowOff>47625</xdr:rowOff>
                  </to>
                </anchor>
              </controlPr>
            </control>
          </mc:Choice>
        </mc:AlternateContent>
        <mc:AlternateContent xmlns:mc="http://schemas.openxmlformats.org/markup-compatibility/2006">
          <mc:Choice Requires="x14">
            <control shapeId="1055" r:id="rId37" name="CB_GebAfgebrOntrGesubAGIOnGeb1">
              <controlPr defaultSize="0" autoFill="0" autoLine="0" autoPict="0">
                <anchor moveWithCells="1" sizeWithCells="1">
                  <from>
                    <xdr:col>32</xdr:col>
                    <xdr:colOff>104775</xdr:colOff>
                    <xdr:row>443</xdr:row>
                    <xdr:rowOff>180975</xdr:rowOff>
                  </from>
                  <to>
                    <xdr:col>34</xdr:col>
                    <xdr:colOff>104775</xdr:colOff>
                    <xdr:row>446</xdr:row>
                    <xdr:rowOff>0</xdr:rowOff>
                  </to>
                </anchor>
              </controlPr>
            </control>
          </mc:Choice>
        </mc:AlternateContent>
        <mc:AlternateContent xmlns:mc="http://schemas.openxmlformats.org/markup-compatibility/2006">
          <mc:Choice Requires="x14">
            <control shapeId="1056" r:id="rId38" name="CB_BijkomendePlaatsen_True">
              <controlPr defaultSize="0" autoFill="0" autoLine="0" autoPict="0">
                <anchor moveWithCells="1" sizeWithCells="1">
                  <from>
                    <xdr:col>0</xdr:col>
                    <xdr:colOff>142875</xdr:colOff>
                    <xdr:row>239</xdr:row>
                    <xdr:rowOff>28575</xdr:rowOff>
                  </from>
                  <to>
                    <xdr:col>2</xdr:col>
                    <xdr:colOff>9525</xdr:colOff>
                    <xdr:row>239</xdr:row>
                    <xdr:rowOff>142875</xdr:rowOff>
                  </to>
                </anchor>
              </controlPr>
            </control>
          </mc:Choice>
        </mc:AlternateContent>
        <mc:AlternateContent xmlns:mc="http://schemas.openxmlformats.org/markup-compatibility/2006">
          <mc:Choice Requires="x14">
            <control shapeId="1057" r:id="rId39" name="CB_BijkomendePlaatsen_False">
              <controlPr defaultSize="0" autoFill="0" autoLine="0" autoPict="0">
                <anchor moveWithCells="1" sizeWithCells="1">
                  <from>
                    <xdr:col>0</xdr:col>
                    <xdr:colOff>142875</xdr:colOff>
                    <xdr:row>240</xdr:row>
                    <xdr:rowOff>19050</xdr:rowOff>
                  </from>
                  <to>
                    <xdr:col>1</xdr:col>
                    <xdr:colOff>114300</xdr:colOff>
                    <xdr:row>241</xdr:row>
                    <xdr:rowOff>152400</xdr:rowOff>
                  </to>
                </anchor>
              </controlPr>
            </control>
          </mc:Choice>
        </mc:AlternateContent>
        <mc:AlternateContent xmlns:mc="http://schemas.openxmlformats.org/markup-compatibility/2006">
          <mc:Choice Requires="x14">
            <control shapeId="1058" r:id="rId40" name="CB_VerbouwingswerkenNaAankoop_T">
              <controlPr defaultSize="0" autoFill="0" autoLine="0" autoPict="0">
                <anchor moveWithCells="1">
                  <from>
                    <xdr:col>0</xdr:col>
                    <xdr:colOff>133350</xdr:colOff>
                    <xdr:row>182</xdr:row>
                    <xdr:rowOff>0</xdr:rowOff>
                  </from>
                  <to>
                    <xdr:col>2</xdr:col>
                    <xdr:colOff>38100</xdr:colOff>
                    <xdr:row>183</xdr:row>
                    <xdr:rowOff>9525</xdr:rowOff>
                  </to>
                </anchor>
              </controlPr>
            </control>
          </mc:Choice>
        </mc:AlternateContent>
        <mc:AlternateContent xmlns:mc="http://schemas.openxmlformats.org/markup-compatibility/2006">
          <mc:Choice Requires="x14">
            <control shapeId="1059" r:id="rId41" name="CB_OVAM">
              <controlPr defaultSize="0" autoFill="0" autoLine="0" autoPict="0">
                <anchor moveWithCells="1" sizeWithCells="1">
                  <from>
                    <xdr:col>0</xdr:col>
                    <xdr:colOff>123825</xdr:colOff>
                    <xdr:row>233</xdr:row>
                    <xdr:rowOff>9525</xdr:rowOff>
                  </from>
                  <to>
                    <xdr:col>2</xdr:col>
                    <xdr:colOff>47625</xdr:colOff>
                    <xdr:row>234</xdr:row>
                    <xdr:rowOff>180975</xdr:rowOff>
                  </to>
                </anchor>
              </controlPr>
            </control>
          </mc:Choice>
        </mc:AlternateContent>
        <mc:AlternateContent xmlns:mc="http://schemas.openxmlformats.org/markup-compatibility/2006">
          <mc:Choice Requires="x14">
            <control shapeId="1060" r:id="rId42" name="CB_BeschrijvingGebouwen">
              <controlPr defaultSize="0" autoFill="0" autoLine="0" autoPict="0">
                <anchor moveWithCells="1">
                  <from>
                    <xdr:col>0</xdr:col>
                    <xdr:colOff>133350</xdr:colOff>
                    <xdr:row>682</xdr:row>
                    <xdr:rowOff>0</xdr:rowOff>
                  </from>
                  <to>
                    <xdr:col>2</xdr:col>
                    <xdr:colOff>104775</xdr:colOff>
                    <xdr:row>684</xdr:row>
                    <xdr:rowOff>9525</xdr:rowOff>
                  </to>
                </anchor>
              </controlPr>
            </control>
          </mc:Choice>
        </mc:AlternateContent>
        <mc:AlternateContent xmlns:mc="http://schemas.openxmlformats.org/markup-compatibility/2006">
          <mc:Choice Requires="x14">
            <control shapeId="1061" r:id="rId43" name="CB_Verkoopovereenkomst">
              <controlPr defaultSize="0" autoFill="0" autoLine="0" autoPict="0">
                <anchor moveWithCells="1">
                  <from>
                    <xdr:col>0</xdr:col>
                    <xdr:colOff>133350</xdr:colOff>
                    <xdr:row>676</xdr:row>
                    <xdr:rowOff>0</xdr:rowOff>
                  </from>
                  <to>
                    <xdr:col>2</xdr:col>
                    <xdr:colOff>104775</xdr:colOff>
                    <xdr:row>678</xdr:row>
                    <xdr:rowOff>9525</xdr:rowOff>
                  </to>
                </anchor>
              </controlPr>
            </control>
          </mc:Choice>
        </mc:AlternateContent>
        <mc:AlternateContent xmlns:mc="http://schemas.openxmlformats.org/markup-compatibility/2006">
          <mc:Choice Requires="x14">
            <control shapeId="1062" r:id="rId44" name="CB_KadastraalPlanEnLegger">
              <controlPr defaultSize="0" autoFill="0" autoLine="0" autoPict="0">
                <anchor moveWithCells="1">
                  <from>
                    <xdr:col>0</xdr:col>
                    <xdr:colOff>133350</xdr:colOff>
                    <xdr:row>678</xdr:row>
                    <xdr:rowOff>0</xdr:rowOff>
                  </from>
                  <to>
                    <xdr:col>2</xdr:col>
                    <xdr:colOff>104775</xdr:colOff>
                    <xdr:row>680</xdr:row>
                    <xdr:rowOff>9525</xdr:rowOff>
                  </to>
                </anchor>
              </controlPr>
            </control>
          </mc:Choice>
        </mc:AlternateContent>
        <mc:AlternateContent xmlns:mc="http://schemas.openxmlformats.org/markup-compatibility/2006">
          <mc:Choice Requires="x14">
            <control shapeId="1063" r:id="rId45" name="CB_SitPlanAantekopenGeb">
              <controlPr defaultSize="0" autoFill="0" autoLine="0" autoPict="0">
                <anchor moveWithCells="1">
                  <from>
                    <xdr:col>0</xdr:col>
                    <xdr:colOff>133350</xdr:colOff>
                    <xdr:row>684</xdr:row>
                    <xdr:rowOff>19050</xdr:rowOff>
                  </from>
                  <to>
                    <xdr:col>2</xdr:col>
                    <xdr:colOff>66675</xdr:colOff>
                    <xdr:row>686</xdr:row>
                    <xdr:rowOff>0</xdr:rowOff>
                  </to>
                </anchor>
              </controlPr>
            </control>
          </mc:Choice>
        </mc:AlternateContent>
        <mc:AlternateContent xmlns:mc="http://schemas.openxmlformats.org/markup-compatibility/2006">
          <mc:Choice Requires="x14">
            <control shapeId="1064" r:id="rId46" name="CB_BestekNaAankoop">
              <controlPr defaultSize="0" autoFill="0" autoLine="0" autoPict="0">
                <anchor moveWithCells="1">
                  <from>
                    <xdr:col>0</xdr:col>
                    <xdr:colOff>142875</xdr:colOff>
                    <xdr:row>694</xdr:row>
                    <xdr:rowOff>238125</xdr:rowOff>
                  </from>
                  <to>
                    <xdr:col>2</xdr:col>
                    <xdr:colOff>114300</xdr:colOff>
                    <xdr:row>697</xdr:row>
                    <xdr:rowOff>9525</xdr:rowOff>
                  </to>
                </anchor>
              </controlPr>
            </control>
          </mc:Choice>
        </mc:AlternateContent>
        <mc:AlternateContent xmlns:mc="http://schemas.openxmlformats.org/markup-compatibility/2006">
          <mc:Choice Requires="x14">
            <control shapeId="1065" r:id="rId47" name="CB_BodemAttest">
              <controlPr defaultSize="0" autoFill="0" autoLine="0" autoPict="0">
                <anchor moveWithCells="1">
                  <from>
                    <xdr:col>0</xdr:col>
                    <xdr:colOff>133350</xdr:colOff>
                    <xdr:row>680</xdr:row>
                    <xdr:rowOff>9525</xdr:rowOff>
                  </from>
                  <to>
                    <xdr:col>2</xdr:col>
                    <xdr:colOff>104775</xdr:colOff>
                    <xdr:row>683</xdr:row>
                    <xdr:rowOff>0</xdr:rowOff>
                  </to>
                </anchor>
              </controlPr>
            </control>
          </mc:Choice>
        </mc:AlternateContent>
        <mc:AlternateContent xmlns:mc="http://schemas.openxmlformats.org/markup-compatibility/2006">
          <mc:Choice Requires="x14">
            <control shapeId="1066" r:id="rId48" name="CB_HuurOfErfpacht">
              <controlPr defaultSize="0" autoFill="0" autoLine="0" autoPict="0">
                <anchor moveWithCells="1">
                  <from>
                    <xdr:col>0</xdr:col>
                    <xdr:colOff>133350</xdr:colOff>
                    <xdr:row>700</xdr:row>
                    <xdr:rowOff>9525</xdr:rowOff>
                  </from>
                  <to>
                    <xdr:col>2</xdr:col>
                    <xdr:colOff>104775</xdr:colOff>
                    <xdr:row>703</xdr:row>
                    <xdr:rowOff>0</xdr:rowOff>
                  </to>
                </anchor>
              </controlPr>
            </control>
          </mc:Choice>
        </mc:AlternateContent>
        <mc:AlternateContent xmlns:mc="http://schemas.openxmlformats.org/markup-compatibility/2006">
          <mc:Choice Requires="x14">
            <control shapeId="1067" r:id="rId49" name="CB_Grondplannen">
              <controlPr defaultSize="0" autoFill="0" autoLine="0" autoPict="0">
                <anchor moveWithCells="1">
                  <from>
                    <xdr:col>0</xdr:col>
                    <xdr:colOff>142875</xdr:colOff>
                    <xdr:row>686</xdr:row>
                    <xdr:rowOff>19050</xdr:rowOff>
                  </from>
                  <to>
                    <xdr:col>2</xdr:col>
                    <xdr:colOff>28575</xdr:colOff>
                    <xdr:row>687</xdr:row>
                    <xdr:rowOff>171450</xdr:rowOff>
                  </to>
                </anchor>
              </controlPr>
            </control>
          </mc:Choice>
        </mc:AlternateContent>
        <mc:AlternateContent xmlns:mc="http://schemas.openxmlformats.org/markup-compatibility/2006">
          <mc:Choice Requires="x14">
            <control shapeId="1068" r:id="rId50" name="CB_PublOpenbVerkoop">
              <controlPr defaultSize="0" autoFill="0" autoLine="0" autoPict="0">
                <anchor moveWithCells="1">
                  <from>
                    <xdr:col>0</xdr:col>
                    <xdr:colOff>133350</xdr:colOff>
                    <xdr:row>688</xdr:row>
                    <xdr:rowOff>9525</xdr:rowOff>
                  </from>
                  <to>
                    <xdr:col>2</xdr:col>
                    <xdr:colOff>66675</xdr:colOff>
                    <xdr:row>689</xdr:row>
                    <xdr:rowOff>171450</xdr:rowOff>
                  </to>
                </anchor>
              </controlPr>
            </control>
          </mc:Choice>
        </mc:AlternateContent>
        <mc:AlternateContent xmlns:mc="http://schemas.openxmlformats.org/markup-compatibility/2006">
          <mc:Choice Requires="x14">
            <control shapeId="1069" r:id="rId51" name="CB_BeschrSamenwerkinmod">
              <controlPr defaultSize="0" autoFill="0" autoLine="0" autoPict="0">
                <anchor moveWithCells="1">
                  <from>
                    <xdr:col>0</xdr:col>
                    <xdr:colOff>133350</xdr:colOff>
                    <xdr:row>691</xdr:row>
                    <xdr:rowOff>9525</xdr:rowOff>
                  </from>
                  <to>
                    <xdr:col>2</xdr:col>
                    <xdr:colOff>104775</xdr:colOff>
                    <xdr:row>691</xdr:row>
                    <xdr:rowOff>152400</xdr:rowOff>
                  </to>
                </anchor>
              </controlPr>
            </control>
          </mc:Choice>
        </mc:AlternateContent>
        <mc:AlternateContent xmlns:mc="http://schemas.openxmlformats.org/markup-compatibility/2006">
          <mc:Choice Requires="x14">
            <control shapeId="1070" r:id="rId52" name="CB_VerklInfra">
              <controlPr defaultSize="0" autoFill="0" autoLine="0" autoPict="0">
                <anchor moveWithCells="1">
                  <from>
                    <xdr:col>0</xdr:col>
                    <xdr:colOff>142875</xdr:colOff>
                    <xdr:row>696</xdr:row>
                    <xdr:rowOff>333375</xdr:rowOff>
                  </from>
                  <to>
                    <xdr:col>2</xdr:col>
                    <xdr:colOff>38100</xdr:colOff>
                    <xdr:row>699</xdr:row>
                    <xdr:rowOff>0</xdr:rowOff>
                  </to>
                </anchor>
              </controlPr>
            </control>
          </mc:Choice>
        </mc:AlternateContent>
        <mc:AlternateContent xmlns:mc="http://schemas.openxmlformats.org/markup-compatibility/2006">
          <mc:Choice Requires="x14">
            <control shapeId="1071" r:id="rId53" name="CB_UitgevoerdeWerken">
              <controlPr defaultSize="0" autoFill="0" autoLine="0" autoPict="0">
                <anchor moveWithCells="1">
                  <from>
                    <xdr:col>0</xdr:col>
                    <xdr:colOff>133350</xdr:colOff>
                    <xdr:row>699</xdr:row>
                    <xdr:rowOff>0</xdr:rowOff>
                  </from>
                  <to>
                    <xdr:col>2</xdr:col>
                    <xdr:colOff>66675</xdr:colOff>
                    <xdr:row>699</xdr:row>
                    <xdr:rowOff>161925</xdr:rowOff>
                  </to>
                </anchor>
              </controlPr>
            </control>
          </mc:Choice>
        </mc:AlternateContent>
        <mc:AlternateContent xmlns:mc="http://schemas.openxmlformats.org/markup-compatibility/2006">
          <mc:Choice Requires="x14">
            <control shapeId="1072" r:id="rId54" name="CB_EindeHuurOfErfpacht">
              <controlPr defaultSize="0" autoFill="0" autoLine="0" autoPict="0">
                <anchor moveWithCells="1">
                  <from>
                    <xdr:col>0</xdr:col>
                    <xdr:colOff>133350</xdr:colOff>
                    <xdr:row>703</xdr:row>
                    <xdr:rowOff>57150</xdr:rowOff>
                  </from>
                  <to>
                    <xdr:col>2</xdr:col>
                    <xdr:colOff>19050</xdr:colOff>
                    <xdr:row>703</xdr:row>
                    <xdr:rowOff>180975</xdr:rowOff>
                  </to>
                </anchor>
              </controlPr>
            </control>
          </mc:Choice>
        </mc:AlternateContent>
        <mc:AlternateContent xmlns:mc="http://schemas.openxmlformats.org/markup-compatibility/2006">
          <mc:Choice Requires="x14">
            <control shapeId="1073" r:id="rId55" name="CB_BewijsstukBerekBrutoOpp">
              <controlPr defaultSize="0" autoFill="0" autoLine="0" autoPict="0">
                <anchor moveWithCells="1">
                  <from>
                    <xdr:col>0</xdr:col>
                    <xdr:colOff>133350</xdr:colOff>
                    <xdr:row>692</xdr:row>
                    <xdr:rowOff>47625</xdr:rowOff>
                  </from>
                  <to>
                    <xdr:col>2</xdr:col>
                    <xdr:colOff>104775</xdr:colOff>
                    <xdr:row>695</xdr:row>
                    <xdr:rowOff>9525</xdr:rowOff>
                  </to>
                </anchor>
              </controlPr>
            </control>
          </mc:Choice>
        </mc:AlternateContent>
        <mc:AlternateContent xmlns:mc="http://schemas.openxmlformats.org/markup-compatibility/2006">
          <mc:Choice Requires="x14">
            <control shapeId="1074" r:id="rId56" name="CB_Andere_Overheden">
              <controlPr defaultSize="0" autoFill="0" autoLine="0" autoPict="0">
                <anchor moveWithCells="1" sizeWithCells="1">
                  <from>
                    <xdr:col>0</xdr:col>
                    <xdr:colOff>123825</xdr:colOff>
                    <xdr:row>234</xdr:row>
                    <xdr:rowOff>161925</xdr:rowOff>
                  </from>
                  <to>
                    <xdr:col>2</xdr:col>
                    <xdr:colOff>47625</xdr:colOff>
                    <xdr:row>236</xdr:row>
                    <xdr:rowOff>19050</xdr:rowOff>
                  </to>
                </anchor>
              </controlPr>
            </control>
          </mc:Choice>
        </mc:AlternateContent>
        <mc:AlternateContent xmlns:mc="http://schemas.openxmlformats.org/markup-compatibility/2006">
          <mc:Choice Requires="x14">
            <control shapeId="1075" r:id="rId57" name="CB_GebAfgebrOntrGesubAGIOnGeb2">
              <controlPr defaultSize="0" autoFill="0" autoLine="0" autoPict="0">
                <anchor moveWithCells="1">
                  <from>
                    <xdr:col>32</xdr:col>
                    <xdr:colOff>104775</xdr:colOff>
                    <xdr:row>446</xdr:row>
                    <xdr:rowOff>9525</xdr:rowOff>
                  </from>
                  <to>
                    <xdr:col>34</xdr:col>
                    <xdr:colOff>104775</xdr:colOff>
                    <xdr:row>448</xdr:row>
                    <xdr:rowOff>19050</xdr:rowOff>
                  </to>
                </anchor>
              </controlPr>
            </control>
          </mc:Choice>
        </mc:AlternateContent>
        <mc:AlternateContent xmlns:mc="http://schemas.openxmlformats.org/markup-compatibility/2006">
          <mc:Choice Requires="x14">
            <control shapeId="1076" r:id="rId58" name="CB_LokLOAfgebrOntrGesubAGIOnG1">
              <controlPr defaultSize="0" autoFill="0" autoLine="0" autoPict="0">
                <anchor moveWithCells="1">
                  <from>
                    <xdr:col>33</xdr:col>
                    <xdr:colOff>28575</xdr:colOff>
                    <xdr:row>469</xdr:row>
                    <xdr:rowOff>0</xdr:rowOff>
                  </from>
                  <to>
                    <xdr:col>35</xdr:col>
                    <xdr:colOff>28575</xdr:colOff>
                    <xdr:row>471</xdr:row>
                    <xdr:rowOff>9525</xdr:rowOff>
                  </to>
                </anchor>
              </controlPr>
            </control>
          </mc:Choice>
        </mc:AlternateContent>
        <mc:AlternateContent xmlns:mc="http://schemas.openxmlformats.org/markup-compatibility/2006">
          <mc:Choice Requires="x14">
            <control shapeId="1077" r:id="rId59" name="CB_LokLOAfgebrOntrGesubAGIOnG2">
              <controlPr defaultSize="0" autoFill="0" autoLine="0" autoPict="0">
                <anchor moveWithCells="1">
                  <from>
                    <xdr:col>33</xdr:col>
                    <xdr:colOff>38100</xdr:colOff>
                    <xdr:row>470</xdr:row>
                    <xdr:rowOff>142875</xdr:rowOff>
                  </from>
                  <to>
                    <xdr:col>35</xdr:col>
                    <xdr:colOff>28575</xdr:colOff>
                    <xdr:row>473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2E00D2-D412-42E0-B841-98F62BE4F86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964b477-02b0-497b-9279-63f9593fdc05"/>
    <ds:schemaRef ds:uri="http://www.w3.org/XML/1998/namespace"/>
    <ds:schemaRef ds:uri="http://purl.org/dc/dcmitype/"/>
  </ds:schemaRefs>
</ds:datastoreItem>
</file>

<file path=customXml/itemProps2.xml><?xml version="1.0" encoding="utf-8"?>
<ds:datastoreItem xmlns:ds="http://schemas.openxmlformats.org/officeDocument/2006/customXml" ds:itemID="{7FC09A09-89D3-4274-BD39-09EE43438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212</vt:i4>
      </vt:variant>
    </vt:vector>
  </HeadingPairs>
  <TitlesOfParts>
    <vt:vector size="213" baseType="lpstr">
      <vt:lpstr>aanvraag</vt:lpstr>
      <vt:lpstr>AardAanvraag_fldAantalBijkomendePlaatsen</vt:lpstr>
      <vt:lpstr>AardAanvraag_fldAantalLeerlingenNieuweInfra</vt:lpstr>
      <vt:lpstr>AardAanvraag_fldAanvraagMotiveerGeplandeWerken</vt:lpstr>
      <vt:lpstr>AardAanvraag_fldAanvraagOmschrijfGeplandeWerken</vt:lpstr>
      <vt:lpstr>AardAanvraag_fldDatumUitvoeringWerkenJaar</vt:lpstr>
      <vt:lpstr>AardAanvraag_fldDatumUitvoeringWerkenMaand</vt:lpstr>
      <vt:lpstr>AardAanvraag_fldSubsidiesAndereOverhedenAndereWaarde</vt:lpstr>
      <vt:lpstr>AdministratieveGegevens_fldAankoopGebouwAard</vt:lpstr>
      <vt:lpstr>AdministratieveGegevens_fldAankoopGebouwGemeente</vt:lpstr>
      <vt:lpstr>AdministratieveGegevens_fldAankoopGebouwNr</vt:lpstr>
      <vt:lpstr>AdministratieveGegevens_fldAankoopGebouwPostcode</vt:lpstr>
      <vt:lpstr>AdministratieveGegevens_fldAankoopGebouwStraat</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BerekeningBestaandBrutoOppervlakte_fldGebouwcode10</vt:lpstr>
      <vt:lpstr>BerekeningBestaandBrutoOppervlakte_fldGebouwcode11</vt:lpstr>
      <vt:lpstr>BerekeningBestaandBrutoOppervlakte_fldGebouwcode12</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BerekeningBestaandBrutoOppervlakte_fldGebouwcode9</vt:lpstr>
      <vt:lpstr>BerekeningBestaandBrutoOppervlakte_fldGebouwcodeAfbraak1</vt:lpstr>
      <vt:lpstr>BerekeningBestaandBrutoOppervlakte_fldGebouwcodeAfbraak2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BerekeningBestaandBrutoOppervlakte_fldLokaalLOBrutoOppM2Gebouw1</vt:lpstr>
      <vt:lpstr>BerekeningBestaandBrutoOppervlakte_fldLokaalLOBrutoOppM2Gebouw2</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BerekeningFysischeNorm_fldAantalFiets</vt:lpstr>
      <vt:lpstr>BerekeningFysischeNorm_fldAantalLeerlingenOpleidingsvorm1</vt:lpstr>
      <vt:lpstr>BerekeningFysischeNorm_fldAantalLeerlingenOpleidingsvorm2</vt:lpstr>
      <vt:lpstr>BerekeningFysischeNorm_fldAantalLeerlingenOpleidingsvorm3</vt:lpstr>
      <vt:lpstr>BerekeningFysischeNorm_fldAantalLeerlingenOpleidingsvorm4</vt:lpstr>
      <vt:lpstr>BerekeningFysischeNorm_fldAantalPersoneelsledenHalveOpdracht</vt:lpstr>
      <vt:lpstr>BerekeningFysischeNorm_fldAantalWekelijkseLestijdenLO</vt:lpstr>
      <vt:lpstr>BerekeningMaximaleBrutoOppervlakte_fldAantalLeerlingenMetselaarDerdeFase</vt:lpstr>
      <vt:lpstr>BerekeningMaximaleBrutoOppervlakte_fldAantalLeerlingenMetselaarEersteEnTweedeFase</vt:lpstr>
      <vt:lpstr>BerekeningMaximaleBrutoOppervlakte_fldAantalLeerlingenWerkplaatsSchrijnwerkerDerdeFase</vt:lpstr>
      <vt:lpstr>BerekeningMaximaleBrutoOppervlakte_fldAantalLeerlingenWerkplaatsSchrijnwerkerEersteEnTweedeFase</vt:lpstr>
      <vt:lpstr>BerekeningMaximaleBrutoOppervlakte_fldLestijdenOpleidingsvorm3Aluminiumschrijnwerker</vt:lpstr>
      <vt:lpstr>BerekeningMaximaleBrutoOppervlakte_fldLestijdenOpleidingsvorm3Autohulpmecanicien</vt:lpstr>
      <vt:lpstr>BerekeningMaximaleBrutoOppervlakte_fldLestijdenOpleidingsvorm3Bakkersgast</vt:lpstr>
      <vt:lpstr>BerekeningMaximaleBrutoOppervlakte_fldLestijdenOpleidingsvorm3Boekbinder</vt:lpstr>
      <vt:lpstr>BerekeningMaximaleBrutoOppervlakte_fldLestijdenOpleidingsvorm3Confectiestikker</vt:lpstr>
      <vt:lpstr>BerekeningMaximaleBrutoOppervlakte_fldLestijdenOpleidingsvorm3Grootkeukenmedewerker</vt:lpstr>
      <vt:lpstr>BerekeningMaximaleBrutoOppervlakte_fldLestijdenOpleidingsvorm3Hoeklasser</vt:lpstr>
      <vt:lpstr>BerekeningMaximaleBrutoOppervlakte_fldLestijdenOpleidingsvorm3Hulpdrukker</vt:lpstr>
      <vt:lpstr>BerekeningMaximaleBrutoOppervlakte_fldLestijdenOpleidingsvorm3Hulpwever</vt:lpstr>
      <vt:lpstr>BerekeningMaximaleBrutoOppervlakte_fldLestijdenOpleidingsvorm3Interieurbouwer</vt:lpstr>
      <vt:lpstr>BerekeningMaximaleBrutoOppervlakte_fldLestijdenOpleidingsvorm3Kappersmedewerker</vt:lpstr>
      <vt:lpstr>BerekeningMaximaleBrutoOppervlakte_fldLestijdenOpleidingsvorm3LogistiekAssistent</vt:lpstr>
      <vt:lpstr>BerekeningMaximaleBrutoOppervlakte_fldLestijdenOpleidingsvorm3Loodgieter</vt:lpstr>
      <vt:lpstr>BerekeningMaximaleBrutoOppervlakte_fldLestijdenOpleidingsvorm3Magazijnmedewerker</vt:lpstr>
      <vt:lpstr>BerekeningMaximaleBrutoOppervlakte_fldLestijdenOpleidingsvorm3Meubelstoffeerder</vt:lpstr>
      <vt:lpstr>BerekeningMaximaleBrutoOppervlakte_fldLestijdenOpleidingsvorm3Onderhoudsassistent</vt:lpstr>
      <vt:lpstr>BerekeningMaximaleBrutoOppervlakte_fldLestijdenOpleidingsvorm3Onderhoudshulp</vt:lpstr>
      <vt:lpstr>BerekeningMaximaleBrutoOppervlakte_fldLestijdenOpleidingsvorm3Plaatbewerker</vt:lpstr>
      <vt:lpstr>BerekeningMaximaleBrutoOppervlakte_fldLestijdenOpleidingsvorm3Plaatslager</vt:lpstr>
      <vt:lpstr>BerekeningMaximaleBrutoOppervlakte_fldLestijdenOpleidingsvorm3Receptiemedewerker</vt:lpstr>
      <vt:lpstr>BerekeningMaximaleBrutoOppervlakte_fldLestijdenOpleidingsvorm3Schoenhersteller</vt:lpstr>
      <vt:lpstr>BerekeningMaximaleBrutoOppervlakte_fldLestijdenOpleidingsvorm3Slagersgast</vt:lpstr>
      <vt:lpstr>BerekeningMaximaleBrutoOppervlakte_fldLestijdenOpleidingsvorm3Tuinbouwarbeider</vt:lpstr>
      <vt:lpstr>BerekeningMaximaleBrutoOppervlakte_fldLestijdenOpleidingsvorm3Verzorgende</vt:lpstr>
      <vt:lpstr>BerekeningMaximaleBrutoOppervlakte_fldLestijdenOpleidingsvorm3Wasserijoperator</vt:lpstr>
      <vt:lpstr>BerekeningMaximaleBrutoOppervlakte_fldLestijdenOpleidingsvorm3Werkplaatsschrijnwerker</vt:lpstr>
      <vt:lpstr>BerekeningMaximaleBrutoOppervlakte_fldLestijdenOpleidingsvorm3Winkelhulp</vt:lpstr>
      <vt:lpstr>BerekeningMaximaleBrutoOppervlakte_fldLestijdenOpleidingsvorm3Zeefdrukker</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OppervlakteNieuwbouwEnKostprijs_fldBouwjaarLokalenLOGebouw1Aankoop</vt:lpstr>
      <vt:lpstr>OppervlakteNieuwbouwEnKostprijs_fldBouwjaarLokalenLOGebouw1Afbraak</vt:lpstr>
      <vt:lpstr>OppervlakteNieuwbouwEnKostprijs_fldBouwjaarSchoollokalenGebouw1Aankoop</vt:lpstr>
      <vt:lpstr>OppervlakteNieuwbouwEnKostprijs_fldBouwjaarSchoollokalenGebouw1Afbraak</vt:lpstr>
      <vt:lpstr>OppervlakteNieuwbouwEnKostprijs_fldBouwjaarTechnischeLokalenGebouw1Aankoop</vt:lpstr>
      <vt:lpstr>OppervlakteNieuwbouwEnKostprijs_fldBouwjaarTechnischeLokalenGebouw1Afbraak</vt:lpstr>
      <vt:lpstr>OppervlakteNieuwbouwEnKostprijs_fldBrutoOppFietsenbergplaatsAfbraak</vt:lpstr>
      <vt:lpstr>OppervlakteNieuwbouwEnKostprijs_fldBrutoOppLokalenLOGebouw1Aankoop</vt:lpstr>
      <vt:lpstr>OppervlakteNieuwbouwEnKostprijs_fldBrutoOppLokalenLOGebouw1Afbraak</vt:lpstr>
      <vt:lpstr>OppervlakteNieuwbouwEnKostprijs_fldBrutoOppOpenSpeelplaatsAfbraak</vt:lpstr>
      <vt:lpstr>OppervlakteNieuwbouwEnKostprijs_fldBrutoOppOverdekteSpeelplaatsAfbraak</vt:lpstr>
      <vt:lpstr>OppervlakteNieuwbouwEnKostprijs_fldBrutoOppParkeerEnManoeuvreerruimteAfbraak</vt:lpstr>
      <vt:lpstr>OppervlakteNieuwbouwEnKostprijs_fldBrutoOppSchoollokalenGebouw1Aankoop</vt:lpstr>
      <vt:lpstr>OppervlakteNieuwbouwEnKostprijs_fldBrutoOppSchoollokalenGebouw1Afbraak</vt:lpstr>
      <vt:lpstr>OppervlakteNieuwbouwEnKostprijs_fldBrutoOppTechnischeLokalenGebouw1Aankoop</vt:lpstr>
      <vt:lpstr>OppervlakteNieuwbouwEnKostprijs_fldBrutoOppTechnischeLokalenGebouw1Afbraak</vt:lpstr>
      <vt:lpstr>OppervlakteNieuwbouwEnKostprijs_fldKostprijsLokalenLOGebouw1Aankoop</vt:lpstr>
      <vt:lpstr>OppervlakteNieuwbouwEnKostprijs_fldKostprijsSchoollokalenGebouw1Aankoop</vt:lpstr>
      <vt:lpstr>OppervlakteNieuwbouwEnKostprijs_fldKostprijsTechnischeLokalenGebouw1Aankoop</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OppervlakteVerbouwingswerkenEnKostprijs_fldKostprijsNietGenormeerdeOmgevingswerken</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2020-04-14T09:55:16Z</cp:lastPrinted>
  <dcterms:created xsi:type="dcterms:W3CDTF">2018-11-26T12:43:02Z</dcterms:created>
  <dcterms:modified xsi:type="dcterms:W3CDTF">2022-12-08T14:51:32Z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