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Wv162745\fs_agion\Agiondocs\Reguliere_Financiering\Team_A_Voorbereiding\Formulieren\Aanvraagformulier_subsidies_RF_aanpassingen_2020\Versie_website\"/>
    </mc:Choice>
  </mc:AlternateContent>
  <xr:revisionPtr revIDLastSave="0" documentId="8_{528763D4-F48B-41BE-A475-D553D435EB48}" xr6:coauthVersionLast="45" xr6:coauthVersionMax="45" xr10:uidLastSave="{00000000-0000-0000-0000-000000000000}"/>
  <workbookProtection workbookAlgorithmName="SHA-512" workbookHashValue="RgDGaxPfFFH9kJ04eaxQTEksL95YImEPAzdqhAcXQJPUbMrvhBVpQqDYX1TGDuVh6Qy1piiiOIXjlonZKgxSQA==" workbookSaltValue="rrCfXNYWisobGLGBvHxCMQ==" workbookSpinCount="100000" lockStructure="1"/>
  <bookViews>
    <workbookView xWindow="-120" yWindow="-120" windowWidth="29040" windowHeight="15840" xr2:uid="{00000000-000D-0000-FFFF-FFFF00000000}"/>
  </bookViews>
  <sheets>
    <sheet name="aanvraag" sheetId="1" r:id="rId1"/>
  </sheets>
  <definedNames>
    <definedName name="AardAanvraag_fldAantalBijkomendePlaatsen">aanvraag!$B$314</definedName>
    <definedName name="AardAanvraag_fldAantalLeerlingenNieuweInfra">aanvraag!$B$319</definedName>
    <definedName name="AardAanvraag_fldAanvraagInfrastructuurRuimte">aanvraag!$I$231</definedName>
    <definedName name="AardAanvraag_fldAanvraagMotiveerGeplandeWerken">aanvraag!$B$255</definedName>
    <definedName name="AardAanvraag_fldAanvraagOmschrijfGeplandeWerken">aanvraag!$B$235</definedName>
    <definedName name="AardAanvraag_fldBovenvermeldeWerkenSchadeloosstellingBedrag">aanvraag!$W$283</definedName>
    <definedName name="AardAanvraag_fldDatumUitvoeringsperiodeMaanden">aanvraag!$B$279</definedName>
    <definedName name="AardAanvraag_fldDatumUitvoeringWerkenJaar">aanvraag!$J$273:$M$273</definedName>
    <definedName name="AardAanvraag_fldDatumUitvoeringWerkenMaand">aanvraag!$E$273:$F$273</definedName>
    <definedName name="AardAanvraag_fldSubsidiesAndereOverhedenAndereWaarde">aanvraag!$J$305</definedName>
    <definedName name="AdministratieveGegevens_fldBIC">aanvraag!$I$150:$P$150</definedName>
    <definedName name="AdministratieveGegevens_fldCoördinerendeIMemail">aanvraag!$Q$143</definedName>
    <definedName name="AdministratieveGegevens_fldCoördinerendeIMGemeente">aanvraag!$V$137</definedName>
    <definedName name="AdministratieveGegevens_fldCoördinerendeIMGSM">aanvraag!$Q$141</definedName>
    <definedName name="AdministratieveGegevens_fldCoördinerendeIMNaam">aanvraag!$Q$133</definedName>
    <definedName name="AdministratieveGegevens_fldCoördinerendeIMNr">aanvraag!$AM$135</definedName>
    <definedName name="AdministratieveGegevens_fldCoördinerendeIMPostcode">aanvraag!$Q$137</definedName>
    <definedName name="AdministratieveGegevens_fldCoördinerendeIMStraat">aanvraag!$Q$135</definedName>
    <definedName name="AdministratieveGegevens_fldCoördinerendeIMTelefoon">aanvraag!$Q$139</definedName>
    <definedName name="AdministratieveGegevens_fldIBAN">aanvraag!$I$148:$X$148</definedName>
    <definedName name="AdministratieveGegevens_fldIMKBO">aanvraag!$B$154:$E$154,aanvraag!$G$154:$I$154,aanvraag!$J$154:$M$154</definedName>
    <definedName name="AdministratieveGegevens_fldKadastraleGegevensWerkenDatumAkte">aanvraag!$S$114:$T$114,aanvraag!$Y$114:$Z$114,aanvraag!$AD$114:$AG$114</definedName>
    <definedName name="AdministratieveGegevens_fldLocatieWerkenAdres">aanvraag!$Q$100</definedName>
    <definedName name="AdministratieveGegevens_fldLocatieWerkenGemeente">aanvraag!$V$102</definedName>
    <definedName name="AdministratieveGegevens_fldLocatieWerkenNaam">aanvraag!$Q$98</definedName>
    <definedName name="AdministratieveGegevens_fldLocatieWerkenNr">aanvraag!$AM$100</definedName>
    <definedName name="AdministratieveGegevens_fldLocatieWerkenPostcode">aanvraag!$Q$102</definedName>
    <definedName name="AdministratieveGegevens_fldOnderwijsinstellingGemeente">aanvraag!$V$83</definedName>
    <definedName name="AdministratieveGegevens_fldOnderwijsinstellingNaam">aanvraag!$Q$79</definedName>
    <definedName name="AdministratieveGegevens_fldOnderwijsinstellingNr">aanvraag!$AM$81</definedName>
    <definedName name="AdministratieveGegevens_fldOnderwijsinstellingPostcode">aanvraag!$Q$83</definedName>
    <definedName name="AdministratieveGegevens_fldOnderwijsinstellingStraat">aanvraag!$Q$81</definedName>
    <definedName name="AdministratieveGegevens_fldSamenMetAnderVestiging">aanvraag!$AD$159</definedName>
    <definedName name="AdministratieveGegevens_fldSchoolbestuurGemeente">aanvraag!$V$73</definedName>
    <definedName name="AdministratieveGegevens_fldSchoolbestuurKBO">aanvraag!$Q$75:$T$75,aanvraag!$V$75:$X$75,aanvraag!$Z$75:$AB$75</definedName>
    <definedName name="AdministratieveGegevens_fldSchoolbestuurNaam">aanvraag!$Q$69</definedName>
    <definedName name="AdministratieveGegevens_fldSchoolbestuurNr">aanvraag!$AM$71</definedName>
    <definedName name="AdministratieveGegevens_fldSchoolbestuurPostcode">aanvraag!$Q$73</definedName>
    <definedName name="AdministratieveGegevens_fldSchoolbestuurStraat">aanvraag!$Q$71</definedName>
    <definedName name="AdministratieveGegevens_fldVestigingAdres">aanvraag!$Q$90</definedName>
    <definedName name="AdministratieveGegevens_fldVestigingGemeente">aanvraag!$V$92</definedName>
    <definedName name="AdministratieveGegevens_fldVestigingInstellingsnummer">aanvraag!$Q$94</definedName>
    <definedName name="AdministratieveGegevens_fldVestigingNaam">aanvraag!$Q$88</definedName>
    <definedName name="AdministratieveGegevens_fldVestigingNr">aanvraag!$AM$90</definedName>
    <definedName name="AdministratieveGegevens_fldVestigingPostcode">aanvraag!$Q$92</definedName>
    <definedName name="AdministratieveGegevens_fldVestigingWerkenAfdeling">aanvraag!$Q$106</definedName>
    <definedName name="AdministratieveGegevens_fldVestigingWerkenNr">aanvraag!$Q$110</definedName>
    <definedName name="AdministratieveGegevens_fldVestigingWerkenOppervlakteARE">aanvraag!$Z$112</definedName>
    <definedName name="AdministratieveGegevens_fldVestigingWerkenOppervlakteCA">aanvraag!$AI$112</definedName>
    <definedName name="AdministratieveGegevens_fldVestigingWerkenOppervlakteHA">aanvraag!$Q$112</definedName>
    <definedName name="AdministratieveGegevens_fldVestigingWerkenSectie">aanvraag!$Q$108</definedName>
    <definedName name="BerekeningBestaandBrutoOppervlakte_fldGebouwAfgebrokenOfOntrokkenBouwjaarGebouw1">aanvraag!$P$544</definedName>
    <definedName name="BerekeningBestaandBrutoOppervlakte_fldGebouwAfgebrokenOfOntrokkenBouwjaarGebouw2">aanvraag!$P$546</definedName>
    <definedName name="BerekeningBestaandBrutoOppervlakte_fldGebouwAfgebrokenOfOntrokkenBrutoOppM2Gebouw1">aanvraag!$G$544</definedName>
    <definedName name="BerekeningBestaandBrutoOppervlakte_fldGebouwAfgebrokenOfOntrokkenBrutoOppM2Gebouw2">aanvraag!$G$546</definedName>
    <definedName name="BerekeningBestaandBrutoOppervlakte_fldGenormeerdeOmgevingBehoudenBrutoOppM2Fietsenberging">aanvraag!$Q$599</definedName>
    <definedName name="BerekeningBestaandBrutoOppervlakte_fldGenormeerdeOmgevingBehoudenBrutoOppM2OpenEnOverdekteSpeelplaats">aanvraag!$Q$601</definedName>
    <definedName name="BerekeningBestaandBrutoOppervlakte_fldGenormeerdeOmgevingBehoudenBrutoOppM2OverdekteSpeelplaats">aanvraag!$Q$597</definedName>
    <definedName name="BerekeningBestaandBrutoOppervlakte_fldGenormeerdeOmgevingBehoudenBrutoOppM2ParkeerEnManoeuvreerruimte">aanvraag!$Q$603</definedName>
    <definedName name="BerekeningBestaandBrutoOppervlakte_fldLokaalLOAfgebrokenOfOntrokkenBouwjaarGebouw1">aanvraag!$P$571</definedName>
    <definedName name="BerekeningBestaandBrutoOppervlakte_fldLokaalLOAfgebrokenOfOntrokkenBouwjaarGebouw2">aanvraag!$P$573</definedName>
    <definedName name="BerekeningBestaandBrutoOppervlakte_fldLokaalLOAfgebrokenOfOntrokkenBrutoOppM2Gebouw1">aanvraag!$G$571</definedName>
    <definedName name="BerekeningBestaandBrutoOppervlakte_fldLokaalLOAfgebrokenOfOntrokkenBrutoOppM2Gebouw2">aanvraag!$G$573</definedName>
    <definedName name="BerekeningBestaandBrutoOppervlakte_fldLokaalLOAfgebrokenOfOntrokkenGebouwcodeGebouw1">aanvraag!$B$571</definedName>
    <definedName name="BerekeningBestaandBrutoOppervlakte_fldLokaalLOAfgebrokenOfOntrokkenGebouwcodeGebouw2">aanvraag!$B$573</definedName>
    <definedName name="BerekeningBestaandBrutoOppervlakte_fldLokaalLOBouwjaarGebouw1">aanvraag!$S$557</definedName>
    <definedName name="BerekeningBestaandBrutoOppervlakte_fldLokaalLOBouwjaarGebouw2">aanvraag!$S$559</definedName>
    <definedName name="BerekeningBestaandBrutoOppervlakte_fldLokaalLOBouwjaarGebouw3">aanvraag!$S$561</definedName>
    <definedName name="BerekeningBestaandBrutoOppervlakte_fldLokaalLOBrutoOppM2Gebouw1">aanvraag!$I$557</definedName>
    <definedName name="BerekeningBestaandBrutoOppervlakte_fldLokaalLOBrutoOppM2Gebouw2">aanvraag!$I$559</definedName>
    <definedName name="BerekeningBestaandBrutoOppervlakte_fldLokaalLOBrutoOppM2Gebouw3">aanvraag!$I$561</definedName>
    <definedName name="BerekeningBestaandBrutoOppervlakte_fldLokaalLOGebouwCodeGebouw1">aanvraag!$B$557</definedName>
    <definedName name="BerekeningBestaandBrutoOppervlakte_fldLokaalLOGebouwCodeGebouw2">aanvraag!$B$559</definedName>
    <definedName name="BerekeningBestaandBrutoOppervlakte_fldLokaalLOGebouwCodeGebouw3">aanvraag!$B$561</definedName>
    <definedName name="BerekeningBestaandBrutoOppervlakte_fldSchoolgebouwenBouwjaarGebouw1">aanvraag!$S$511</definedName>
    <definedName name="BerekeningBestaandBrutoOppervlakte_fldSchoolgebouwenBouwjaarGebouw10">aanvraag!$S$529</definedName>
    <definedName name="BerekeningBestaandBrutoOppervlakte_fldSchoolgebouwenBouwjaarGebouw11">aanvraag!$S$531</definedName>
    <definedName name="BerekeningBestaandBrutoOppervlakte_fldSchoolgebouwenBouwjaarGebouw12">aanvraag!$S$533</definedName>
    <definedName name="BerekeningBestaandBrutoOppervlakte_fldSchoolgebouwenBouwjaarGebouw2">aanvraag!$S$513</definedName>
    <definedName name="BerekeningBestaandBrutoOppervlakte_fldSchoolgebouwenBouwjaarGebouw3">aanvraag!$S$515</definedName>
    <definedName name="BerekeningBestaandBrutoOppervlakte_fldSchoolgebouwenBouwjaarGebouw4">aanvraag!$S$517</definedName>
    <definedName name="BerekeningBestaandBrutoOppervlakte_fldSchoolgebouwenBouwjaarGebouw5">aanvraag!$S$519</definedName>
    <definedName name="BerekeningBestaandBrutoOppervlakte_fldSchoolgebouwenBouwjaarGebouw6">aanvraag!$S$521</definedName>
    <definedName name="BerekeningBestaandBrutoOppervlakte_fldSchoolgebouwenBouwjaarGebouw7">aanvraag!$S$523</definedName>
    <definedName name="BerekeningBestaandBrutoOppervlakte_fldSchoolgebouwenBouwjaarGebouw8">aanvraag!$S$525</definedName>
    <definedName name="BerekeningBestaandBrutoOppervlakte_fldSchoolgebouwenBouwjaarGebouw9">aanvraag!$S$527</definedName>
    <definedName name="BerekeningBestaandBrutoOppervlakte_fldSchoolgebouwenBrutoOppM2Gebouw1">aanvraag!$I$511</definedName>
    <definedName name="BerekeningBestaandBrutoOppervlakte_fldSchoolgebouwenBrutoOppM2Gebouw10">aanvraag!$I$529</definedName>
    <definedName name="BerekeningBestaandBrutoOppervlakte_fldSchoolgebouwenBrutoOppM2Gebouw11">aanvraag!$I$531</definedName>
    <definedName name="BerekeningBestaandBrutoOppervlakte_fldSchoolgebouwenBrutoOppM2Gebouw12">aanvraag!$I$533</definedName>
    <definedName name="BerekeningBestaandBrutoOppervlakte_fldSchoolgebouwenBrutoOppM2Gebouw2">aanvraag!$I$513</definedName>
    <definedName name="BerekeningBestaandBrutoOppervlakte_fldSchoolgebouwenBrutoOppM2Gebouw3">aanvraag!$I$515</definedName>
    <definedName name="BerekeningBestaandBrutoOppervlakte_fldSchoolgebouwenBrutoOppM2Gebouw4">aanvraag!$I$517</definedName>
    <definedName name="BerekeningBestaandBrutoOppervlakte_fldSchoolgebouwenBrutoOppM2Gebouw5">aanvraag!$I$519</definedName>
    <definedName name="BerekeningBestaandBrutoOppervlakte_fldSchoolgebouwenBrutoOppM2Gebouw6">aanvraag!$I$521</definedName>
    <definedName name="BerekeningBestaandBrutoOppervlakte_fldSchoolgebouwenBrutoOppM2Gebouw7">aanvraag!$I$523</definedName>
    <definedName name="BerekeningBestaandBrutoOppervlakte_fldSchoolgebouwenBrutoOppM2Gebouw8">aanvraag!$I$525</definedName>
    <definedName name="BerekeningBestaandBrutoOppervlakte_fldSchoolgebouwenBrutoOppM2Gebouw9">aanvraag!$I$527</definedName>
    <definedName name="BerekeningBestaandBrutoOppervlakte_fldTechnischeLokalenBrutoOppM2AndereLokalen">aanvraag!$Q$593</definedName>
    <definedName name="BerekeningBestaandBrutoOppervlakte_fldTechnischeLokalenBrutoOppM2Hoogspanningscabine">aanvraag!$Q$587</definedName>
    <definedName name="BerekeningBestaandBrutoOppervlakte_fldTechnischeLokalenBrutoOppM2Machinekamer">aanvraag!$Q$589</definedName>
    <definedName name="BerekeningBestaandBrutoOppervlakte_fldTechnischeLokalenBrutoOppM2OpslagplaatsBrandstof">aanvraag!$Q$591</definedName>
    <definedName name="BerekeningBestaandBrutoOppervlakte_fldTechnischeLokalenBrutoOppM2Stookplaats1">aanvraag!$Q$579</definedName>
    <definedName name="BerekeningBestaandBrutoOppervlakte_fldTechnischeLokalenBrutoOppM2Stookplaats2">aanvraag!$Q$581</definedName>
    <definedName name="BerekeningBestaandBrutoOppervlakte_fldTechnischeLokalenBrutoOppM2Stookplaats3">aanvraag!$Q$583</definedName>
    <definedName name="BerekeningBestaandBrutoOppervlakte_fldTechnischeLokalenBrutoOppM2Stookplaats4">aanvraag!$Q$585</definedName>
    <definedName name="BerekeningBestaandeBrutoOppervlakte_fldGebouwcode1">aanvraag!$B$511</definedName>
    <definedName name="BerekeningBestaandeBrutoOppervlakte_fldGebouwcode10">aanvraag!$B$529</definedName>
    <definedName name="BerekeningBestaandeBrutoOppervlakte_fldGebouwcode11">aanvraag!$B$531</definedName>
    <definedName name="BerekeningBestaandeBrutoOppervlakte_fldGebouwcode12">aanvraag!$B$533</definedName>
    <definedName name="BerekeningBestaandeBrutoOppervlakte_fldGebouwcode2">aanvraag!$B$513</definedName>
    <definedName name="BerekeningBestaandeBrutoOppervlakte_fldGebouwcode3">aanvraag!$B$515</definedName>
    <definedName name="BerekeningBestaandeBrutoOppervlakte_fldGebouwcode4">aanvraag!$B$517</definedName>
    <definedName name="BerekeningBestaandeBrutoOppervlakte_fldGebouwcode5">aanvraag!$B$519</definedName>
    <definedName name="BerekeningBestaandeBrutoOppervlakte_fldGebouwcode6">aanvraag!$B$521</definedName>
    <definedName name="BerekeningBestaandeBrutoOppervlakte_fldGebouwcode7">aanvraag!$B$523</definedName>
    <definedName name="BerekeningBestaandeBrutoOppervlakte_fldGebouwcode8">aanvraag!$B$525</definedName>
    <definedName name="BerekeningBestaandeBrutoOppervlakte_fldGebouwcode9">aanvraag!$B$527</definedName>
    <definedName name="BerekeningBestaandeBrutoOppervlakte_fldGebouwcodeAfbraak1">aanvraag!$B$544</definedName>
    <definedName name="BerekeningBestaandeBrutoOppervlakte_fldGebouwcodeAfbraak2">aanvraag!$B$546</definedName>
    <definedName name="BerekeningFysischeNorm_fldAantalFiets">aanvraag!$B$375</definedName>
    <definedName name="BerekeningFysischeNorm_fldAantalLeerlingenDerdeGraadOfHogereCyclus">aanvraag!$Q$371</definedName>
    <definedName name="BerekeningFysischeNorm_fldAantalLeerlingenLagere">aanvraag!$Q$368</definedName>
    <definedName name="BerekeningFysischeNorm_fldAantalPersoneelsledenHalveOpdracht">aanvraag!$B$379</definedName>
    <definedName name="BerekeningFysischeNorm_fldAantalWekelijkseLestijdenLO">aanvraag!$B$383</definedName>
    <definedName name="BerekeningMaximaleBrutoOppervlakte_fldAantalLeerlingenPraktischOfKunstvakBouwEersteGraad">aanvraag!$Q$452</definedName>
    <definedName name="BerekeningMaximaleBrutoOppervlakte_fldAantalLeerlingenPraktischOfKunstvakBouwOverige">aanvraag!$Q$454</definedName>
    <definedName name="BerekeningMaximaleBrutoOppervlakte_fldAantalLeerlingenPraktischOfKunstvakHoutEersteGraad">aanvraag!$Q$460</definedName>
    <definedName name="BerekeningMaximaleBrutoOppervlakte_fldAantalLeerlingenPraktischOfKunstvakHoutOverige">aanvraag!$Q$462</definedName>
    <definedName name="BerekeningMaximaleBrutoOppervlakte_fldLestijdenPraktischOfKunstVakEersteGraad">aanvraag!$Q$391</definedName>
    <definedName name="BerekeningMaximaleBrutoOppervlakte_fldLestijdenPraktischOfKunstvakStudiegebiedAuto">aanvraag!$Q$396</definedName>
    <definedName name="BerekeningMaximaleBrutoOppervlakte_fldLestijdenPraktischOfKunstvakStudiegebiedBallet">aanvraag!$Q$442</definedName>
    <definedName name="BerekeningMaximaleBrutoOppervlakte_fldLestijdenPraktischOfKunstvakStudiegebiedBeeldendeKunst">aanvraag!$Q$444</definedName>
    <definedName name="BerekeningMaximaleBrutoOppervlakte_fldLestijdenPraktischOfKunstvakStudiegebiedChemie">aanvraag!$Q$398</definedName>
    <definedName name="BerekeningMaximaleBrutoOppervlakte_fldLestijdenPraktischOfKunstvakStudiegebiedDecoratieveTechnieken">aanvraag!$Q$400</definedName>
    <definedName name="BerekeningMaximaleBrutoOppervlakte_fldLestijdenPraktischOfKunstvakStudiegebiedFotografie">aanvraag!$Q$402</definedName>
    <definedName name="BerekeningMaximaleBrutoOppervlakte_fldLestijdenPraktischOfKunstvakStudiegebiedGlastechnieken">aanvraag!$Q$404</definedName>
    <definedName name="BerekeningMaximaleBrutoOppervlakte_fldLestijdenPraktischOfKunstvakStudiegebiedGrafischeTechnieken">aanvraag!$Q$406</definedName>
    <definedName name="BerekeningMaximaleBrutoOppervlakte_fldLestijdenPraktischOfKunstvakStudiegebiedHandel">aanvraag!$Q$408</definedName>
    <definedName name="BerekeningMaximaleBrutoOppervlakte_fldLestijdenPraktischOfKunstvakStudiegebiedHout">aanvraag!$Q$410</definedName>
    <definedName name="BerekeningMaximaleBrutoOppervlakte_fldLestijdenPraktischOfKunstvakStudiegebiedJuwelen">aanvraag!$Q$412</definedName>
    <definedName name="BerekeningMaximaleBrutoOppervlakte_fldLestijdenPraktischOfKunstvakStudiegebiedKoelingEnWarmte">aanvraag!$Q$414</definedName>
    <definedName name="BerekeningMaximaleBrutoOppervlakte_fldLestijdenPraktischOfKunstvakStudiegebiedLandEnTuinbouw">aanvraag!$Q$416</definedName>
    <definedName name="BerekeningMaximaleBrutoOppervlakte_fldLestijdenPraktischOfKunstvakStudiegebiedLichaamsverzorging">aanvraag!$Q$418</definedName>
    <definedName name="BerekeningMaximaleBrutoOppervlakte_fldLestijdenPraktischOfKunstvakStudiegebiedMaritiemeOpleidingen">aanvraag!$Q$420</definedName>
    <definedName name="BerekeningMaximaleBrutoOppervlakte_fldLestijdenPraktischOfKunstvakStudiegebiedMechanicaElektriciteit">aanvraag!$Q$422</definedName>
    <definedName name="BerekeningMaximaleBrutoOppervlakte_fldLestijdenPraktischOfKunstvakStudiegebiedMode">aanvraag!$Q$424</definedName>
    <definedName name="BerekeningMaximaleBrutoOppervlakte_fldLestijdenPraktischOfKunstvakStudiegebiedMuziekinstrumentenBouw">aanvraag!$Q$426</definedName>
    <definedName name="BerekeningMaximaleBrutoOppervlakte_fldLestijdenPraktischOfKunstvakStudiegebiedOptiek">aanvraag!$Q$428</definedName>
    <definedName name="BerekeningMaximaleBrutoOppervlakte_fldLestijdenPraktischOfKunstvakStudiegebiedOrthopedischeTechnieken">aanvraag!$Q$430</definedName>
    <definedName name="BerekeningMaximaleBrutoOppervlakte_fldLestijdenPraktischOfKunstvakStudiegebiedPersonenzorg">aanvraag!$Q$432</definedName>
    <definedName name="BerekeningMaximaleBrutoOppervlakte_fldLestijdenPraktischOfKunstvakStudiegebiedPodiumKunsten">aanvraag!$Q$446</definedName>
    <definedName name="BerekeningMaximaleBrutoOppervlakte_fldLestijdenPraktischOfKunstvakStudiegebiedTandtechnieken">aanvraag!$Q$434</definedName>
    <definedName name="BerekeningMaximaleBrutoOppervlakte_fldLestijdenPraktischOfKunstvakStudiegebiedTextiel">aanvraag!$Q$436</definedName>
    <definedName name="BerekeningMaximaleBrutoOppervlakte_fldLestijdenPraktischOfKunstvakStudiegebiedToerisme">aanvraag!$Q$438</definedName>
    <definedName name="BerekeningMaximaleBrutoOppervlakte_fldLestijdenPraktischOfKunstvakStudiegebiedVoeding">aanvraag!$Q$440</definedName>
    <definedName name="BerekeningTotaleKostprijs_fldTotaleKostprijsAfbraakwerken">aanvraag!$R$676</definedName>
    <definedName name="BerekeningTotaleKostprijs_fldTotaleKostprijsEersteUitrustingLokalenLO">aanvraag!$R$701</definedName>
    <definedName name="BerekeningTotaleKostprijs_fldTotaleKostprijsEersteUitrustingOpenSpeelplaats">aanvraag!$R$705</definedName>
    <definedName name="BerekeningTotaleKostprijs_fldTotaleKostprijsEersteUitrustingOverdekteSpeelplaats">aanvraag!$R$703</definedName>
    <definedName name="BerekeningTotaleKostprijs_fldTotaleKostprijsEersteUitrustingSchoolgebouwen">aanvraag!$R$699</definedName>
    <definedName name="GegevensActualisatie_OmschrijvingDuurzaamheid">aanvraag!$B$345</definedName>
    <definedName name="GegevensActualisatie_OmschrijvingMultifunctionaliteit">aanvraag!$B$327</definedName>
    <definedName name="GegevensSubsidiewaarden_fldInstellingAdministratieveZetelGemeente">aanvraag!$V$197</definedName>
    <definedName name="GegevensSubsidiewaarden_fldInstellingAdministratieveZetelHuisnummer">aanvraag!$AM$195</definedName>
    <definedName name="GegevensSubsidiewaarden_fldInstellingAdministratieveZetelPostnummer">aanvraag!$Q$197</definedName>
    <definedName name="GegevensSubsidiewaarden_fldInstellingAdministratieveZetelStraat">aanvraag!$Q$195</definedName>
    <definedName name="GegevensSubsidiewaarden_fldInstellingBeschikbaarGebouwGemeente">aanvraag!$V$203</definedName>
    <definedName name="GegevensSubsidiewaarden_fldInstellingBeschikbaarGebouwHuisnummer">aanvraag!$AM$201</definedName>
    <definedName name="GegevensSubsidiewaarden_fldInstellingBeschikbaarGebouwPostnummer">aanvraag!$Q$203</definedName>
    <definedName name="GegevensSubsidiewaarden_fldInstellingBeschikbaarGebouwStraat">aanvraag!$Q$201</definedName>
    <definedName name="GegevensSubsidiewaarden_fldInstellingInrichtendeMachtOfSchoolbestuur">aanvraag!$Q$190</definedName>
    <definedName name="Ondertekening_fldFunctie">aanvraag!$O$771</definedName>
    <definedName name="Ondertekening_fldHandtekening">aanvraag!$O$763</definedName>
    <definedName name="Ondertekening_fldNaam">aanvraag!$O$769</definedName>
    <definedName name="Ondertekening_fldOndertekeningsDatum">aanvraag!$Q$761:$R$761,aanvraag!$W$761:$X$761,aanvraag!$AB$761:$AE$761</definedName>
    <definedName name="Ontvangstdatum_fldOntvangstdatum">aanvraag!$AI$10</definedName>
    <definedName name="OppervlakteNieuwbouwEnKostprijs_fldNieuwbouwBrutoOppM2LokalenLO">aanvraag!$Q$616</definedName>
    <definedName name="OppervlakteNieuwbouwEnKostprijs_fldNieuwbouwBrutoOppM2Schoolgebouwen">aanvraag!$Q$614</definedName>
    <definedName name="OppervlakteNieuwbouwEnKostprijs_fldNieuwbouwBrutoOppM2TechnischeLokalen">aanvraag!$Q$618</definedName>
    <definedName name="OppervlakteNieuwbouwEnKostprijs_fldNieuwbouwGenormeerdeOmgevingBrutoOppM2Fietsenberging">aanvraag!$Q$628</definedName>
    <definedName name="OppervlakteNieuwbouwEnKostprijs_fldNieuwbouwGenormeerdeOmgevingBrutoOppM2OpenSpeelplaats">aanvraag!$Q$626</definedName>
    <definedName name="OppervlakteNieuwbouwEnKostprijs_fldNieuwbouwGenormeerdeOmgevingBrutoOppM2OverdekteSpeelplaats">aanvraag!$Q$624</definedName>
    <definedName name="OppervlakteNieuwbouwEnKostprijs_fldNieuwbouwGenormeerdeOmgevingBrutoOppM2ParkeerEnManoeuvreerruimte">aanvraag!$Q$630</definedName>
    <definedName name="OppervlakteNieuwbouwEnKostprijs_fldNieuwbouwGenormeerdeOmgevingKostprijsFietsenberging">aanvraag!$Z$628</definedName>
    <definedName name="OppervlakteNieuwbouwEnKostprijs_fldNieuwbouwGenormeerdeOmgevingKostprijsOpenSpeelplaats">aanvraag!$Z$626</definedName>
    <definedName name="OppervlakteNieuwbouwEnKostprijs_fldNieuwbouwGenormeerdeOmgevingKostprijsOverdekteSpeelplaats">aanvraag!$Z$624</definedName>
    <definedName name="OppervlakteNieuwbouwEnKostprijs_fldNieuwbouwGenormeerdeOmgevingKostprijsParkeerEnManoeuvreerruimte">aanvraag!$Z$630</definedName>
    <definedName name="OppervlakteNieuwbouwEnKostprijs_fldNieuwbouwKostprijsLokalenLO">aanvraag!$Z$616</definedName>
    <definedName name="OppervlakteNieuwbouwEnKostprijs_fldNieuwbouwKostprijsSchoolgebouwen">aanvraag!$Z$614</definedName>
    <definedName name="OppervlakteNieuwbouwEnKostprijs_fldNieuwbouwNietGenormeerdeOmgevingKostprijs">aanvraag!$B$639</definedName>
    <definedName name="OppervlakteVerbouwingswerkenEnKostprijs_fldVerbouwingswerkenBrutoOppM2LokalenLO">aanvraag!$Q$652</definedName>
    <definedName name="OppervlakteVerbouwingswerkenEnKostprijs_fldVerbouwingswerkenBrutoOppM2Schoolgebouwen">aanvraag!$Q$650</definedName>
    <definedName name="OppervlakteVerbouwingswerkenEnKostprijs_fldVerbouwingswerkenBrutoOppM2TechnischeLokalen">aanvraag!$Q$654</definedName>
    <definedName name="OppervlakteVerbouwingswerkenEnKostprijs_fldVerbouwingswerkenGenormeerdeOmgevingswerkenBrutoOppM2Fietsenberging">aanvraag!$Q$664</definedName>
    <definedName name="OppervlakteVerbouwingswerkenEnKostprijs_fldVerbouwingswerkenGenormeerdeOmgevingswerkenBrutoOppM2OpenSpeelplaats">aanvraag!$Q$662</definedName>
    <definedName name="OppervlakteVerbouwingswerkenEnKostprijs_fldVerbouwingswerkenGenormeerdeOmgevingswerkenBrutoOppM2OverdekteSpeelplaats">aanvraag!$Q$660</definedName>
    <definedName name="OppervlakteVerbouwingswerkenEnKostprijs_fldVerbouwingswerkenGenormeerdeOmgevingswerkenBrutoOppM2ParkeerEnManoeuvreerruimte">aanvraag!$Q$666</definedName>
    <definedName name="OppervlakteVerbouwingswerkenEnKostprijs_fldVerbouwingswerkenGenormeerdeOmgevingswerkenKostprijsFietsenberging">aanvraag!$Z$664</definedName>
    <definedName name="OppervlakteVerbouwingswerkenEnKostprijs_fldVerbouwingswerkenGenormeerdeOmgevingswerkenKostprijsOpenSpeelplaats">aanvraag!$Z$662</definedName>
    <definedName name="OppervlakteVerbouwingswerkenEnKostprijs_fldVerbouwingswerkenGenormeerdeOmgevingswerkenKostprijsOverdekteSpeelplaats">aanvraag!$Z$660</definedName>
    <definedName name="OppervlakteVerbouwingswerkenEnKostprijs_fldVerbouwingswerkenGenormeerdeOmgevingswerkenKostprijsParkeerEnManoeuvreerruimte">aanvraag!$Z$666</definedName>
    <definedName name="OppervlakteVerbouwingswerkenEnKostprijs_fldVerbouwingswerkenKostprijsLokalenLO">aanvraag!$Z$652</definedName>
    <definedName name="OppervlakteVerbouwingswerkenEnKostprijs_fldVerbouwingswerkenKostprijsSchoolgebouwen">aanvraag!$Z$650</definedName>
    <definedName name="OppervlakteVerbouwingswerkenEnKostprijs_fldVerbouwingswerkenKostprijsTechnischeLokalen">aanvraag!$Z$654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733" i="1" l="1"/>
  <c r="P733" i="1"/>
  <c r="W731" i="1"/>
  <c r="P731" i="1"/>
  <c r="AD731" i="1" s="1"/>
  <c r="W729" i="1"/>
  <c r="P729" i="1"/>
  <c r="W727" i="1"/>
  <c r="P727" i="1"/>
  <c r="W725" i="1"/>
  <c r="P725" i="1"/>
  <c r="W723" i="1"/>
  <c r="W721" i="1"/>
  <c r="R697" i="1"/>
  <c r="R692" i="1"/>
  <c r="R690" i="1"/>
  <c r="R688" i="1"/>
  <c r="R685" i="1"/>
  <c r="R680" i="1"/>
  <c r="R678" i="1"/>
  <c r="Z654" i="1"/>
  <c r="Z694" i="1" s="1"/>
  <c r="AI652" i="1"/>
  <c r="AI650" i="1"/>
  <c r="Z618" i="1"/>
  <c r="Z682" i="1" s="1"/>
  <c r="AI616" i="1"/>
  <c r="AI614" i="1"/>
  <c r="X573" i="1"/>
  <c r="X571" i="1"/>
  <c r="AB561" i="1"/>
  <c r="AB559" i="1"/>
  <c r="AB557" i="1"/>
  <c r="X546" i="1"/>
  <c r="X544" i="1"/>
  <c r="AF533" i="1"/>
  <c r="AF531" i="1"/>
  <c r="AF529" i="1"/>
  <c r="AF527" i="1"/>
  <c r="AF525" i="1"/>
  <c r="AF523" i="1"/>
  <c r="AF521" i="1"/>
  <c r="AF519" i="1"/>
  <c r="AF517" i="1"/>
  <c r="AF515" i="1"/>
  <c r="AF513" i="1"/>
  <c r="AF511" i="1"/>
  <c r="Q495" i="1"/>
  <c r="AK733" i="1" s="1"/>
  <c r="Q493" i="1"/>
  <c r="AK731" i="1" s="1"/>
  <c r="Q491" i="1"/>
  <c r="AK727" i="1" s="1"/>
  <c r="Q489" i="1"/>
  <c r="AK729" i="1" s="1"/>
  <c r="AQ487" i="1"/>
  <c r="AQ485" i="1"/>
  <c r="AQ483" i="1"/>
  <c r="AQ473" i="1"/>
  <c r="AQ471" i="1"/>
  <c r="Q471" i="1" s="1"/>
  <c r="X462" i="1"/>
  <c r="X460" i="1"/>
  <c r="AQ456" i="1"/>
  <c r="AQ454" i="1"/>
  <c r="AQ452" i="1"/>
  <c r="AQ450" i="1"/>
  <c r="X446" i="1"/>
  <c r="X444" i="1"/>
  <c r="X442" i="1"/>
  <c r="X440" i="1"/>
  <c r="X438" i="1"/>
  <c r="X436" i="1"/>
  <c r="X434" i="1"/>
  <c r="X432" i="1"/>
  <c r="X430" i="1"/>
  <c r="X428" i="1"/>
  <c r="X426" i="1"/>
  <c r="X424" i="1"/>
  <c r="X422" i="1"/>
  <c r="X420" i="1"/>
  <c r="X418" i="1"/>
  <c r="X416" i="1"/>
  <c r="X414" i="1"/>
  <c r="X412" i="1"/>
  <c r="X410" i="1"/>
  <c r="X408" i="1"/>
  <c r="X406" i="1"/>
  <c r="X404" i="1"/>
  <c r="X402" i="1"/>
  <c r="X400" i="1"/>
  <c r="X398" i="1"/>
  <c r="X396" i="1"/>
  <c r="X391" i="1"/>
  <c r="Q473" i="1" s="1"/>
  <c r="X452" i="1" l="1"/>
  <c r="AD733" i="1"/>
  <c r="X464" i="1"/>
  <c r="Q479" i="1" s="1"/>
  <c r="AD729" i="1"/>
  <c r="AK548" i="1"/>
  <c r="P721" i="1" s="1"/>
  <c r="AD721" i="1" s="1"/>
  <c r="X454" i="1"/>
  <c r="AD725" i="1"/>
  <c r="AD727" i="1"/>
  <c r="X448" i="1"/>
  <c r="Q475" i="1" s="1"/>
  <c r="AK575" i="1"/>
  <c r="P723" i="1" s="1"/>
  <c r="AD723" i="1" s="1"/>
  <c r="B485" i="1"/>
  <c r="AK723" i="1" s="1"/>
  <c r="R707" i="1"/>
  <c r="X456" i="1" l="1"/>
  <c r="Q477" i="1" s="1"/>
  <c r="Q481" i="1" s="1"/>
  <c r="AK721" i="1" s="1"/>
</calcChain>
</file>

<file path=xl/sharedStrings.xml><?xml version="1.0" encoding="utf-8"?>
<sst xmlns="http://schemas.openxmlformats.org/spreadsheetml/2006/main" count="576" uniqueCount="296">
  <si>
    <t xml:space="preserve"> </t>
  </si>
  <si>
    <t>Subsidieaanvraag voor een infrastructuurproject in het gewoon secundair onderwijs</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</si>
  <si>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</si>
  <si>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</si>
  <si>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</si>
  <si>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</si>
  <si>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</si>
  <si>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</si>
  <si>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</si>
  <si>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</si>
  <si>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</si>
  <si>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</si>
  <si>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</si>
  <si>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</si>
  <si>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</si>
  <si>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</si>
  <si>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</si>
  <si>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</si>
  <si>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</si>
  <si>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</si>
  <si>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</si>
  <si>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</si>
  <si>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</si>
  <si>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</si>
  <si>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</si>
  <si>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</si>
  <si>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</si>
  <si>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</si>
  <si>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</si>
  <si>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</si>
  <si>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</si>
  <si>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t>ja</t>
  </si>
  <si>
    <t>nee</t>
  </si>
  <si>
    <t>Dient u deze subsidieaanvraag in via Katholiek Onderwijs Vlaanderen?</t>
  </si>
  <si>
    <t>Vul de gegevens van de inrichtende macht in.</t>
  </si>
  <si>
    <t>naam</t>
  </si>
  <si>
    <t>straat en nummer</t>
  </si>
  <si>
    <t>postnummer en gemeente</t>
  </si>
  <si>
    <t>ondernemingsnummer</t>
  </si>
  <si>
    <t>Vul de gegevens van de onderwijsinstelling in.</t>
  </si>
  <si>
    <t>Vul de gegevens van de vestigingsplaats in.</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</si>
  <si>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</si>
  <si>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</si>
  <si>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</si>
  <si>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</si>
  <si>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</si>
  <si>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</si>
  <si>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</si>
  <si>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</si>
  <si>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</si>
  <si>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</si>
  <si>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</si>
  <si>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</si>
  <si>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</si>
  <si>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Bent u de coördinerende inrichtende macht voor dit dossier?</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</si>
  <si>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</si>
  <si>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</si>
  <si>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</si>
  <si>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</si>
  <si>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</si>
  <si>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</si>
  <si>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</si>
  <si>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</si>
  <si>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</si>
  <si>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Gegevens over de subsidievoorwaarden</t>
  </si>
  <si>
    <t>Kruis aan in welke hoedanigheid u deze subsidieaanvraag indient.</t>
  </si>
  <si>
    <t>eigenaar van de gebouwen waar de werken zullen plaatsvinden</t>
  </si>
  <si>
    <t>houder van een zakelijk recht</t>
  </si>
  <si>
    <t>houder van de optie op een zakelijk recht</t>
  </si>
  <si>
    <t>Vul de gegevens van die instelling in.</t>
  </si>
  <si>
    <t>inrichtende macht of schoolbestuur</t>
  </si>
  <si>
    <t>administratieve zetel</t>
  </si>
  <si>
    <t>beschikbaar gebouw</t>
  </si>
  <si>
    <t>Aard van de aanvraag</t>
  </si>
  <si>
    <t>Kruis de aard van de aanvraag aan.</t>
  </si>
  <si>
    <t>nieuwbouw</t>
  </si>
  <si>
    <t>verbouwingswerken</t>
  </si>
  <si>
    <t>Omschrijf de geplande werken.</t>
  </si>
  <si>
    <t>Motiveer de geplande werken.</t>
  </si>
  <si>
    <t>Komen de bovenvermelde werken in aanmerking voor een schadeloosstelling van de verzekering?</t>
  </si>
  <si>
    <t>euro</t>
  </si>
  <si>
    <t>Voeg bij dit formulier een attest van de verzekering.</t>
  </si>
  <si>
    <t>Maakt deze aanvraag deel uit van een project in samenwerking met andere overheden of publieke actoren?</t>
  </si>
  <si>
    <t>Welke andere overheden of publieke actoren kennen subsidies toe aan het project?</t>
  </si>
  <si>
    <t>agentschap Onroerend Erfgoed</t>
  </si>
  <si>
    <t>VIPA</t>
  </si>
  <si>
    <t>VGC</t>
  </si>
  <si>
    <t>andere instantie:</t>
  </si>
  <si>
    <t>Vul het aantal bijkomende plaatsen in dat wordt gecreëerd via dit infrastructuurproject.</t>
  </si>
  <si>
    <t>Berekening van de fysische norm</t>
  </si>
  <si>
    <t>Vul het huidige aantal leerlingen in van de vestigingsplaats waar de werken worden uitgevoerd.</t>
  </si>
  <si>
    <t>Op www.agion.be vindt u welke tellingsdatum u moet gebruiken.</t>
  </si>
  <si>
    <t>totaal aantal leerlingen</t>
  </si>
  <si>
    <t>aantal leerlingen in de derde graad of in een hogere cyclus</t>
  </si>
  <si>
    <t>Vul het aantal leerlingen en personeelsleden in die met de fiets of bromfiets naar school komen.</t>
  </si>
  <si>
    <t>Vul het aantal personeelsleden in die minstens een halve opdracht vervullen.</t>
  </si>
  <si>
    <t>Vul het totale aantal wekelijkse lestijden lichamelijke opvoeding in.</t>
  </si>
  <si>
    <t>Berekening van de maximale bruto-oppervlakte</t>
  </si>
  <si>
    <t>Vul het aantal wekelijkse lestijden in die als praktisch vak of als kunstvak worden georganiseerd voor de eerste graad van het secundair onderwijs.</t>
  </si>
  <si>
    <t>uur</t>
  </si>
  <si>
    <t>m²</t>
  </si>
  <si>
    <t>Vul het aantal wekelijkse lestijden in die als praktisch vak of als kunstvak in het overeenstemmende studiegebied worden georganiseerd.</t>
  </si>
  <si>
    <t>auto</t>
  </si>
  <si>
    <t>chemie</t>
  </si>
  <si>
    <t>decoratieve technieken</t>
  </si>
  <si>
    <t>fotografie</t>
  </si>
  <si>
    <t>glastechnieken</t>
  </si>
  <si>
    <t>grafische technieken</t>
  </si>
  <si>
    <t>handel</t>
  </si>
  <si>
    <t>hout</t>
  </si>
  <si>
    <t>juwelen</t>
  </si>
  <si>
    <t>koeling en warmte</t>
  </si>
  <si>
    <t>land- en tuinbouw</t>
  </si>
  <si>
    <t>lichaamsverzorging</t>
  </si>
  <si>
    <t>maritieme opleidingen</t>
  </si>
  <si>
    <t>mechanica-elektriciteit</t>
  </si>
  <si>
    <t>mode</t>
  </si>
  <si>
    <t>muziekinstrumentenbouw</t>
  </si>
  <si>
    <t>optiek</t>
  </si>
  <si>
    <t>orthopedische technieken</t>
  </si>
  <si>
    <t>personenzorg</t>
  </si>
  <si>
    <t>tandtechnieken</t>
  </si>
  <si>
    <t>textiel</t>
  </si>
  <si>
    <t>toerisme</t>
  </si>
  <si>
    <t>voeding</t>
  </si>
  <si>
    <t>ballet</t>
  </si>
  <si>
    <t>beeldende kunst</t>
  </si>
  <si>
    <t>podiumkunsten</t>
  </si>
  <si>
    <t>totaal</t>
  </si>
  <si>
    <t>Vul het aantal leerlingen in die het praktijkvak bouw of het studiegebied bouw volgen.</t>
  </si>
  <si>
    <t>aantal leerlingen eerste graad</t>
  </si>
  <si>
    <t>lln.</t>
  </si>
  <si>
    <t>aantal leerlingen overige leerjaren</t>
  </si>
  <si>
    <t>totale bruto-oppervlakte</t>
  </si>
  <si>
    <t>Vul het aantal leerlingen in die het praktijkvak hout of het studiegebied hout volgen.</t>
  </si>
  <si>
    <t>Toegelaten oppervlakte voor schoolgebouwen</t>
  </si>
  <si>
    <t>algemene en technische vakken</t>
  </si>
  <si>
    <t>praktijk- en kunstvakken eerste graad</t>
  </si>
  <si>
    <t>praktijk- en kunstvakken overige jaren</t>
  </si>
  <si>
    <t>praktijkruimtes bouw</t>
  </si>
  <si>
    <t>machinewerkplaats hout</t>
  </si>
  <si>
    <t>Toegelaten oppervlakte voor genormeerde omgevingswerken</t>
  </si>
  <si>
    <t>som open en overdekte speelplaats</t>
  </si>
  <si>
    <t>overdekte speelplaats</t>
  </si>
  <si>
    <t>fietsenbergplaats</t>
  </si>
  <si>
    <t>parkeer- en manoeuvreerruimte</t>
  </si>
  <si>
    <t>Berekening van de bestaande bruto-oppervlakte</t>
  </si>
  <si>
    <t>De bruto-oppervlakte van een gebouw is het geheel van de bruto-oppervlakten van alle vloerniveaus. Meer informatie daarover vindt u op onze website. Voeg de berekeningswijze van de bruto-oppervlakte bij dit formulier.</t>
  </si>
  <si>
    <t>bruto-oppervlakte</t>
  </si>
  <si>
    <t>bouwjaar</t>
  </si>
  <si>
    <t>in aanmerking te nemen bruto-oppervlakte</t>
  </si>
  <si>
    <t>gesubsidieerd door AGION</t>
  </si>
  <si>
    <t>Hier vindt u de bruto-oppervlakte van de schoolgebouwen die in aanmerking wordt genomen.</t>
  </si>
  <si>
    <t>Hier vindt u de bruto-oppervlakte van de lokalen lo die in aanmerking wordt genomen.</t>
  </si>
  <si>
    <t>Vul de bruto-oppervlakte in van de  bestaande technische lokalen die behouden worden.</t>
  </si>
  <si>
    <t>stookplaats 1</t>
  </si>
  <si>
    <t>stookplaats 2</t>
  </si>
  <si>
    <t>stookplaats 3</t>
  </si>
  <si>
    <t>stookplaats 4</t>
  </si>
  <si>
    <t>hoogspanningscabine</t>
  </si>
  <si>
    <t>machinekamer</t>
  </si>
  <si>
    <t>opslagplaats brandstof</t>
  </si>
  <si>
    <t>andere technische lokalen</t>
  </si>
  <si>
    <t>Oppervlakte en kostprijs van de nieuwbouw</t>
  </si>
  <si>
    <t>kostprijs</t>
  </si>
  <si>
    <t>schoolgebouwen</t>
  </si>
  <si>
    <t>lokalen lo</t>
  </si>
  <si>
    <t>technische lokalen</t>
  </si>
  <si>
    <t>Vul de bruto-oppervlakte en de kostprijs, exclusief btw, in van de genormeerde omgevingswerken.</t>
  </si>
  <si>
    <t>open speelplaats</t>
  </si>
  <si>
    <t>Vul de kostprijs, exclusief btw, in van de niet-genormeerde omgevingswerken.</t>
  </si>
  <si>
    <t>Niet-genormeerde omgevingswerken zijn afsluitingen, toegangswegen, groenaanleg en andere omgevingswerken.</t>
  </si>
  <si>
    <t>Oppervlakte en kostprijs van de verbouwingswerken</t>
  </si>
  <si>
    <t>Berekening van de totale kostprijs</t>
  </si>
  <si>
    <t>Vul de kostprijs van de afbraakwerken en de eerste uitrusting in.</t>
  </si>
  <si>
    <t>afbraakwerken</t>
  </si>
  <si>
    <t>nieuwbouw schoolgebouwen</t>
  </si>
  <si>
    <t>nieuwbouw lokalen lo</t>
  </si>
  <si>
    <t>waarvan nieuwbouw technische lokalen</t>
  </si>
  <si>
    <t>nieuwbouw genormeerde omgevingswerken</t>
  </si>
  <si>
    <t>niet-genormeerde omgevingswerken</t>
  </si>
  <si>
    <t>verbouwing schoolgebouwen</t>
  </si>
  <si>
    <t>verbouwing lokalen lo</t>
  </si>
  <si>
    <t>waarvan verbouwing technische lokalen</t>
  </si>
  <si>
    <t>verbouwing genormeerde omgevingswerken</t>
  </si>
  <si>
    <t>eerste uitrusting schoolgebouwen</t>
  </si>
  <si>
    <t>eerste uitrusting lokalen lo</t>
  </si>
  <si>
    <t>eerste uitrusting overdekte speelplaats</t>
  </si>
  <si>
    <t>eerste uitrusting open speelplaats</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</si>
  <si>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</si>
  <si>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</si>
  <si>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</si>
  <si>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</si>
  <si>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</si>
  <si>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</si>
  <si>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</si>
  <si>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Kruis alle bewijsstukken aan die u bij dit formulier voegt.</t>
  </si>
  <si>
    <t>het verzekeringsattest</t>
  </si>
  <si>
    <t>een beschrijving van de voorwaarden voor de samenwerking met andere overheden en publieke actoren</t>
  </si>
  <si>
    <t>Ondertekening</t>
  </si>
  <si>
    <t>datum</t>
  </si>
  <si>
    <t>handtekening</t>
  </si>
  <si>
    <t>functie</t>
  </si>
  <si>
    <t>Aan wie bezorgt u dit formulier?</t>
  </si>
  <si>
    <t>Bezorg zowel de Excelversie als een ingescande ondertekende versie.</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</si>
  <si>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</si>
  <si>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AGION-5707 - 200114</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</si>
  <si>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</si>
  <si>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een infrastructuurproject van de school voor gewoon secundair onderwijs.</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</si>
  <si>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</si>
  <si>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</si>
  <si>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</si>
  <si>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</si>
  <si>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</si>
  <si>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 xml:space="preserve">Heeft deze aanvraag alleen betrekking op verbouwingswerken van minder dan 125.000 euro (geïndexeerd)? </t>
  </si>
  <si>
    <t>Staat u al met een of meer dossiers op onze wachtlijst voor een subsidie voor hetzelfde
infrastructuurproject?</t>
  </si>
  <si>
    <r>
      <t xml:space="preserve">ja. </t>
    </r>
    <r>
      <rPr>
        <b/>
        <sz val="10"/>
        <rFont val="Calibri"/>
        <family val="2"/>
        <scheme val="minor"/>
      </rPr>
      <t>Vul het dossiernummer of de dossiernummers in.</t>
    </r>
  </si>
  <si>
    <t>instellings- 
en vestigingsplaatsnummer</t>
  </si>
  <si>
    <t>Dient u deze subsidieaanvraag samen met een andere inrichtende macht in?</t>
  </si>
  <si>
    <r>
      <t xml:space="preserve">ja. </t>
    </r>
    <r>
      <rPr>
        <i/>
        <sz val="10"/>
        <rFont val="Calibri"/>
        <family val="2"/>
        <scheme val="minor"/>
      </rPr>
      <t>Ga naar vraag 13.</t>
    </r>
  </si>
  <si>
    <r>
      <t xml:space="preserve">nee. </t>
    </r>
    <r>
      <rPr>
        <i/>
        <sz val="10"/>
        <rFont val="Calibri"/>
        <family val="2"/>
        <scheme val="minor"/>
      </rPr>
      <t>Ga naar vraag 14.</t>
    </r>
  </si>
  <si>
    <t>AGION beschouwt de coördinerende inrichtende macht als eerste aanspreekpunt voor dit dossier. Als u met een andere inrichtende macht een dossier indient, fungeert een van de twee inrichtende machten als coördinerende inrichtende macht.</t>
  </si>
  <si>
    <r>
      <t xml:space="preserve">ja. </t>
    </r>
    <r>
      <rPr>
        <i/>
        <sz val="10"/>
        <rFont val="Calibri"/>
        <family val="2"/>
        <scheme val="minor"/>
      </rPr>
      <t>Ga naar vraag 14.</t>
    </r>
  </si>
  <si>
    <r>
      <t>nee.</t>
    </r>
    <r>
      <rPr>
        <i/>
        <sz val="10"/>
        <rFont val="Calibri"/>
        <family val="2"/>
        <scheme val="minor"/>
      </rPr>
      <t xml:space="preserve"> Ga naar vraag 17.</t>
    </r>
  </si>
  <si>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</si>
  <si>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</si>
  <si>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Voldoen uw instelling en de vestiging die het project zal gebruiken, aan de criteria van rationalisatie en programmatie?</t>
  </si>
  <si>
    <r>
      <t xml:space="preserve">nee. </t>
    </r>
    <r>
      <rPr>
        <i/>
        <sz val="10"/>
        <rFont val="Calibri"/>
        <family val="2"/>
        <scheme val="minor"/>
      </rPr>
      <t>U komt niet in aanmerking voor een subsidie.</t>
    </r>
  </si>
  <si>
    <t>Voeg bij dit formulier een bewijs van zakelijk recht of een bewijs van eigendom als u dat nog niet eerder aan 
AGION hebt bezorgd.</t>
  </si>
  <si>
    <t>Is er binnen een straal van twee kilometer een beschikbaar schoolgebouw dat volledig onbezet is of dat binnen het schooljaar kan worden vrijgemaakt?</t>
  </si>
  <si>
    <r>
      <t>ja.</t>
    </r>
    <r>
      <rPr>
        <i/>
        <sz val="10"/>
        <rFont val="Calibri"/>
        <family val="2"/>
        <scheme val="minor"/>
      </rPr>
      <t xml:space="preserve"> Ga naar vraag 21.</t>
    </r>
  </si>
  <si>
    <r>
      <t xml:space="preserve">nee. </t>
    </r>
    <r>
      <rPr>
        <i/>
        <sz val="10"/>
        <rFont val="Calibri"/>
        <family val="2"/>
        <scheme val="minor"/>
      </rPr>
      <t>Ga naar vraag 22.</t>
    </r>
  </si>
  <si>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r>
      <rPr>
        <i/>
        <sz val="10"/>
        <rFont val="Calibri"/>
        <family val="2"/>
        <scheme val="minor"/>
      </rPr>
      <t>.</t>
    </r>
  </si>
  <si>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</si>
  <si>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</si>
  <si>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</si>
  <si>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werkplaatsen</t>
  </si>
  <si>
    <t>polyvalente zaal en/of refter</t>
  </si>
  <si>
    <t>administratie en/of ondersteuning</t>
  </si>
  <si>
    <t>sanitair</t>
  </si>
  <si>
    <t>turnzaal en/of sporthal</t>
  </si>
  <si>
    <t>andere ruimte:</t>
  </si>
  <si>
    <t>Geef daarbij aan dat ze passen in een langetermijnvisie.</t>
  </si>
  <si>
    <t>Wat is de voorziene startdatum van de uitvoering van de werken?</t>
  </si>
  <si>
    <t>Wat is de geplande uitvoeringsperiode van de werken?</t>
  </si>
  <si>
    <t xml:space="preserve">U hoeft deze vraag alleen in te vullen als u deze aanvraag indient via de standaardprocedure. </t>
  </si>
  <si>
    <t>maanden</t>
  </si>
  <si>
    <r>
      <t xml:space="preserve">ja. </t>
    </r>
    <r>
      <rPr>
        <b/>
        <sz val="10"/>
        <rFont val="Calibri"/>
        <family val="2"/>
        <scheme val="minor"/>
      </rPr>
      <t>Hoeveel bedraagt die schadeloosstelling?</t>
    </r>
  </si>
  <si>
    <r>
      <t xml:space="preserve">ja. </t>
    </r>
    <r>
      <rPr>
        <i/>
        <sz val="10"/>
        <rFont val="Calibri"/>
        <family val="2"/>
        <scheme val="minor"/>
      </rPr>
      <t>Voeg bij dit formulier een beschrijving van de samenwerkingsvoorwaarden. Ga naar vraag 30.</t>
    </r>
  </si>
  <si>
    <r>
      <t xml:space="preserve">nee. </t>
    </r>
    <r>
      <rPr>
        <i/>
        <sz val="10"/>
        <rFont val="Calibri"/>
        <family val="2"/>
        <scheme val="minor"/>
      </rPr>
      <t>Ga naar vraag 31.</t>
    </r>
  </si>
  <si>
    <t>OVAM</t>
  </si>
  <si>
    <t>Worden er voor deze vestigingsplaats bijkomend plaatsen gecreëerd via dit infrastructuurproject 
ten opzichte van het aantal leerlingen dat momenteel op deze vestigingsplaats is ingeschreven?</t>
  </si>
  <si>
    <r>
      <t xml:space="preserve">ja. </t>
    </r>
    <r>
      <rPr>
        <i/>
        <sz val="10"/>
        <rFont val="Calibri"/>
        <family val="2"/>
        <scheme val="minor"/>
      </rPr>
      <t>Ga naar vraag 32.</t>
    </r>
  </si>
  <si>
    <r>
      <t xml:space="preserve">nee. </t>
    </r>
    <r>
      <rPr>
        <i/>
        <sz val="10"/>
        <rFont val="Calibri"/>
        <family val="2"/>
        <scheme val="minor"/>
      </rPr>
      <t>Ga naar vraag 33.</t>
    </r>
  </si>
  <si>
    <t>bijkomende plaatsen</t>
  </si>
  <si>
    <t>Hoeveel leerlingen zullen de nieuwe of vernieuwde infrastructuur gebruiken?</t>
  </si>
  <si>
    <t xml:space="preserve">Bij een aanvraag voor omgevingswerken, een spoedprocedure of een verkorte procedure hoeft u deze vraag niet in te vullen. </t>
  </si>
  <si>
    <t>leerlingen</t>
  </si>
  <si>
    <t xml:space="preserve">Gegevens bij de actualisatie van uw dossier </t>
  </si>
  <si>
    <t xml:space="preserve">U hoeft deze rubriek alleen in te vullen als AGION u heeft gevraagd om uw dossier te actualiseren. </t>
  </si>
  <si>
    <t xml:space="preserve">Omschrijf de eventuele samenwerking met andere actoren of overheden in het kader van de 
multifunctionaliteit (openstelling) van de bestaande en nieuwe infrastructuur. </t>
  </si>
  <si>
    <t>Omschrijf op welke manier het infrastructuurproject aandacht besteedt aan duurzaamheid.</t>
  </si>
  <si>
    <t>Kijk bijvoorbeeld naar energie-efficiëntie, duurzame installaties, comfort en beleving.</t>
  </si>
  <si>
    <t>leerlingen en personeelsleden</t>
  </si>
  <si>
    <t>personeelsleden</t>
  </si>
  <si>
    <t>lestijden</t>
  </si>
  <si>
    <t>Hieronder vindt u de  berekening van de maximale bruto-oppervlakte waar uw school recht op heeft op basis van de gegevens die u hebt ingevuld bij vraag 38 tot en met 45.</t>
  </si>
  <si>
    <t>Toegelaten oppervlakte voor lokalen voor lichamelijke opvoeding (lo)</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</si>
  <si>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</si>
  <si>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</si>
  <si>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</si>
  <si>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r>
      <rPr>
        <b/>
        <sz val="10"/>
        <rFont val="Calibri"/>
        <family val="2"/>
        <scheme val="minor"/>
      </rPr>
      <t xml:space="preserve">Als u schoolgebouwen,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</si>
  <si>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</si>
  <si>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Vul de gebouwcode, de bruto-oppervlakte en het bouwjaar in van de lokalen voor lichamelijke opvoeding.</t>
  </si>
  <si>
    <r>
      <rPr>
        <b/>
        <sz val="10"/>
        <rFont val="Calibri"/>
        <family val="2"/>
        <scheme val="minor"/>
      </rPr>
      <t xml:space="preserve">Vul voor elk lokaal lichamelijke opvoeding de gebouwcode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</si>
  <si>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</si>
  <si>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Vul de netto-oppervlakte in van de genormeerde omgeving die behouden wordt.</t>
  </si>
  <si>
    <t xml:space="preserve">Vul de kostprijs en de bruto-oppervlakte in. </t>
  </si>
  <si>
    <t>De totale kostprijs van de nieuwbouw,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</si>
  <si>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 xml:space="preserve">De huidige financiële norm (kostprijs per m²) vindt u op </t>
  </si>
  <si>
    <t>www.agion.be/tabel-financi%C3%ABle-norm</t>
  </si>
  <si>
    <t>kostprijs per m²
(indicatief)</t>
  </si>
  <si>
    <t>Kostprijs van de niet-genormeerde omgevingswerken</t>
  </si>
  <si>
    <t>Alleen als u bij vraag 49 of 52 een bruto-oppervlakte hebt ingevuld voor een schoolgebouw of een lokaal lo dat volledig of gedeeltelijk afgebroken zal worden, vult u de kostprijs van de afbraakwerken in.
Op basis van de gegevens die u hebt ingevuld bij vraag 56 tot en met 60 en de kostprijs van de afbraakwerken en de eerste uitrusting die u invult, zal de totale kostprijs van uw  project automatisch berekend worden.</t>
  </si>
  <si>
    <t xml:space="preserve">Verzamel de bewijsstukken die u voor de beantwoording van vraag 19, 28, 29 en 47 bij dit formulier moet voegen. </t>
  </si>
  <si>
    <t>Een inplantingsplan en overzichtsplan hoeft u alleen toe te voegen als u deze aanvraag indient via 
de standaardprocedure of de promotiebouwprocedure.</t>
  </si>
  <si>
    <t>een bewijs van zakelijk recht</t>
  </si>
  <si>
    <t>een gedetailleerde berekening van de bestaande bruto-oppervlakte</t>
  </si>
  <si>
    <t>een inplantingsplan</t>
  </si>
  <si>
    <t>een overzichtsplan van de bestaande infrastructuur</t>
  </si>
  <si>
    <t>Vul de onderstaande verklaring in. 
Ik bevestig dat alle gegevens in dit formulier naar waarheid ingevuld zijn. 
Ik ben mij bewust van de mogelijke gevolgen van een eventuele overschrijding van de financiële norm bij vraag 56 en 59 en van de fysische norm bij vraag 61.</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</si>
  <si>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</si>
  <si>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</si>
  <si>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</si>
  <si>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Bij verbouwingswerken met een geraamde kostprijs van minder dan 125.000 euro (exclusief btw) hoeft u vraag 38 tot en met vraag 45 niet in te vullen.</t>
  </si>
  <si>
    <t>Bij verbouwingswerken met een geraamde kostprijs van minder dan 125.000 euro (exclusief btw) hoeft u vraag 48 tot en met vraag 55 niet in te vullen.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</si>
</sst>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 ###\ ##0.00"/>
    <numFmt numFmtId="166" formatCode="###\ ##0"/>
    <numFmt numFmtId="167" formatCode="0000"/>
    <numFmt numFmtId="168" formatCode="d/mm/yyyy;@"/>
    <numFmt numFmtId="169" formatCode="###\ ##0.00"/>
    <numFmt numFmtId="170" formatCode="###\ ###"/>
  </numFmts>
  <fonts count="30" x14ac:knownFonts="1">
    <font>
      <sz val="10"/>
      <color rgb="FF000000"/>
      <name val="Arial"/>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9"/>
      <name val="Calibri"/>
      <family val="2"/>
      <scheme val="minor"/>
    </font>
    <font>
      <sz val="10"/>
      <name val="Courier New"/>
      <family val="3"/>
    </font>
    <font>
      <b/>
      <sz val="12"/>
      <name val="Calibri"/>
      <family val="2"/>
      <scheme val="minor"/>
    </font>
    <font>
      <sz val="10"/>
      <color rgb="FFFF0000"/>
      <name val="Calibri"/>
      <family val="2"/>
      <scheme val="minor"/>
    </font>
    <font>
      <i/>
      <u/>
      <sz val="10"/>
      <color theme="4"/>
      <name val="Calibri"/>
      <family val="2"/>
      <scheme val="minor"/>
    </font>
    <font>
      <b/>
      <sz val="10"/>
      <color theme="1"/>
      <name val="Calibri"/>
      <family val="2"/>
      <scheme val="minor"/>
    </font>
    <font>
      <i/>
      <sz val="10"/>
      <color theme="1"/>
      <name val="Calibri"/>
      <family val="2"/>
      <scheme val="minor"/>
    </font>
    <font>
      <i/>
      <sz val="10"/>
      <color theme="10"/>
      <name val="Calibri"/>
      <family val="2"/>
      <scheme val="minor"/>
    </font>
    <font>
      <sz val="10"/>
      <name val="Calibri"/>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s>
  <cellStyleXfs count="3">
    <xf numFmtId="0" fontId="0" fillId="0" borderId="0"/>
    <xf numFmtId="0" fontId="12" fillId="0" borderId="0" applyNumberFormat="0" applyFill="0" applyBorder="0" applyAlignment="0" applyProtection="0"/>
    <xf numFmtId="0" fontId="3" fillId="0" borderId="1"/>
  </cellStyleXfs>
  <cellXfs count="331">
    <xf numFmtId="0" fontId="0" fillId="0" borderId="0" xfId="0" applyFont="1" applyAlignment="1"/>
    <xf numFmtId="0" fontId="4" fillId="0" borderId="0" xfId="0" applyFont="1" applyAlignment="1">
      <alignment vertical="top"/>
    </xf>
    <xf numFmtId="2" fontId="5" fillId="0" borderId="1" xfId="0" applyNumberFormat="1" applyFont="1" applyBorder="1" applyAlignment="1">
      <alignment vertical="center"/>
    </xf>
    <xf numFmtId="1" fontId="5" fillId="0" borderId="1" xfId="0" applyNumberFormat="1" applyFont="1" applyBorder="1" applyAlignment="1">
      <alignment vertical="center"/>
    </xf>
    <xf numFmtId="167" fontId="5" fillId="0" borderId="1" xfId="0" applyNumberFormat="1" applyFont="1" applyBorder="1" applyAlignment="1">
      <alignment vertical="center"/>
    </xf>
    <xf numFmtId="0" fontId="4" fillId="0" borderId="0" xfId="0" applyFont="1" applyAlignment="1">
      <alignment horizontal="left" vertical="center"/>
    </xf>
    <xf numFmtId="0" fontId="4" fillId="0" borderId="1" xfId="0" applyFont="1" applyBorder="1" applyAlignment="1">
      <alignment vertical="center" wrapText="1"/>
    </xf>
    <xf numFmtId="0" fontId="10" fillId="0" borderId="0" xfId="0" applyFont="1" applyAlignment="1">
      <alignment vertical="top"/>
    </xf>
    <xf numFmtId="0" fontId="11"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top" wrapText="1"/>
    </xf>
    <xf numFmtId="0" fontId="4" fillId="0" borderId="0" xfId="0" applyFont="1" applyAlignment="1">
      <alignment vertical="center"/>
    </xf>
    <xf numFmtId="0" fontId="6" fillId="0" borderId="0" xfId="0" applyFont="1" applyAlignment="1">
      <alignment vertical="center"/>
    </xf>
    <xf numFmtId="0" fontId="1"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vertical="center"/>
    </xf>
    <xf numFmtId="0" fontId="5" fillId="0" borderId="1" xfId="0" applyFont="1" applyBorder="1" applyAlignment="1">
      <alignment vertical="center"/>
    </xf>
    <xf numFmtId="0" fontId="6" fillId="0" borderId="0" xfId="0" applyFont="1" applyAlignment="1">
      <alignment vertical="top" wrapText="1"/>
    </xf>
    <xf numFmtId="0" fontId="5" fillId="0" borderId="0" xfId="0" applyFont="1" applyAlignment="1">
      <alignment vertical="top"/>
    </xf>
    <xf numFmtId="0" fontId="10" fillId="0" borderId="0" xfId="0" applyFont="1" applyAlignment="1">
      <alignment vertical="center"/>
    </xf>
    <xf numFmtId="0" fontId="5" fillId="0" borderId="0" xfId="0" applyFont="1"/>
    <xf numFmtId="0" fontId="15" fillId="0" borderId="0" xfId="0" applyFont="1" applyAlignment="1">
      <alignment horizontal="center" vertical="top"/>
    </xf>
    <xf numFmtId="0" fontId="16" fillId="0" borderId="0" xfId="0" applyFont="1" applyAlignment="1">
      <alignment vertical="center" wrapText="1"/>
    </xf>
    <xf numFmtId="0" fontId="18" fillId="0" borderId="1" xfId="1" applyFont="1" applyBorder="1" applyAlignment="1">
      <alignment vertical="center"/>
    </xf>
    <xf numFmtId="0" fontId="18" fillId="0" borderId="1" xfId="1" applyFont="1" applyBorder="1" applyAlignment="1">
      <alignment horizontal="center" vertical="top"/>
    </xf>
    <xf numFmtId="0" fontId="6"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right"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164" fontId="5" fillId="0" borderId="1" xfId="0" applyNumberFormat="1" applyFont="1" applyBorder="1" applyAlignment="1" applyProtection="1">
      <alignment horizontal="right" vertical="center"/>
      <protection locked="0"/>
    </xf>
    <xf numFmtId="0" fontId="4" fillId="0" borderId="1" xfId="2" applyFont="1" applyAlignment="1">
      <alignment vertical="top"/>
    </xf>
    <xf numFmtId="0" fontId="5" fillId="0" borderId="1" xfId="2" applyFont="1" applyAlignment="1" applyProtection="1">
      <alignment horizontal="left" vertical="center"/>
      <protection locked="0"/>
    </xf>
    <xf numFmtId="0" fontId="5" fillId="0" borderId="1" xfId="2" applyFont="1" applyAlignment="1">
      <alignment horizontal="left" vertical="center"/>
    </xf>
    <xf numFmtId="0" fontId="5" fillId="0" borderId="1" xfId="2" applyFont="1" applyAlignment="1">
      <alignment vertical="center"/>
    </xf>
    <xf numFmtId="0" fontId="5" fillId="0" borderId="6" xfId="0" applyFont="1" applyBorder="1" applyAlignment="1">
      <alignment vertical="center"/>
    </xf>
    <xf numFmtId="1" fontId="5" fillId="2" borderId="13" xfId="0" applyNumberFormat="1" applyFont="1" applyFill="1" applyBorder="1" applyAlignment="1" applyProtection="1">
      <alignment vertical="center"/>
      <protection locked="0"/>
    </xf>
    <xf numFmtId="1" fontId="5" fillId="2"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vertical="center"/>
      <protection locked="0"/>
    </xf>
    <xf numFmtId="1" fontId="5" fillId="0" borderId="1" xfId="0" applyNumberFormat="1" applyFont="1" applyBorder="1" applyAlignment="1" applyProtection="1">
      <alignment horizontal="center" vertical="center"/>
      <protection locked="0"/>
    </xf>
    <xf numFmtId="0" fontId="4" fillId="0" borderId="0" xfId="0" applyFont="1" applyAlignment="1">
      <alignment horizontal="center" vertical="top"/>
    </xf>
    <xf numFmtId="0" fontId="5" fillId="0" borderId="1" xfId="2" applyFont="1" applyAlignment="1">
      <alignment horizontal="center" vertical="center"/>
    </xf>
    <xf numFmtId="1" fontId="5" fillId="0" borderId="1" xfId="2" applyNumberFormat="1" applyFont="1" applyAlignment="1" applyProtection="1">
      <alignment vertical="center"/>
      <protection locked="0"/>
    </xf>
    <xf numFmtId="0" fontId="7" fillId="0" borderId="0" xfId="0" applyFont="1" applyAlignment="1">
      <alignment vertical="center"/>
    </xf>
    <xf numFmtId="0" fontId="1" fillId="0" borderId="0" xfId="0" applyFont="1" applyAlignment="1" applyProtection="1">
      <alignment horizontal="center" vertical="center" wrapText="1"/>
      <protection locked="0"/>
    </xf>
    <xf numFmtId="0" fontId="1" fillId="0" borderId="0" xfId="0" applyFont="1" applyAlignment="1">
      <alignment horizontal="left" vertical="top" wrapText="1"/>
    </xf>
    <xf numFmtId="0" fontId="9" fillId="0" borderId="1" xfId="0" applyFont="1" applyBorder="1" applyAlignment="1">
      <alignment vertical="center"/>
    </xf>
    <xf numFmtId="0" fontId="9" fillId="0" borderId="0" xfId="0" applyFont="1" applyAlignment="1">
      <alignment vertical="center"/>
    </xf>
    <xf numFmtId="0" fontId="24" fillId="0" borderId="1" xfId="0" applyFont="1" applyBorder="1" applyAlignment="1">
      <alignment vertical="center"/>
    </xf>
    <xf numFmtId="0" fontId="24" fillId="0" borderId="0" xfId="0" applyFont="1" applyAlignment="1">
      <alignment vertical="center"/>
    </xf>
    <xf numFmtId="0" fontId="4" fillId="0" borderId="1" xfId="0" applyFont="1" applyBorder="1" applyAlignment="1">
      <alignment vertical="top"/>
    </xf>
    <xf numFmtId="2" fontId="9" fillId="0" borderId="1" xfId="0" applyNumberFormat="1" applyFont="1" applyBorder="1" applyAlignment="1">
      <alignment vertical="center"/>
    </xf>
    <xf numFmtId="0" fontId="4" fillId="0" borderId="0" xfId="0" applyFont="1" applyAlignment="1">
      <alignment horizontal="left" vertical="top"/>
    </xf>
    <xf numFmtId="0" fontId="5" fillId="0" borderId="0" xfId="0" applyFont="1" applyAlignment="1">
      <alignment horizontal="left" vertical="top" wrapText="1"/>
    </xf>
    <xf numFmtId="0" fontId="25" fillId="0" borderId="0" xfId="0" applyFont="1" applyAlignment="1">
      <alignment horizontal="left" vertical="top" wrapText="1"/>
    </xf>
    <xf numFmtId="0" fontId="5" fillId="0" borderId="1" xfId="2" applyFont="1"/>
    <xf numFmtId="0" fontId="9" fillId="0" borderId="0" xfId="0" applyFont="1" applyAlignment="1">
      <alignment horizontal="right" vertical="center"/>
    </xf>
    <xf numFmtId="0" fontId="24" fillId="0" borderId="0" xfId="0" applyFont="1" applyAlignment="1">
      <alignment horizontal="right" vertical="center"/>
    </xf>
    <xf numFmtId="0" fontId="12" fillId="0" borderId="0" xfId="1" applyAlignment="1">
      <alignment horizontal="justify" vertical="center" wrapText="1"/>
    </xf>
    <xf numFmtId="0" fontId="6" fillId="0" borderId="0" xfId="0" applyFont="1" applyAlignment="1">
      <alignment horizontal="justify" vertical="center" wrapText="1"/>
    </xf>
    <xf numFmtId="0" fontId="20" fillId="0" borderId="0" xfId="1"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1" xfId="0" applyFont="1" applyBorder="1" applyAlignment="1">
      <alignment horizontal="center" vertical="center"/>
    </xf>
    <xf numFmtId="169" fontId="9" fillId="0" borderId="0" xfId="0" applyNumberFormat="1" applyFont="1" applyAlignment="1">
      <alignment horizontal="right" vertical="center"/>
    </xf>
    <xf numFmtId="0" fontId="5" fillId="0" borderId="0" xfId="0" applyFont="1" applyAlignment="1">
      <alignment horizontal="center" vertical="center"/>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2" borderId="13" xfId="2" applyFont="1" applyFill="1" applyBorder="1" applyAlignment="1" applyProtection="1">
      <alignment horizontal="center" vertical="center" wrapText="1"/>
      <protection locked="0"/>
    </xf>
    <xf numFmtId="0" fontId="5" fillId="2" borderId="13" xfId="2" applyFont="1" applyFill="1" applyBorder="1" applyAlignment="1" applyProtection="1">
      <alignment horizontal="center" vertical="center"/>
      <protection locked="0"/>
    </xf>
    <xf numFmtId="0" fontId="5" fillId="0" borderId="1" xfId="2" applyFont="1" applyAlignment="1" applyProtection="1">
      <alignment horizontal="center" vertical="center"/>
      <protection locked="0"/>
    </xf>
    <xf numFmtId="0" fontId="5"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5" fillId="0" borderId="1" xfId="2" applyFont="1" applyAlignment="1">
      <alignment vertical="center"/>
    </xf>
    <xf numFmtId="0" fontId="5" fillId="0" borderId="1" xfId="2" applyFont="1" applyAlignment="1">
      <alignment horizontal="left" vertical="center"/>
    </xf>
    <xf numFmtId="0" fontId="9" fillId="0" borderId="0" xfId="0" applyFont="1" applyAlignment="1">
      <alignment vertical="center"/>
    </xf>
    <xf numFmtId="0" fontId="9" fillId="0" borderId="1" xfId="0" applyFont="1" applyBorder="1" applyAlignment="1">
      <alignment vertical="center"/>
    </xf>
    <xf numFmtId="0" fontId="5" fillId="0" borderId="0" xfId="0" applyFont="1" applyAlignment="1">
      <alignment vertical="center"/>
    </xf>
    <xf numFmtId="0" fontId="5" fillId="0" borderId="1" xfId="2" applyFont="1" applyAlignment="1">
      <alignment vertical="center"/>
    </xf>
    <xf numFmtId="0" fontId="4" fillId="0" borderId="0" xfId="0" applyFont="1" applyAlignment="1">
      <alignment vertical="center"/>
    </xf>
    <xf numFmtId="0" fontId="5" fillId="0" borderId="1" xfId="0" applyFont="1" applyBorder="1" applyAlignment="1">
      <alignment vertical="center"/>
    </xf>
    <xf numFmtId="0" fontId="5" fillId="0" borderId="0" xfId="0" applyFont="1" applyAlignment="1">
      <alignment horizontal="center" vertical="center"/>
    </xf>
    <xf numFmtId="1" fontId="9" fillId="2" borderId="13"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164" fontId="9" fillId="0" borderId="1" xfId="0" applyNumberFormat="1" applyFont="1" applyBorder="1" applyAlignment="1" applyProtection="1">
      <alignment horizontal="center" vertical="center"/>
      <protection locked="0"/>
    </xf>
    <xf numFmtId="164" fontId="9" fillId="0" borderId="1" xfId="0" applyNumberFormat="1" applyFont="1" applyBorder="1" applyAlignment="1" applyProtection="1">
      <alignment horizontal="right" vertical="center"/>
      <protection locked="0"/>
    </xf>
    <xf numFmtId="0" fontId="9" fillId="3" borderId="13" xfId="0" applyFont="1" applyFill="1" applyBorder="1" applyAlignment="1" applyProtection="1">
      <alignment vertical="center"/>
      <protection locked="0"/>
    </xf>
    <xf numFmtId="0" fontId="5" fillId="0" borderId="0" xfId="0" applyFont="1" applyFill="1" applyAlignment="1">
      <alignment vertical="center"/>
    </xf>
    <xf numFmtId="0" fontId="5" fillId="0" borderId="0" xfId="0" applyFont="1" applyAlignment="1" applyProtection="1">
      <alignment vertical="center"/>
      <protection hidden="1"/>
    </xf>
    <xf numFmtId="0" fontId="9" fillId="0" borderId="1" xfId="0" applyFont="1" applyBorder="1" applyAlignment="1" applyProtection="1">
      <alignment vertical="center"/>
      <protection hidden="1"/>
    </xf>
    <xf numFmtId="2" fontId="9" fillId="0" borderId="1" xfId="0" applyNumberFormat="1" applyFont="1" applyBorder="1" applyAlignment="1" applyProtection="1">
      <alignment vertical="center"/>
      <protection hidden="1"/>
    </xf>
    <xf numFmtId="0" fontId="4" fillId="0" borderId="1" xfId="2" applyFont="1" applyAlignment="1">
      <alignment vertical="top" wrapText="1"/>
    </xf>
    <xf numFmtId="0" fontId="5" fillId="0" borderId="1" xfId="2" applyFont="1" applyAlignment="1">
      <alignment vertical="top"/>
    </xf>
    <xf numFmtId="0" fontId="5" fillId="0" borderId="0" xfId="0" applyFont="1" applyAlignment="1">
      <alignment vertical="center"/>
    </xf>
    <xf numFmtId="0" fontId="5" fillId="0" borderId="1" xfId="0" applyFont="1" applyBorder="1" applyAlignment="1" applyProtection="1">
      <alignment horizontal="left" vertical="center" wrapText="1"/>
      <protection locked="0"/>
    </xf>
    <xf numFmtId="0" fontId="6" fillId="0" borderId="0" xfId="0" applyFont="1" applyAlignment="1">
      <alignment vertical="center"/>
    </xf>
    <xf numFmtId="0" fontId="4" fillId="0" borderId="1" xfId="2" applyFont="1" applyAlignment="1">
      <alignment vertical="center"/>
    </xf>
    <xf numFmtId="0" fontId="5" fillId="0" borderId="1" xfId="2" applyFont="1" applyAlignment="1">
      <alignment vertical="center"/>
    </xf>
    <xf numFmtId="1" fontId="5" fillId="3" borderId="13" xfId="0" applyNumberFormat="1" applyFont="1" applyFill="1" applyBorder="1" applyAlignment="1" applyProtection="1">
      <alignment horizontal="center" vertical="center"/>
      <protection locked="0"/>
    </xf>
    <xf numFmtId="165" fontId="5" fillId="2" borderId="2" xfId="0" applyNumberFormat="1" applyFont="1" applyFill="1" applyBorder="1" applyAlignment="1" applyProtection="1">
      <alignment vertical="center"/>
      <protection locked="0"/>
    </xf>
    <xf numFmtId="165" fontId="5" fillId="2" borderId="3" xfId="0" applyNumberFormat="1" applyFont="1" applyFill="1" applyBorder="1" applyAlignment="1" applyProtection="1">
      <alignment vertical="center"/>
      <protection locked="0"/>
    </xf>
    <xf numFmtId="165" fontId="5" fillId="2" borderId="4" xfId="0" applyNumberFormat="1" applyFont="1" applyFill="1" applyBorder="1" applyAlignment="1" applyProtection="1">
      <alignment vertical="center"/>
      <protection locked="0"/>
    </xf>
    <xf numFmtId="0" fontId="4" fillId="0" borderId="0" xfId="0" applyFont="1" applyAlignment="1">
      <alignment vertical="center"/>
    </xf>
    <xf numFmtId="0" fontId="4" fillId="0" borderId="0" xfId="0" applyFont="1" applyAlignment="1">
      <alignment vertical="center" wrapText="1"/>
    </xf>
    <xf numFmtId="1" fontId="6" fillId="0" borderId="1" xfId="0" applyNumberFormat="1" applyFont="1" applyBorder="1" applyAlignment="1" applyProtection="1">
      <alignment horizontal="left" vertical="center" wrapText="1"/>
      <protection locked="0"/>
    </xf>
    <xf numFmtId="1" fontId="5" fillId="0" borderId="1" xfId="0" applyNumberFormat="1" applyFont="1" applyBorder="1" applyAlignment="1" applyProtection="1">
      <alignment horizontal="left" vertical="center"/>
      <protection locked="0"/>
    </xf>
    <xf numFmtId="0" fontId="5" fillId="0" borderId="0" xfId="0" applyFont="1" applyAlignment="1">
      <alignment horizontal="right" vertical="center"/>
    </xf>
    <xf numFmtId="0" fontId="5" fillId="0" borderId="1" xfId="0" applyFont="1" applyBorder="1" applyAlignment="1">
      <alignment horizontal="right" vertical="center"/>
    </xf>
    <xf numFmtId="0" fontId="18" fillId="0" borderId="1" xfId="1" applyFont="1" applyBorder="1" applyAlignment="1">
      <alignment vertical="center"/>
    </xf>
    <xf numFmtId="0" fontId="6" fillId="0" borderId="0" xfId="0" applyFont="1" applyAlignment="1">
      <alignment horizontal="justify" vertical="top" wrapText="1"/>
    </xf>
    <xf numFmtId="0" fontId="5" fillId="0" borderId="0" xfId="0" applyFont="1" applyAlignment="1">
      <alignment horizontal="justify" vertical="top" wrapText="1"/>
    </xf>
    <xf numFmtId="0" fontId="20" fillId="0" borderId="0" xfId="1" applyFont="1" applyAlignment="1">
      <alignment horizontal="justify" vertical="top" wrapText="1"/>
    </xf>
    <xf numFmtId="0" fontId="6" fillId="0" borderId="0" xfId="0" applyFont="1" applyAlignment="1">
      <alignment horizontal="justify" vertical="center" wrapText="1"/>
    </xf>
    <xf numFmtId="0" fontId="19" fillId="0" borderId="0" xfId="0" applyFont="1" applyAlignment="1">
      <alignment horizontal="justify" vertical="center" wrapText="1"/>
    </xf>
    <xf numFmtId="0" fontId="4" fillId="0" borderId="0" xfId="0" applyFont="1" applyAlignment="1">
      <alignment horizontal="justify" vertical="center" wrapText="1"/>
    </xf>
    <xf numFmtId="0" fontId="6" fillId="0" borderId="0" xfId="0" applyFont="1" applyAlignment="1">
      <alignment horizontal="right" vertical="center"/>
    </xf>
    <xf numFmtId="168" fontId="5" fillId="0" borderId="7" xfId="0" applyNumberFormat="1" applyFont="1" applyBorder="1" applyAlignment="1" applyProtection="1">
      <alignment vertical="center"/>
      <protection locked="0"/>
    </xf>
    <xf numFmtId="168" fontId="5" fillId="0" borderId="8" xfId="0" applyNumberFormat="1" applyFont="1" applyBorder="1" applyAlignment="1" applyProtection="1">
      <alignment vertical="center"/>
      <protection locked="0"/>
    </xf>
    <xf numFmtId="168" fontId="5" fillId="0" borderId="9" xfId="0" applyNumberFormat="1" applyFont="1" applyBorder="1" applyAlignment="1" applyProtection="1">
      <alignment vertical="center"/>
      <protection locked="0"/>
    </xf>
    <xf numFmtId="168" fontId="5" fillId="0" borderId="10" xfId="0" applyNumberFormat="1" applyFont="1" applyBorder="1" applyAlignment="1" applyProtection="1">
      <alignment vertical="center"/>
      <protection locked="0"/>
    </xf>
    <xf numFmtId="168" fontId="5" fillId="0" borderId="11" xfId="0" applyNumberFormat="1" applyFont="1" applyBorder="1" applyAlignment="1" applyProtection="1">
      <alignment vertical="center"/>
      <protection locked="0"/>
    </xf>
    <xf numFmtId="168" fontId="5" fillId="0" borderId="12" xfId="0" applyNumberFormat="1" applyFont="1" applyBorder="1" applyAlignment="1" applyProtection="1">
      <alignment vertical="center"/>
      <protection locked="0"/>
    </xf>
    <xf numFmtId="0" fontId="14" fillId="0" borderId="0" xfId="0" applyFont="1" applyAlignment="1">
      <alignment horizontal="right" vertical="center"/>
    </xf>
    <xf numFmtId="0" fontId="6"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justify" vertical="center" wrapText="1"/>
    </xf>
    <xf numFmtId="0" fontId="19" fillId="0" borderId="0" xfId="0" applyFont="1" applyAlignment="1">
      <alignment horizontal="justify" vertical="center"/>
    </xf>
    <xf numFmtId="0" fontId="5" fillId="0" borderId="0" xfId="0" applyFont="1" applyAlignment="1">
      <alignment horizontal="justify" vertical="center"/>
    </xf>
    <xf numFmtId="0" fontId="7" fillId="4" borderId="0" xfId="0" applyFont="1" applyFill="1" applyAlignment="1">
      <alignment vertical="center"/>
    </xf>
    <xf numFmtId="0" fontId="8" fillId="0" borderId="0" xfId="0" applyFont="1" applyAlignment="1">
      <alignment vertical="center"/>
    </xf>
    <xf numFmtId="0" fontId="17" fillId="0" borderId="0" xfId="0" applyFont="1" applyAlignment="1">
      <alignment vertical="center"/>
    </xf>
    <xf numFmtId="0" fontId="13" fillId="0" borderId="1" xfId="0" applyFont="1" applyBorder="1" applyAlignment="1">
      <alignment vertical="center" wrapText="1"/>
    </xf>
    <xf numFmtId="0" fontId="18" fillId="0" borderId="1" xfId="1" applyFont="1" applyBorder="1" applyAlignment="1">
      <alignment horizontal="center" vertical="top"/>
    </xf>
    <xf numFmtId="166" fontId="5" fillId="2" borderId="2" xfId="0" applyNumberFormat="1" applyFont="1" applyFill="1" applyBorder="1" applyAlignment="1" applyProtection="1">
      <alignment vertical="center"/>
      <protection locked="0"/>
    </xf>
    <xf numFmtId="166" fontId="5" fillId="2" borderId="3" xfId="0" applyNumberFormat="1" applyFont="1" applyFill="1" applyBorder="1" applyAlignment="1" applyProtection="1">
      <alignment vertical="center"/>
      <protection locked="0"/>
    </xf>
    <xf numFmtId="166" fontId="5" fillId="2" borderId="4" xfId="0" applyNumberFormat="1" applyFont="1" applyFill="1" applyBorder="1" applyAlignment="1" applyProtection="1">
      <alignment vertical="center"/>
      <protection locked="0"/>
    </xf>
    <xf numFmtId="166" fontId="5" fillId="0" borderId="3" xfId="0" applyNumberFormat="1" applyFont="1" applyBorder="1" applyAlignment="1" applyProtection="1">
      <alignment vertical="center"/>
      <protection locked="0"/>
    </xf>
    <xf numFmtId="166" fontId="5" fillId="0" borderId="4" xfId="0" applyNumberFormat="1" applyFont="1" applyBorder="1" applyAlignment="1" applyProtection="1">
      <alignment vertical="center"/>
      <protection locked="0"/>
    </xf>
    <xf numFmtId="0" fontId="5" fillId="2" borderId="2" xfId="0" applyFont="1" applyFill="1" applyBorder="1" applyAlignment="1" applyProtection="1">
      <alignment horizontal="lef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164" fontId="5" fillId="2" borderId="2" xfId="0" applyNumberFormat="1" applyFont="1" applyFill="1" applyBorder="1" applyAlignment="1" applyProtection="1">
      <alignment horizontal="right" vertical="center"/>
      <protection locked="0"/>
    </xf>
    <xf numFmtId="164" fontId="5" fillId="0" borderId="3" xfId="0" applyNumberFormat="1" applyFont="1" applyBorder="1" applyAlignment="1" applyProtection="1">
      <alignment horizontal="right" vertical="center"/>
      <protection locked="0"/>
    </xf>
    <xf numFmtId="164" fontId="5" fillId="0" borderId="4" xfId="0" applyNumberFormat="1" applyFont="1" applyBorder="1" applyAlignment="1" applyProtection="1">
      <alignment horizontal="right" vertical="center"/>
      <protection locked="0"/>
    </xf>
    <xf numFmtId="0" fontId="6" fillId="0" borderId="1" xfId="2" applyFont="1" applyAlignment="1">
      <alignment horizontal="left" vertical="top" wrapText="1"/>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66" fontId="5" fillId="2" borderId="2" xfId="0" applyNumberFormat="1" applyFont="1" applyFill="1" applyBorder="1" applyAlignment="1" applyProtection="1">
      <alignment horizontal="center" vertical="center"/>
      <protection locked="0"/>
    </xf>
    <xf numFmtId="166" fontId="5" fillId="2" borderId="3" xfId="0" applyNumberFormat="1" applyFont="1" applyFill="1" applyBorder="1" applyAlignment="1" applyProtection="1">
      <alignment horizontal="center" vertical="center"/>
      <protection locked="0"/>
    </xf>
    <xf numFmtId="166" fontId="5" fillId="2" borderId="4" xfId="0" applyNumberFormat="1" applyFont="1" applyFill="1" applyBorder="1" applyAlignment="1" applyProtection="1">
      <alignment horizontal="center" vertical="center"/>
      <protection locked="0"/>
    </xf>
    <xf numFmtId="0" fontId="5" fillId="0" borderId="1" xfId="0" applyFont="1" applyBorder="1" applyAlignment="1">
      <alignment vertical="center"/>
    </xf>
    <xf numFmtId="0" fontId="5" fillId="0" borderId="0" xfId="0" applyFont="1" applyAlignment="1">
      <alignment horizontal="right" vertical="center" wrapText="1"/>
    </xf>
    <xf numFmtId="0" fontId="23" fillId="2" borderId="0" xfId="0" applyFont="1" applyFill="1" applyAlignment="1">
      <alignment vertical="center"/>
    </xf>
    <xf numFmtId="166" fontId="5" fillId="0" borderId="2" xfId="0" applyNumberFormat="1" applyFont="1" applyBorder="1" applyAlignment="1" applyProtection="1">
      <alignment vertical="center"/>
      <protection hidden="1"/>
    </xf>
    <xf numFmtId="166" fontId="5" fillId="0" borderId="3" xfId="0" applyNumberFormat="1" applyFont="1" applyBorder="1" applyAlignment="1" applyProtection="1">
      <alignment vertical="center"/>
      <protection hidden="1"/>
    </xf>
    <xf numFmtId="166" fontId="5" fillId="0" borderId="4" xfId="0" applyNumberFormat="1" applyFont="1" applyBorder="1" applyAlignment="1" applyProtection="1">
      <alignment vertical="center"/>
      <protection hidden="1"/>
    </xf>
    <xf numFmtId="0" fontId="6" fillId="0" borderId="0" xfId="0" applyFont="1" applyAlignment="1">
      <alignment vertical="top" wrapText="1"/>
    </xf>
    <xf numFmtId="0" fontId="5" fillId="0" borderId="0" xfId="0" applyFont="1" applyAlignment="1">
      <alignment vertical="top" wrapText="1"/>
    </xf>
    <xf numFmtId="170" fontId="5" fillId="2" borderId="2" xfId="0" applyNumberFormat="1" applyFont="1" applyFill="1" applyBorder="1" applyAlignment="1" applyProtection="1">
      <alignment vertical="center"/>
      <protection locked="0"/>
    </xf>
    <xf numFmtId="170" fontId="5" fillId="2" borderId="3" xfId="0" applyNumberFormat="1" applyFont="1" applyFill="1" applyBorder="1" applyAlignment="1" applyProtection="1">
      <alignment vertical="center"/>
      <protection locked="0"/>
    </xf>
    <xf numFmtId="170" fontId="5" fillId="2" borderId="4" xfId="0" applyNumberFormat="1" applyFont="1" applyFill="1" applyBorder="1" applyAlignment="1" applyProtection="1">
      <alignment vertical="center"/>
      <protection locked="0"/>
    </xf>
    <xf numFmtId="0" fontId="5" fillId="0" borderId="5" xfId="0" applyFont="1" applyBorder="1" applyAlignment="1">
      <alignment vertical="center" wrapText="1"/>
    </xf>
    <xf numFmtId="1" fontId="5" fillId="2" borderId="2" xfId="0" applyNumberFormat="1" applyFont="1" applyFill="1" applyBorder="1" applyAlignment="1" applyProtection="1">
      <alignment vertical="center"/>
      <protection locked="0"/>
    </xf>
    <xf numFmtId="1" fontId="5" fillId="0" borderId="3" xfId="0" applyNumberFormat="1" applyFont="1" applyBorder="1" applyAlignment="1" applyProtection="1">
      <alignment vertical="center"/>
      <protection locked="0"/>
    </xf>
    <xf numFmtId="1" fontId="5" fillId="0" borderId="4" xfId="0" applyNumberFormat="1" applyFont="1" applyBorder="1" applyAlignment="1" applyProtection="1">
      <alignment vertical="center"/>
      <protection locked="0"/>
    </xf>
    <xf numFmtId="1" fontId="5" fillId="2" borderId="2"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1" fontId="5" fillId="2" borderId="4" xfId="0" applyNumberFormat="1" applyFont="1" applyFill="1" applyBorder="1" applyAlignment="1" applyProtection="1">
      <alignment horizontal="center" vertical="center"/>
      <protection locked="0"/>
    </xf>
    <xf numFmtId="0" fontId="4" fillId="0" borderId="0" xfId="0" applyFont="1" applyAlignment="1">
      <alignment horizontal="left" vertical="top"/>
    </xf>
    <xf numFmtId="0" fontId="4" fillId="0" borderId="0" xfId="0" applyFont="1" applyAlignment="1">
      <alignment horizontal="left" vertical="center"/>
    </xf>
    <xf numFmtId="0" fontId="5" fillId="0" borderId="0" xfId="0" applyFont="1" applyAlignment="1">
      <alignment horizontal="left" vertical="center"/>
    </xf>
    <xf numFmtId="0" fontId="26" fillId="0" borderId="0" xfId="0" applyFont="1" applyAlignment="1">
      <alignment horizontal="left" vertical="center" wrapText="1"/>
    </xf>
    <xf numFmtId="166" fontId="5" fillId="3" borderId="2" xfId="0" applyNumberFormat="1" applyFont="1" applyFill="1" applyBorder="1" applyAlignment="1" applyProtection="1">
      <alignment vertical="center"/>
      <protection locked="0"/>
    </xf>
    <xf numFmtId="166" fontId="5" fillId="3" borderId="3" xfId="0" applyNumberFormat="1" applyFont="1" applyFill="1" applyBorder="1" applyAlignment="1" applyProtection="1">
      <alignment vertical="center"/>
      <protection locked="0"/>
    </xf>
    <xf numFmtId="166" fontId="5" fillId="3" borderId="4" xfId="0" applyNumberFormat="1" applyFont="1" applyFill="1" applyBorder="1" applyAlignment="1" applyProtection="1">
      <alignment vertical="center"/>
      <protection locked="0"/>
    </xf>
    <xf numFmtId="0" fontId="5" fillId="0" borderId="5" xfId="0" applyFont="1" applyBorder="1" applyAlignment="1">
      <alignment horizontal="center" vertical="center"/>
    </xf>
    <xf numFmtId="0" fontId="5" fillId="0" borderId="0" xfId="0" applyFont="1" applyAlignment="1">
      <alignment horizontal="center" vertical="center"/>
    </xf>
    <xf numFmtId="4" fontId="9" fillId="0" borderId="2" xfId="0" applyNumberFormat="1" applyFont="1" applyBorder="1" applyAlignment="1" applyProtection="1">
      <alignment horizontal="right" vertical="center"/>
      <protection hidden="1"/>
    </xf>
    <xf numFmtId="4" fontId="9" fillId="0" borderId="3" xfId="0" applyNumberFormat="1" applyFont="1" applyBorder="1" applyAlignment="1" applyProtection="1">
      <alignment horizontal="right" vertical="center"/>
      <protection hidden="1"/>
    </xf>
    <xf numFmtId="4" fontId="9" fillId="0" borderId="4" xfId="0" applyNumberFormat="1" applyFont="1" applyBorder="1" applyAlignment="1" applyProtection="1">
      <alignment horizontal="right" vertical="center"/>
      <protection hidden="1"/>
    </xf>
    <xf numFmtId="165" fontId="5" fillId="2" borderId="2" xfId="2" applyNumberFormat="1" applyFont="1" applyFill="1" applyBorder="1" applyAlignment="1" applyProtection="1">
      <alignment vertical="center"/>
      <protection locked="0"/>
    </xf>
    <xf numFmtId="165" fontId="5" fillId="2" borderId="3" xfId="2" applyNumberFormat="1" applyFont="1" applyFill="1" applyBorder="1" applyAlignment="1" applyProtection="1">
      <alignment vertical="center"/>
      <protection locked="0"/>
    </xf>
    <xf numFmtId="165" fontId="5" fillId="2" borderId="4" xfId="2" applyNumberFormat="1" applyFont="1" applyFill="1" applyBorder="1" applyAlignment="1" applyProtection="1">
      <alignment vertical="center"/>
      <protection locked="0"/>
    </xf>
    <xf numFmtId="0" fontId="6" fillId="0" borderId="0" xfId="0" applyFont="1" applyAlignment="1">
      <alignment horizontal="left" vertical="top" wrapText="1"/>
    </xf>
    <xf numFmtId="0" fontId="18" fillId="0" borderId="0" xfId="1" applyFont="1" applyAlignment="1">
      <alignment horizontal="left" vertical="top" wrapText="1"/>
    </xf>
    <xf numFmtId="165" fontId="5" fillId="0" borderId="2" xfId="0" applyNumberFormat="1" applyFont="1" applyBorder="1" applyAlignment="1" applyProtection="1">
      <alignment horizontal="right" vertical="center"/>
      <protection hidden="1"/>
    </xf>
    <xf numFmtId="165" fontId="5" fillId="0" borderId="3" xfId="0" applyNumberFormat="1" applyFont="1" applyBorder="1" applyAlignment="1" applyProtection="1">
      <alignment horizontal="right" vertical="center"/>
      <protection hidden="1"/>
    </xf>
    <xf numFmtId="165" fontId="5" fillId="0" borderId="4" xfId="0" applyNumberFormat="1" applyFont="1" applyBorder="1" applyAlignment="1" applyProtection="1">
      <alignment horizontal="right" vertical="center"/>
      <protection hidden="1"/>
    </xf>
    <xf numFmtId="0" fontId="5" fillId="2" borderId="2" xfId="0" applyFont="1" applyFill="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1" xfId="0" applyFont="1" applyBorder="1" applyAlignment="1">
      <alignment horizontal="right" vertical="center" wrapText="1"/>
    </xf>
    <xf numFmtId="0" fontId="5" fillId="0" borderId="0" xfId="0" applyFont="1" applyAlignment="1">
      <alignment horizontal="left"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3" borderId="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9" fillId="0" borderId="0" xfId="0" applyFont="1" applyAlignment="1">
      <alignment horizontal="right" vertical="center"/>
    </xf>
    <xf numFmtId="0" fontId="9" fillId="0" borderId="0" xfId="0" applyFont="1" applyAlignment="1">
      <alignment vertical="center"/>
    </xf>
    <xf numFmtId="164" fontId="9" fillId="0" borderId="1" xfId="0" applyNumberFormat="1" applyFont="1" applyBorder="1" applyAlignment="1" applyProtection="1">
      <alignment horizontal="center" vertical="center"/>
      <protection locked="0"/>
    </xf>
    <xf numFmtId="164" fontId="9" fillId="0" borderId="6" xfId="0" applyNumberFormat="1" applyFont="1" applyBorder="1" applyAlignment="1" applyProtection="1">
      <alignment horizontal="center" vertical="center"/>
      <protection locked="0"/>
    </xf>
    <xf numFmtId="0" fontId="4" fillId="0" borderId="0" xfId="0" applyFont="1" applyAlignment="1">
      <alignment vertical="top" wrapText="1"/>
    </xf>
    <xf numFmtId="0" fontId="5" fillId="0" borderId="0" xfId="0" applyFont="1" applyAlignment="1">
      <alignment vertical="top"/>
    </xf>
    <xf numFmtId="0" fontId="5" fillId="3" borderId="2"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4" fillId="0" borderId="1" xfId="2" applyFont="1" applyAlignment="1">
      <alignment horizontal="left" vertical="center" wrapText="1"/>
    </xf>
    <xf numFmtId="0" fontId="5" fillId="2" borderId="7" xfId="0" applyFont="1" applyFill="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6" fillId="0" borderId="0" xfId="0" applyFont="1" applyAlignment="1">
      <alignment horizontal="left" vertical="center" wrapText="1"/>
    </xf>
    <xf numFmtId="0" fontId="6" fillId="0" borderId="0" xfId="0" applyFont="1" applyAlignment="1">
      <alignment horizontal="left" vertical="center"/>
    </xf>
    <xf numFmtId="1" fontId="5" fillId="2" borderId="2" xfId="2" applyNumberFormat="1" applyFont="1" applyFill="1" applyBorder="1" applyAlignment="1" applyProtection="1">
      <alignment horizontal="left" vertical="top"/>
      <protection locked="0"/>
    </xf>
    <xf numFmtId="1" fontId="5" fillId="2" borderId="3" xfId="2" applyNumberFormat="1" applyFont="1" applyFill="1" applyBorder="1" applyAlignment="1" applyProtection="1">
      <alignment horizontal="left" vertical="top"/>
      <protection locked="0"/>
    </xf>
    <xf numFmtId="1" fontId="5" fillId="2" borderId="4" xfId="2" applyNumberFormat="1" applyFont="1" applyFill="1" applyBorder="1" applyAlignment="1" applyProtection="1">
      <alignment horizontal="left" vertical="top"/>
      <protection locked="0"/>
    </xf>
    <xf numFmtId="1" fontId="4" fillId="0" borderId="1" xfId="0" applyNumberFormat="1" applyFont="1" applyBorder="1" applyAlignment="1" applyProtection="1">
      <alignment horizontal="left" vertical="center"/>
      <protection locked="0"/>
    </xf>
    <xf numFmtId="0" fontId="2" fillId="0" borderId="0" xfId="0" applyFont="1" applyAlignment="1">
      <alignment horizontal="left" vertical="center" wrapText="1"/>
    </xf>
    <xf numFmtId="0" fontId="22" fillId="0" borderId="0" xfId="0" applyFont="1" applyAlignment="1">
      <alignment horizontal="left" vertical="center"/>
    </xf>
    <xf numFmtId="0" fontId="5" fillId="2" borderId="7" xfId="0" applyFont="1" applyFill="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5"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0" borderId="6" xfId="0" applyFont="1" applyBorder="1" applyAlignment="1">
      <alignment vertical="center"/>
    </xf>
    <xf numFmtId="0" fontId="1" fillId="0" borderId="0" xfId="0" applyFont="1" applyAlignment="1">
      <alignment horizontal="left" vertical="center" wrapText="1"/>
    </xf>
    <xf numFmtId="0" fontId="29" fillId="5" borderId="13" xfId="0" applyFont="1" applyFill="1" applyBorder="1" applyAlignment="1" applyProtection="1">
      <alignment horizontal="left" vertical="top" wrapText="1"/>
      <protection locked="0"/>
    </xf>
    <xf numFmtId="0" fontId="1" fillId="0" borderId="0" xfId="0" applyFont="1" applyAlignment="1">
      <alignment horizontal="left" vertical="top" wrapText="1"/>
    </xf>
    <xf numFmtId="0" fontId="2" fillId="0" borderId="0" xfId="0" applyFont="1" applyAlignment="1">
      <alignment horizontal="left" vertical="top" wrapText="1"/>
    </xf>
    <xf numFmtId="0" fontId="5" fillId="0" borderId="1" xfId="0" applyFont="1" applyBorder="1" applyAlignment="1">
      <alignment vertical="center" wrapText="1"/>
    </xf>
    <xf numFmtId="166" fontId="9" fillId="2" borderId="2" xfId="0" applyNumberFormat="1" applyFont="1" applyFill="1" applyBorder="1" applyAlignment="1" applyProtection="1">
      <alignment horizontal="center" vertical="center"/>
      <protection locked="0"/>
    </xf>
    <xf numFmtId="166" fontId="9" fillId="2" borderId="3" xfId="0" applyNumberFormat="1" applyFont="1" applyFill="1" applyBorder="1" applyAlignment="1" applyProtection="1">
      <alignment horizontal="center" vertical="center"/>
      <protection locked="0"/>
    </xf>
    <xf numFmtId="166" fontId="9" fillId="2" borderId="4" xfId="0" applyNumberFormat="1"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166" fontId="9" fillId="0" borderId="2" xfId="0" applyNumberFormat="1" applyFont="1" applyBorder="1" applyAlignment="1" applyProtection="1">
      <alignment vertical="center"/>
      <protection hidden="1"/>
    </xf>
    <xf numFmtId="166" fontId="9" fillId="0" borderId="3" xfId="0" applyNumberFormat="1" applyFont="1" applyBorder="1" applyAlignment="1" applyProtection="1">
      <alignment vertical="center"/>
      <protection hidden="1"/>
    </xf>
    <xf numFmtId="166" fontId="9" fillId="0" borderId="4" xfId="0" applyNumberFormat="1" applyFont="1" applyBorder="1" applyAlignment="1" applyProtection="1">
      <alignment vertical="center"/>
      <protection hidden="1"/>
    </xf>
    <xf numFmtId="0" fontId="9" fillId="0" borderId="1" xfId="0" applyFont="1" applyBorder="1" applyAlignment="1">
      <alignment vertical="center"/>
    </xf>
    <xf numFmtId="0" fontId="5" fillId="0" borderId="0" xfId="0" applyFont="1" applyAlignment="1">
      <alignment horizontal="left" vertical="top" wrapText="1"/>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167" fontId="5" fillId="0" borderId="1" xfId="0" applyNumberFormat="1" applyFont="1" applyBorder="1" applyAlignment="1" applyProtection="1">
      <alignment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2" applyFont="1" applyAlignment="1">
      <alignment horizontal="left" vertical="top"/>
    </xf>
    <xf numFmtId="0" fontId="4" fillId="0" borderId="0" xfId="0" applyFont="1" applyAlignment="1">
      <alignment horizontal="left" vertical="center" wrapText="1"/>
    </xf>
    <xf numFmtId="0" fontId="5" fillId="0" borderId="1" xfId="0" applyFont="1" applyBorder="1" applyAlignment="1">
      <alignment horizontal="left" vertical="center" wrapText="1"/>
    </xf>
    <xf numFmtId="166" fontId="5" fillId="0" borderId="2" xfId="0" applyNumberFormat="1" applyFont="1" applyBorder="1" applyAlignment="1" applyProtection="1">
      <alignment horizontal="right" vertical="center"/>
      <protection hidden="1"/>
    </xf>
    <xf numFmtId="166" fontId="5" fillId="0" borderId="3" xfId="0" applyNumberFormat="1" applyFont="1" applyBorder="1" applyAlignment="1" applyProtection="1">
      <alignment horizontal="right" vertical="center"/>
      <protection hidden="1"/>
    </xf>
    <xf numFmtId="166" fontId="5" fillId="0" borderId="4" xfId="0" applyNumberFormat="1" applyFont="1" applyBorder="1" applyAlignment="1" applyProtection="1">
      <alignment horizontal="right" vertical="center"/>
      <protection hidden="1"/>
    </xf>
    <xf numFmtId="0" fontId="6" fillId="0" borderId="1" xfId="2" applyFont="1" applyAlignment="1">
      <alignment vertical="top" wrapText="1"/>
    </xf>
    <xf numFmtId="169" fontId="9" fillId="3" borderId="2" xfId="0" applyNumberFormat="1" applyFont="1" applyFill="1" applyBorder="1" applyAlignment="1" applyProtection="1">
      <alignment horizontal="right" vertical="center"/>
      <protection locked="0"/>
    </xf>
    <xf numFmtId="169" fontId="9" fillId="3" borderId="3" xfId="0" applyNumberFormat="1" applyFont="1" applyFill="1" applyBorder="1" applyAlignment="1" applyProtection="1">
      <alignment horizontal="right" vertical="center"/>
      <protection locked="0"/>
    </xf>
    <xf numFmtId="169" fontId="9" fillId="3" borderId="4" xfId="0" applyNumberFormat="1" applyFont="1" applyFill="1" applyBorder="1" applyAlignment="1" applyProtection="1">
      <alignment horizontal="right" vertical="center"/>
      <protection locked="0"/>
    </xf>
    <xf numFmtId="165" fontId="5" fillId="0" borderId="2" xfId="0" applyNumberFormat="1" applyFont="1" applyBorder="1" applyAlignment="1" applyProtection="1">
      <alignment vertical="center"/>
      <protection hidden="1"/>
    </xf>
    <xf numFmtId="165" fontId="5" fillId="0" borderId="3" xfId="0" applyNumberFormat="1" applyFont="1" applyBorder="1" applyAlignment="1" applyProtection="1">
      <alignment vertical="center"/>
      <protection hidden="1"/>
    </xf>
    <xf numFmtId="165" fontId="5" fillId="0" borderId="4" xfId="0" applyNumberFormat="1" applyFont="1" applyBorder="1" applyAlignment="1" applyProtection="1">
      <alignment vertical="center"/>
      <protection hidden="1"/>
    </xf>
    <xf numFmtId="0" fontId="6" fillId="0" borderId="0" xfId="0" applyFont="1" applyAlignment="1">
      <alignment horizontal="right" vertical="center" wrapText="1"/>
    </xf>
    <xf numFmtId="0" fontId="9" fillId="0" borderId="0" xfId="0" applyFont="1" applyAlignment="1">
      <alignment horizontal="right" vertical="center" wrapText="1"/>
    </xf>
    <xf numFmtId="165" fontId="9" fillId="0" borderId="2" xfId="0" applyNumberFormat="1" applyFont="1" applyBorder="1" applyAlignment="1" applyProtection="1">
      <alignment vertical="center"/>
      <protection hidden="1"/>
    </xf>
    <xf numFmtId="165" fontId="9" fillId="0" borderId="3" xfId="0" applyNumberFormat="1" applyFont="1" applyBorder="1" applyAlignment="1" applyProtection="1">
      <alignment vertical="center"/>
      <protection hidden="1"/>
    </xf>
    <xf numFmtId="165" fontId="9" fillId="0" borderId="4" xfId="0" applyNumberFormat="1" applyFont="1" applyBorder="1" applyAlignment="1" applyProtection="1">
      <alignment vertical="center"/>
      <protection hidden="1"/>
    </xf>
    <xf numFmtId="0" fontId="27" fillId="0" borderId="0" xfId="0" applyFont="1" applyAlignment="1">
      <alignment horizontal="right" vertical="center" wrapText="1"/>
    </xf>
    <xf numFmtId="0" fontId="7" fillId="4" borderId="0" xfId="0" applyFont="1" applyFill="1" applyAlignment="1">
      <alignment vertical="center" wrapText="1"/>
    </xf>
    <xf numFmtId="0" fontId="8" fillId="0" borderId="0" xfId="0" applyFont="1" applyAlignment="1">
      <alignment vertical="center" wrapText="1"/>
    </xf>
    <xf numFmtId="0" fontId="5" fillId="2" borderId="2" xfId="0" applyFont="1" applyFill="1" applyBorder="1" applyAlignment="1" applyProtection="1">
      <alignment vertical="center" wrapText="1"/>
      <protection locked="0"/>
    </xf>
    <xf numFmtId="0" fontId="5" fillId="0" borderId="1" xfId="0" applyFont="1" applyBorder="1" applyAlignment="1">
      <alignment horizontal="right" vertical="top" wrapText="1"/>
    </xf>
    <xf numFmtId="0" fontId="20" fillId="0" borderId="0" xfId="1" applyFont="1" applyAlignment="1">
      <alignment vertical="center"/>
    </xf>
    <xf numFmtId="0" fontId="6" fillId="0" borderId="0" xfId="1" applyFont="1" applyAlignment="1">
      <alignment vertical="center" wrapText="1"/>
    </xf>
    <xf numFmtId="0" fontId="6" fillId="0" borderId="0" xfId="1" applyFont="1" applyAlignment="1">
      <alignment vertical="center"/>
    </xf>
    <xf numFmtId="0" fontId="5" fillId="0" borderId="1" xfId="2" applyFont="1" applyAlignment="1">
      <alignment horizontal="left" vertical="center"/>
    </xf>
    <xf numFmtId="0" fontId="5" fillId="0" borderId="0" xfId="0" applyFont="1" applyAlignment="1">
      <alignment horizontal="right" wrapText="1"/>
    </xf>
    <xf numFmtId="0" fontId="9" fillId="0" borderId="0" xfId="0" applyFont="1" applyAlignment="1">
      <alignment horizontal="right"/>
    </xf>
    <xf numFmtId="0" fontId="9" fillId="0" borderId="6" xfId="0" applyFont="1" applyBorder="1" applyAlignment="1">
      <alignment horizontal="right"/>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cellXfs>
  <cellStyles count="3">
    <cellStyle name="Hyperlink" xfId="1" builtinId="8"/>
    <cellStyle name="Standaard" xfId="0" builtinId="0"/>
    <cellStyle name="Standaard 2" xfId="2" xr:uid="{374E5D09-8E3C-4046-BF01-F49B489A76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694</xdr:row>
      <xdr:rowOff>9525</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123825</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0</xdr:rowOff>
        </xdr:from>
        <xdr:to>
          <xdr:col>2</xdr:col>
          <xdr:colOff>123825</xdr:colOff>
          <xdr:row>44</xdr:row>
          <xdr:rowOff>9525</xdr:rowOff>
        </xdr:to>
        <xdr:sp macro="" textlink="">
          <xdr:nvSpPr>
            <xdr:cNvPr id="1029" name="RB_Standaardprocedur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123825</xdr:colOff>
          <xdr:row>46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123825</xdr:colOff>
          <xdr:row>46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123825</xdr:colOff>
          <xdr:row>46</xdr:row>
          <xdr:rowOff>0</xdr:rowOff>
        </xdr:to>
        <xdr:sp macro="" textlink="">
          <xdr:nvSpPr>
            <xdr:cNvPr id="1032" name="RB_Verkorteprocedure"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62</xdr:row>
          <xdr:rowOff>9525</xdr:rowOff>
        </xdr:from>
        <xdr:to>
          <xdr:col>2</xdr:col>
          <xdr:colOff>0</xdr:colOff>
          <xdr:row>64</xdr:row>
          <xdr:rowOff>57150</xdr:rowOff>
        </xdr:to>
        <xdr:sp macro="" textlink="">
          <xdr:nvSpPr>
            <xdr:cNvPr id="1033" name="RB_Op_Wachtlijst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64</xdr:row>
          <xdr:rowOff>0</xdr:rowOff>
        </xdr:from>
        <xdr:to>
          <xdr:col>2</xdr:col>
          <xdr:colOff>123825</xdr:colOff>
          <xdr:row>65</xdr:row>
          <xdr:rowOff>95250</xdr:rowOff>
        </xdr:to>
        <xdr:sp macro="" textlink="">
          <xdr:nvSpPr>
            <xdr:cNvPr id="1034" name="RB_Op_Wachtlijst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165</xdr:row>
          <xdr:rowOff>352425</xdr:rowOff>
        </xdr:from>
        <xdr:to>
          <xdr:col>2</xdr:col>
          <xdr:colOff>123825</xdr:colOff>
          <xdr:row>168</xdr:row>
          <xdr:rowOff>19050</xdr:rowOff>
        </xdr:to>
        <xdr:sp macro="" textlink="">
          <xdr:nvSpPr>
            <xdr:cNvPr id="1035" name="RB_CritRationalisatieProgr_True"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167</xdr:row>
          <xdr:rowOff>19050</xdr:rowOff>
        </xdr:from>
        <xdr:to>
          <xdr:col>2</xdr:col>
          <xdr:colOff>123825</xdr:colOff>
          <xdr:row>168</xdr:row>
          <xdr:rowOff>171450</xdr:rowOff>
        </xdr:to>
        <xdr:sp macro="" textlink="">
          <xdr:nvSpPr>
            <xdr:cNvPr id="1036" name="RB_CritRationalisatieProgr_F"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173</xdr:row>
          <xdr:rowOff>0</xdr:rowOff>
        </xdr:from>
        <xdr:to>
          <xdr:col>2</xdr:col>
          <xdr:colOff>123825</xdr:colOff>
          <xdr:row>174</xdr:row>
          <xdr:rowOff>161925</xdr:rowOff>
        </xdr:to>
        <xdr:sp macro="" textlink="">
          <xdr:nvSpPr>
            <xdr:cNvPr id="1037" name="RB_Eigenaar"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174</xdr:row>
          <xdr:rowOff>152400</xdr:rowOff>
        </xdr:from>
        <xdr:to>
          <xdr:col>2</xdr:col>
          <xdr:colOff>123825</xdr:colOff>
          <xdr:row>176</xdr:row>
          <xdr:rowOff>133350</xdr:rowOff>
        </xdr:to>
        <xdr:sp macro="" textlink="">
          <xdr:nvSpPr>
            <xdr:cNvPr id="1038" name="RB_HouderZakelijkRecht"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176</xdr:row>
          <xdr:rowOff>152400</xdr:rowOff>
        </xdr:from>
        <xdr:to>
          <xdr:col>2</xdr:col>
          <xdr:colOff>123825</xdr:colOff>
          <xdr:row>179</xdr:row>
          <xdr:rowOff>0</xdr:rowOff>
        </xdr:to>
        <xdr:sp macro="" textlink="">
          <xdr:nvSpPr>
            <xdr:cNvPr id="1039" name="RB_HouderOptieZakelijkRecht"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182</xdr:row>
          <xdr:rowOff>0</xdr:rowOff>
        </xdr:from>
        <xdr:to>
          <xdr:col>2</xdr:col>
          <xdr:colOff>123825</xdr:colOff>
          <xdr:row>183</xdr:row>
          <xdr:rowOff>171450</xdr:rowOff>
        </xdr:to>
        <xdr:sp macro="" textlink="">
          <xdr:nvSpPr>
            <xdr:cNvPr id="1040" name="RB_BeschikSchoolgebVrij_True"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184</xdr:row>
          <xdr:rowOff>66675</xdr:rowOff>
        </xdr:from>
        <xdr:to>
          <xdr:col>2</xdr:col>
          <xdr:colOff>123825</xdr:colOff>
          <xdr:row>185</xdr:row>
          <xdr:rowOff>171450</xdr:rowOff>
        </xdr:to>
        <xdr:sp macro="" textlink="">
          <xdr:nvSpPr>
            <xdr:cNvPr id="1041" name="RB_BeschikSchoolgebVrij_False"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209</xdr:row>
          <xdr:rowOff>0</xdr:rowOff>
        </xdr:from>
        <xdr:to>
          <xdr:col>2</xdr:col>
          <xdr:colOff>123825</xdr:colOff>
          <xdr:row>210</xdr:row>
          <xdr:rowOff>142875</xdr:rowOff>
        </xdr:to>
        <xdr:sp macro="" textlink="">
          <xdr:nvSpPr>
            <xdr:cNvPr id="1042" name="CB_Nieuwbouw"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210</xdr:row>
          <xdr:rowOff>152400</xdr:rowOff>
        </xdr:from>
        <xdr:to>
          <xdr:col>2</xdr:col>
          <xdr:colOff>123825</xdr:colOff>
          <xdr:row>212</xdr:row>
          <xdr:rowOff>133350</xdr:rowOff>
        </xdr:to>
        <xdr:sp macro="" textlink="">
          <xdr:nvSpPr>
            <xdr:cNvPr id="1043" name="CB_Verbouwingswerken"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33</xdr:row>
          <xdr:rowOff>180975</xdr:rowOff>
        </xdr:from>
        <xdr:to>
          <xdr:col>2</xdr:col>
          <xdr:colOff>104775</xdr:colOff>
          <xdr:row>36</xdr:row>
          <xdr:rowOff>0</xdr:rowOff>
        </xdr:to>
        <xdr:sp macro="" textlink="">
          <xdr:nvSpPr>
            <xdr:cNvPr id="1044" name="RB_Prov_Ant"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152400</xdr:rowOff>
        </xdr:from>
        <xdr:to>
          <xdr:col>2</xdr:col>
          <xdr:colOff>123825</xdr:colOff>
          <xdr:row>37</xdr:row>
          <xdr:rowOff>161925</xdr:rowOff>
        </xdr:to>
        <xdr:sp macro="" textlink="">
          <xdr:nvSpPr>
            <xdr:cNvPr id="1045" name="RB_Prov_BHG"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742</xdr:row>
          <xdr:rowOff>0</xdr:rowOff>
        </xdr:from>
        <xdr:to>
          <xdr:col>2</xdr:col>
          <xdr:colOff>123825</xdr:colOff>
          <xdr:row>743</xdr:row>
          <xdr:rowOff>114300</xdr:rowOff>
        </xdr:to>
        <xdr:sp macro="" textlink="">
          <xdr:nvSpPr>
            <xdr:cNvPr id="1046" name="CB_BewijsstukZakelijkRechtJN"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33</xdr:row>
          <xdr:rowOff>180975</xdr:rowOff>
        </xdr:from>
        <xdr:to>
          <xdr:col>16</xdr:col>
          <xdr:colOff>123825</xdr:colOff>
          <xdr:row>36</xdr:row>
          <xdr:rowOff>0</xdr:rowOff>
        </xdr:to>
        <xdr:sp macro="" textlink="">
          <xdr:nvSpPr>
            <xdr:cNvPr id="1047" name="RB_Prov_Lim"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37</xdr:row>
          <xdr:rowOff>161925</xdr:rowOff>
        </xdr:to>
        <xdr:sp macro="" textlink="">
          <xdr:nvSpPr>
            <xdr:cNvPr id="1048" name="RB_Prov_OV"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33</xdr:row>
          <xdr:rowOff>180975</xdr:rowOff>
        </xdr:from>
        <xdr:to>
          <xdr:col>30</xdr:col>
          <xdr:colOff>123825</xdr:colOff>
          <xdr:row>36</xdr:row>
          <xdr:rowOff>0</xdr:rowOff>
        </xdr:to>
        <xdr:sp macro="" textlink="">
          <xdr:nvSpPr>
            <xdr:cNvPr id="1049" name="RB_Prov_VB"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37</xdr:row>
          <xdr:rowOff>161925</xdr:rowOff>
        </xdr:to>
        <xdr:sp macro="" textlink="">
          <xdr:nvSpPr>
            <xdr:cNvPr id="1050" name="RB_Prov_WV"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xdr:row>
          <xdr:rowOff>152400</xdr:rowOff>
        </xdr:from>
        <xdr:to>
          <xdr:col>2</xdr:col>
          <xdr:colOff>123825</xdr:colOff>
          <xdr:row>49</xdr:row>
          <xdr:rowOff>152400</xdr:rowOff>
        </xdr:to>
        <xdr:sp macro="" textlink="">
          <xdr:nvSpPr>
            <xdr:cNvPr id="1051" name="RB_Spoedprocedur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xdr:row>
          <xdr:rowOff>161925</xdr:rowOff>
        </xdr:from>
        <xdr:to>
          <xdr:col>2</xdr:col>
          <xdr:colOff>123825</xdr:colOff>
          <xdr:row>58</xdr:row>
          <xdr:rowOff>9525</xdr:rowOff>
        </xdr:to>
        <xdr:sp macro="" textlink="">
          <xdr:nvSpPr>
            <xdr:cNvPr id="1052" name="RB_Diko_Tru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58</xdr:row>
          <xdr:rowOff>0</xdr:rowOff>
        </xdr:from>
        <xdr:to>
          <xdr:col>2</xdr:col>
          <xdr:colOff>123825</xdr:colOff>
          <xdr:row>60</xdr:row>
          <xdr:rowOff>9525</xdr:rowOff>
        </xdr:to>
        <xdr:sp macro="" textlink="">
          <xdr:nvSpPr>
            <xdr:cNvPr id="1053" name="RB_Diko_Fals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118</xdr:row>
          <xdr:rowOff>161925</xdr:rowOff>
        </xdr:from>
        <xdr:to>
          <xdr:col>2</xdr:col>
          <xdr:colOff>123825</xdr:colOff>
          <xdr:row>121</xdr:row>
          <xdr:rowOff>0</xdr:rowOff>
        </xdr:to>
        <xdr:sp macro="" textlink="">
          <xdr:nvSpPr>
            <xdr:cNvPr id="1054" name="Check Box 51"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125</xdr:row>
          <xdr:rowOff>0</xdr:rowOff>
        </xdr:from>
        <xdr:to>
          <xdr:col>2</xdr:col>
          <xdr:colOff>123825</xdr:colOff>
          <xdr:row>126</xdr:row>
          <xdr:rowOff>171450</xdr:rowOff>
        </xdr:to>
        <xdr:sp macro="" textlink="">
          <xdr:nvSpPr>
            <xdr:cNvPr id="1055" name="RB_CoordinerendeMacht_True"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126</xdr:row>
          <xdr:rowOff>161925</xdr:rowOff>
        </xdr:from>
        <xdr:to>
          <xdr:col>2</xdr:col>
          <xdr:colOff>123825</xdr:colOff>
          <xdr:row>128</xdr:row>
          <xdr:rowOff>171450</xdr:rowOff>
        </xdr:to>
        <xdr:sp macro="" textlink="">
          <xdr:nvSpPr>
            <xdr:cNvPr id="1056" name="RB_CoordinerendeMacht_Fals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118</xdr:row>
          <xdr:rowOff>161925</xdr:rowOff>
        </xdr:from>
        <xdr:to>
          <xdr:col>2</xdr:col>
          <xdr:colOff>123825</xdr:colOff>
          <xdr:row>121</xdr:row>
          <xdr:rowOff>0</xdr:rowOff>
        </xdr:to>
        <xdr:sp macro="" textlink="">
          <xdr:nvSpPr>
            <xdr:cNvPr id="1057" name="RB_Samen_Met_Andere_IM_Fals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157</xdr:row>
          <xdr:rowOff>0</xdr:rowOff>
        </xdr:from>
        <xdr:to>
          <xdr:col>2</xdr:col>
          <xdr:colOff>123825</xdr:colOff>
          <xdr:row>158</xdr:row>
          <xdr:rowOff>161925</xdr:rowOff>
        </xdr:to>
        <xdr:sp macro="" textlink="">
          <xdr:nvSpPr>
            <xdr:cNvPr id="1058" name="RB_Samen_Met_Andere_OI_Tru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159</xdr:row>
          <xdr:rowOff>0</xdr:rowOff>
        </xdr:from>
        <xdr:to>
          <xdr:col>2</xdr:col>
          <xdr:colOff>123825</xdr:colOff>
          <xdr:row>161</xdr:row>
          <xdr:rowOff>38100</xdr:rowOff>
        </xdr:to>
        <xdr:sp macro="" textlink="">
          <xdr:nvSpPr>
            <xdr:cNvPr id="1059" name="RB_Samen_Met_Andere_OI_False"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289</xdr:row>
          <xdr:rowOff>152400</xdr:rowOff>
        </xdr:from>
        <xdr:to>
          <xdr:col>2</xdr:col>
          <xdr:colOff>9525</xdr:colOff>
          <xdr:row>292</xdr:row>
          <xdr:rowOff>28575</xdr:rowOff>
        </xdr:to>
        <xdr:sp macro="" textlink="">
          <xdr:nvSpPr>
            <xdr:cNvPr id="1060" name="RB_SamenWerking_OV_PS_Tru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292</xdr:row>
          <xdr:rowOff>28575</xdr:rowOff>
        </xdr:from>
        <xdr:to>
          <xdr:col>2</xdr:col>
          <xdr:colOff>123825</xdr:colOff>
          <xdr:row>293</xdr:row>
          <xdr:rowOff>9525</xdr:rowOff>
        </xdr:to>
        <xdr:sp macro="" textlink="">
          <xdr:nvSpPr>
            <xdr:cNvPr id="1061" name="RB_SamenWerking_OV_PS_Fals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295</xdr:row>
          <xdr:rowOff>0</xdr:rowOff>
        </xdr:from>
        <xdr:to>
          <xdr:col>2</xdr:col>
          <xdr:colOff>123825</xdr:colOff>
          <xdr:row>296</xdr:row>
          <xdr:rowOff>161925</xdr:rowOff>
        </xdr:to>
        <xdr:sp macro="" textlink="">
          <xdr:nvSpPr>
            <xdr:cNvPr id="1062" name="CB_Dienst_Onr_Erfgoed"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297</xdr:row>
          <xdr:rowOff>0</xdr:rowOff>
        </xdr:from>
        <xdr:to>
          <xdr:col>2</xdr:col>
          <xdr:colOff>123825</xdr:colOff>
          <xdr:row>298</xdr:row>
          <xdr:rowOff>161925</xdr:rowOff>
        </xdr:to>
        <xdr:sp macro="" textlink="">
          <xdr:nvSpPr>
            <xdr:cNvPr id="1063" name="CB_VIPA"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299</xdr:row>
          <xdr:rowOff>0</xdr:rowOff>
        </xdr:from>
        <xdr:to>
          <xdr:col>2</xdr:col>
          <xdr:colOff>123825</xdr:colOff>
          <xdr:row>301</xdr:row>
          <xdr:rowOff>9525</xdr:rowOff>
        </xdr:to>
        <xdr:sp macro="" textlink="">
          <xdr:nvSpPr>
            <xdr:cNvPr id="1064" name="CB_VGC"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303</xdr:row>
          <xdr:rowOff>0</xdr:rowOff>
        </xdr:from>
        <xdr:to>
          <xdr:col>2</xdr:col>
          <xdr:colOff>123825</xdr:colOff>
          <xdr:row>304</xdr:row>
          <xdr:rowOff>171450</xdr:rowOff>
        </xdr:to>
        <xdr:sp macro="" textlink="">
          <xdr:nvSpPr>
            <xdr:cNvPr id="1065" name="CB_Andere_Overheden"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281</xdr:row>
          <xdr:rowOff>0</xdr:rowOff>
        </xdr:from>
        <xdr:to>
          <xdr:col>2</xdr:col>
          <xdr:colOff>123825</xdr:colOff>
          <xdr:row>283</xdr:row>
          <xdr:rowOff>0</xdr:rowOff>
        </xdr:to>
        <xdr:sp macro="" textlink="">
          <xdr:nvSpPr>
            <xdr:cNvPr id="1066" name="RB_Schadeloosstelling_True"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285</xdr:row>
          <xdr:rowOff>0</xdr:rowOff>
        </xdr:from>
        <xdr:to>
          <xdr:col>2</xdr:col>
          <xdr:colOff>123825</xdr:colOff>
          <xdr:row>286</xdr:row>
          <xdr:rowOff>114300</xdr:rowOff>
        </xdr:to>
        <xdr:sp macro="" textlink="">
          <xdr:nvSpPr>
            <xdr:cNvPr id="1067" name="RB_Schadeloosstelling_False"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543</xdr:row>
          <xdr:rowOff>0</xdr:rowOff>
        </xdr:from>
        <xdr:to>
          <xdr:col>35</xdr:col>
          <xdr:colOff>38100</xdr:colOff>
          <xdr:row>545</xdr:row>
          <xdr:rowOff>9525</xdr:rowOff>
        </xdr:to>
        <xdr:sp macro="" textlink="">
          <xdr:nvSpPr>
            <xdr:cNvPr id="1068" name="CB_GebAfgebrOntrGesubAGIOnGeb1"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545</xdr:row>
          <xdr:rowOff>0</xdr:rowOff>
        </xdr:from>
        <xdr:to>
          <xdr:col>35</xdr:col>
          <xdr:colOff>38100</xdr:colOff>
          <xdr:row>546</xdr:row>
          <xdr:rowOff>38100</xdr:rowOff>
        </xdr:to>
        <xdr:sp macro="" textlink="">
          <xdr:nvSpPr>
            <xdr:cNvPr id="1069" name="CB_GebAfgebrOntrGesubAGIOnGeb2"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570</xdr:row>
          <xdr:rowOff>0</xdr:rowOff>
        </xdr:from>
        <xdr:to>
          <xdr:col>35</xdr:col>
          <xdr:colOff>38100</xdr:colOff>
          <xdr:row>572</xdr:row>
          <xdr:rowOff>0</xdr:rowOff>
        </xdr:to>
        <xdr:sp macro="" textlink="">
          <xdr:nvSpPr>
            <xdr:cNvPr id="1070" name="CB_LokLOAfgebrOntrGesubAGIOnG1"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572</xdr:row>
          <xdr:rowOff>0</xdr:rowOff>
        </xdr:from>
        <xdr:to>
          <xdr:col>35</xdr:col>
          <xdr:colOff>38100</xdr:colOff>
          <xdr:row>573</xdr:row>
          <xdr:rowOff>28575</xdr:rowOff>
        </xdr:to>
        <xdr:sp macro="" textlink="">
          <xdr:nvSpPr>
            <xdr:cNvPr id="1071" name="CB_LokLOAfgebrOntrGesubAGIOnG2"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745</xdr:row>
          <xdr:rowOff>152400</xdr:rowOff>
        </xdr:from>
        <xdr:to>
          <xdr:col>2</xdr:col>
          <xdr:colOff>123825</xdr:colOff>
          <xdr:row>747</xdr:row>
          <xdr:rowOff>95250</xdr:rowOff>
        </xdr:to>
        <xdr:sp macro="" textlink="">
          <xdr:nvSpPr>
            <xdr:cNvPr id="1072" name="CB_BewijsstukSamenwmod"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748</xdr:row>
          <xdr:rowOff>0</xdr:rowOff>
        </xdr:from>
        <xdr:to>
          <xdr:col>2</xdr:col>
          <xdr:colOff>123825</xdr:colOff>
          <xdr:row>749</xdr:row>
          <xdr:rowOff>142875</xdr:rowOff>
        </xdr:to>
        <xdr:sp macro="" textlink="">
          <xdr:nvSpPr>
            <xdr:cNvPr id="1073" name="CB_BewijsstukBerekBrutoOpp"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51</xdr:row>
          <xdr:rowOff>161925</xdr:rowOff>
        </xdr:from>
        <xdr:to>
          <xdr:col>2</xdr:col>
          <xdr:colOff>123825</xdr:colOff>
          <xdr:row>55</xdr:row>
          <xdr:rowOff>171450</xdr:rowOff>
        </xdr:to>
        <xdr:sp macro="" textlink="">
          <xdr:nvSpPr>
            <xdr:cNvPr id="1074" name="RB_Minder_Dan_125D_True"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51</xdr:row>
          <xdr:rowOff>228600</xdr:rowOff>
        </xdr:from>
        <xdr:to>
          <xdr:col>2</xdr:col>
          <xdr:colOff>123825</xdr:colOff>
          <xdr:row>52</xdr:row>
          <xdr:rowOff>142875</xdr:rowOff>
        </xdr:to>
        <xdr:sp macro="" textlink="">
          <xdr:nvSpPr>
            <xdr:cNvPr id="1075" name="RB_Minder_Dan_125D_False"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308</xdr:row>
          <xdr:rowOff>9525</xdr:rowOff>
        </xdr:from>
        <xdr:to>
          <xdr:col>2</xdr:col>
          <xdr:colOff>114300</xdr:colOff>
          <xdr:row>310</xdr:row>
          <xdr:rowOff>9525</xdr:rowOff>
        </xdr:to>
        <xdr:sp macro="" textlink="">
          <xdr:nvSpPr>
            <xdr:cNvPr id="1076" name="Check Box 76"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309</xdr:row>
          <xdr:rowOff>0</xdr:rowOff>
        </xdr:from>
        <xdr:to>
          <xdr:col>2</xdr:col>
          <xdr:colOff>123825</xdr:colOff>
          <xdr:row>311</xdr:row>
          <xdr:rowOff>0</xdr:rowOff>
        </xdr:to>
        <xdr:sp macro="" textlink="">
          <xdr:nvSpPr>
            <xdr:cNvPr id="1077" name="Check Box 77"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116</xdr:row>
          <xdr:rowOff>180975</xdr:rowOff>
        </xdr:from>
        <xdr:to>
          <xdr:col>2</xdr:col>
          <xdr:colOff>123825</xdr:colOff>
          <xdr:row>118</xdr:row>
          <xdr:rowOff>161925</xdr:rowOff>
        </xdr:to>
        <xdr:sp macro="" textlink="">
          <xdr:nvSpPr>
            <xdr:cNvPr id="1078" name="RB_Samen_Met_Andere_IM_False"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744</xdr:row>
          <xdr:rowOff>0</xdr:rowOff>
        </xdr:from>
        <xdr:to>
          <xdr:col>2</xdr:col>
          <xdr:colOff>123825</xdr:colOff>
          <xdr:row>745</xdr:row>
          <xdr:rowOff>114300</xdr:rowOff>
        </xdr:to>
        <xdr:sp macro="" textlink="">
          <xdr:nvSpPr>
            <xdr:cNvPr id="1079" name="CB_BewijsstukAttestVerzekering"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773</xdr:row>
      <xdr:rowOff>21980</xdr:rowOff>
    </xdr:from>
    <xdr:to>
      <xdr:col>27</xdr:col>
      <xdr:colOff>29306</xdr:colOff>
      <xdr:row>775</xdr:row>
      <xdr:rowOff>161192</xdr:rowOff>
    </xdr:to>
    <xdr:sp macro="" textlink="">
      <xdr:nvSpPr>
        <xdr:cNvPr id="60" name="Tekstvak 59">
          <a:extLst>
            <a:ext uri="{FF2B5EF4-FFF2-40B4-BE49-F238E27FC236}">
              <a16:creationId xmlns:a16="http://schemas.microsoft.com/office/drawing/2014/main" id="{00000000-0008-0000-0000-00003C000000}"/>
            </a:ext>
          </a:extLst>
        </xdr:cNvPr>
        <xdr:cNvSpPr txBox="1"/>
      </xdr:nvSpPr>
      <xdr:spPr>
        <a:xfrm>
          <a:off x="3930160" y="101739455"/>
          <a:ext cx="128221" cy="205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217</xdr:row>
          <xdr:rowOff>0</xdr:rowOff>
        </xdr:from>
        <xdr:to>
          <xdr:col>2</xdr:col>
          <xdr:colOff>123825</xdr:colOff>
          <xdr:row>218</xdr:row>
          <xdr:rowOff>161925</xdr:rowOff>
        </xdr:to>
        <xdr:sp macro="" textlink="">
          <xdr:nvSpPr>
            <xdr:cNvPr id="1081" name="RB_BeschikSchoolgebVrij_True"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220</xdr:row>
          <xdr:rowOff>228600</xdr:rowOff>
        </xdr:from>
        <xdr:to>
          <xdr:col>2</xdr:col>
          <xdr:colOff>114300</xdr:colOff>
          <xdr:row>222</xdr:row>
          <xdr:rowOff>133350</xdr:rowOff>
        </xdr:to>
        <xdr:sp macro="" textlink="">
          <xdr:nvSpPr>
            <xdr:cNvPr id="1082" name="RB_BeschikSchoolgebVrij_True"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223</xdr:row>
          <xdr:rowOff>0</xdr:rowOff>
        </xdr:from>
        <xdr:to>
          <xdr:col>2</xdr:col>
          <xdr:colOff>123825</xdr:colOff>
          <xdr:row>224</xdr:row>
          <xdr:rowOff>152400</xdr:rowOff>
        </xdr:to>
        <xdr:sp macro="" textlink="">
          <xdr:nvSpPr>
            <xdr:cNvPr id="1083" name="RB_BeschikSchoolgebVrij_True"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225</xdr:row>
          <xdr:rowOff>0</xdr:rowOff>
        </xdr:from>
        <xdr:to>
          <xdr:col>2</xdr:col>
          <xdr:colOff>114300</xdr:colOff>
          <xdr:row>226</xdr:row>
          <xdr:rowOff>171450</xdr:rowOff>
        </xdr:to>
        <xdr:sp macro="" textlink="">
          <xdr:nvSpPr>
            <xdr:cNvPr id="1084" name="RB_BeschikSchoolgebVrij_True"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226</xdr:row>
          <xdr:rowOff>180975</xdr:rowOff>
        </xdr:from>
        <xdr:to>
          <xdr:col>2</xdr:col>
          <xdr:colOff>123825</xdr:colOff>
          <xdr:row>228</xdr:row>
          <xdr:rowOff>161925</xdr:rowOff>
        </xdr:to>
        <xdr:sp macro="" textlink="">
          <xdr:nvSpPr>
            <xdr:cNvPr id="1085" name="RB_BeschikSchoolgebVrij_Tru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229</xdr:row>
          <xdr:rowOff>9525</xdr:rowOff>
        </xdr:from>
        <xdr:to>
          <xdr:col>2</xdr:col>
          <xdr:colOff>123825</xdr:colOff>
          <xdr:row>230</xdr:row>
          <xdr:rowOff>171450</xdr:rowOff>
        </xdr:to>
        <xdr:sp macro="" textlink="">
          <xdr:nvSpPr>
            <xdr:cNvPr id="1086" name="RB_BeschikSchoolgebVrij_Tru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219</xdr:row>
          <xdr:rowOff>9525</xdr:rowOff>
        </xdr:from>
        <xdr:to>
          <xdr:col>2</xdr:col>
          <xdr:colOff>123825</xdr:colOff>
          <xdr:row>220</xdr:row>
          <xdr:rowOff>171450</xdr:rowOff>
        </xdr:to>
        <xdr:sp macro="" textlink="">
          <xdr:nvSpPr>
            <xdr:cNvPr id="1087" name="RB_BeschikSchoolgebVrij_True"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301</xdr:row>
          <xdr:rowOff>28575</xdr:rowOff>
        </xdr:from>
        <xdr:to>
          <xdr:col>2</xdr:col>
          <xdr:colOff>123825</xdr:colOff>
          <xdr:row>304</xdr:row>
          <xdr:rowOff>0</xdr:rowOff>
        </xdr:to>
        <xdr:sp macro="" textlink="">
          <xdr:nvSpPr>
            <xdr:cNvPr id="1088" name="CB_Andere_Overheden"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750</xdr:row>
          <xdr:rowOff>38100</xdr:rowOff>
        </xdr:from>
        <xdr:to>
          <xdr:col>2</xdr:col>
          <xdr:colOff>114300</xdr:colOff>
          <xdr:row>751</xdr:row>
          <xdr:rowOff>180975</xdr:rowOff>
        </xdr:to>
        <xdr:sp macro="" textlink="">
          <xdr:nvSpPr>
            <xdr:cNvPr id="1089" name="CB_Inplantingsplan"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751</xdr:row>
          <xdr:rowOff>180975</xdr:rowOff>
        </xdr:from>
        <xdr:to>
          <xdr:col>2</xdr:col>
          <xdr:colOff>114300</xdr:colOff>
          <xdr:row>753</xdr:row>
          <xdr:rowOff>142875</xdr:rowOff>
        </xdr:to>
        <xdr:sp macro="" textlink="">
          <xdr:nvSpPr>
            <xdr:cNvPr id="1090" name="CB_Overzichtsplan"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741</xdr:row>
          <xdr:rowOff>9525</xdr:rowOff>
        </xdr:from>
        <xdr:to>
          <xdr:col>2</xdr:col>
          <xdr:colOff>133350</xdr:colOff>
          <xdr:row>741</xdr:row>
          <xdr:rowOff>228600</xdr:rowOff>
        </xdr:to>
        <xdr:sp macro="" textlink="">
          <xdr:nvSpPr>
            <xdr:cNvPr id="1091" name="CB_InplantingEnOverzichtsplan"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45</xdr:row>
          <xdr:rowOff>171450</xdr:rowOff>
        </xdr:from>
        <xdr:to>
          <xdr:col>2</xdr:col>
          <xdr:colOff>123825</xdr:colOff>
          <xdr:row>47</xdr:row>
          <xdr:rowOff>171450</xdr:rowOff>
        </xdr:to>
        <xdr:sp macro="" textlink="">
          <xdr:nvSpPr>
            <xdr:cNvPr id="1092" name="RB_VerkorteprocedureSanitair"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www.agion.be/" TargetMode="External"/><Relationship Id="rId16" Type="http://schemas.openxmlformats.org/officeDocument/2006/relationships/ctrlProp" Target="../ctrlProps/ctrlProp7.xml"/><Relationship Id="rId29" Type="http://schemas.openxmlformats.org/officeDocument/2006/relationships/ctrlProp" Target="../ctrlProps/ctrlProp20.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74" Type="http://schemas.openxmlformats.org/officeDocument/2006/relationships/ctrlProp" Target="../ctrlProps/ctrlProp65.xml"/><Relationship Id="rId5" Type="http://schemas.openxmlformats.org/officeDocument/2006/relationships/hyperlink" Target="http://www.agion.be/tabel-financi%C3%ABle-norm"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4" Type="http://schemas.openxmlformats.org/officeDocument/2006/relationships/hyperlink" Target="mailto:rf@agion.be"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3" Type="http://schemas.openxmlformats.org/officeDocument/2006/relationships/hyperlink" Target="http://www.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1108"/>
  <sheetViews>
    <sheetView tabSelected="1" workbookViewId="0">
      <selection activeCell="B2" sqref="B2:AF4"/>
    </sheetView>
  </sheetViews>
  <sheetFormatPr defaultColWidth="0" defaultRowHeight="15" customHeight="1" zeroHeight="1" x14ac:dyDescent="0.2"/>
  <cols>
    <col min="1" max="1" width="3" style="7" bestFit="1" customWidth="1"/>
    <col min="2" max="4" width="2.140625" style="10" customWidth="1"/>
    <col min="5" max="5" width="3" style="10" customWidth="1"/>
    <col min="6" max="18" width="2.140625" style="10" customWidth="1"/>
    <col min="19" max="19" width="2.42578125" style="10" customWidth="1"/>
    <col min="20" max="20" width="2.140625" style="10" customWidth="1"/>
    <col min="21" max="21" width="2.7109375" style="10" customWidth="1"/>
    <col min="22" max="42" width="2.140625" style="10" customWidth="1"/>
    <col min="43" max="43" width="2.7109375" style="10" hidden="1" customWidth="1"/>
    <col min="44" max="44" width="2.140625" style="10" customWidth="1"/>
    <col min="45" max="16384" width="2.140625" style="10" hidden="1"/>
  </cols>
  <sheetData>
    <row r="1" spans="1:42" ht="2.25" customHeight="1" x14ac:dyDescent="0.2">
      <c r="A1" s="7" t="s">
        <v>0</v>
      </c>
      <c r="AL1" s="138"/>
      <c r="AM1" s="138"/>
      <c r="AN1" s="138"/>
      <c r="AO1" s="138"/>
      <c r="AP1" s="138"/>
    </row>
    <row r="2" spans="1:42" ht="15" customHeight="1" x14ac:dyDescent="0.2">
      <c r="A2" s="25"/>
      <c r="B2" s="145" t="s">
        <v>1</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36" t="s">
        <v>206</v>
      </c>
      <c r="AH2" s="136"/>
      <c r="AI2" s="136"/>
      <c r="AJ2" s="136"/>
      <c r="AK2" s="136"/>
      <c r="AL2" s="136"/>
      <c r="AM2" s="136"/>
      <c r="AN2" s="136"/>
      <c r="AO2" s="136"/>
      <c r="AP2" s="136"/>
    </row>
    <row r="3" spans="1:42" x14ac:dyDescent="0.2">
      <c r="A3" s="2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26"/>
      <c r="AH3" s="26"/>
      <c r="AI3" s="27"/>
      <c r="AJ3" s="27"/>
      <c r="AK3" s="27"/>
      <c r="AL3" s="27"/>
      <c r="AM3" s="27"/>
      <c r="AN3" s="27"/>
      <c r="AO3" s="27"/>
      <c r="AP3" s="27"/>
    </row>
    <row r="4" spans="1:42" ht="45" customHeight="1" x14ac:dyDescent="0.2">
      <c r="A4" s="2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26"/>
      <c r="AH4" s="26"/>
      <c r="AI4" s="27"/>
      <c r="AJ4" s="27"/>
      <c r="AK4" s="27"/>
      <c r="AL4" s="27"/>
      <c r="AM4" s="27"/>
      <c r="AN4" s="27"/>
      <c r="AO4" s="27"/>
      <c r="AP4" s="27"/>
    </row>
    <row r="5" spans="1:42" ht="15" customHeight="1" x14ac:dyDescent="0.2">
      <c r="A5" s="2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E5" s="28"/>
      <c r="AF5" s="28"/>
      <c r="AG5" s="28"/>
      <c r="AH5" s="28"/>
      <c r="AI5" s="28"/>
      <c r="AJ5" s="28"/>
      <c r="AK5" s="28"/>
    </row>
    <row r="6" spans="1:42" ht="15" customHeight="1" x14ac:dyDescent="0.2">
      <c r="A6" s="25"/>
      <c r="B6" s="144" t="s">
        <v>2</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row>
    <row r="7" spans="1:42" ht="15" customHeight="1" x14ac:dyDescent="0.2">
      <c r="A7" s="17"/>
      <c r="B7" s="10" t="s">
        <v>3</v>
      </c>
      <c r="AH7" s="129" t="s">
        <v>4</v>
      </c>
      <c r="AI7" s="129"/>
      <c r="AJ7" s="129"/>
      <c r="AK7" s="129"/>
      <c r="AL7" s="129"/>
      <c r="AM7" s="129"/>
      <c r="AN7" s="129"/>
      <c r="AO7" s="129"/>
      <c r="AP7" s="129"/>
    </row>
    <row r="8" spans="1:42" ht="15" customHeight="1" x14ac:dyDescent="0.2">
      <c r="A8" s="17"/>
      <c r="B8" s="17" t="s">
        <v>5</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29" t="s">
        <v>6</v>
      </c>
      <c r="AI8" s="129"/>
      <c r="AJ8" s="129"/>
      <c r="AK8" s="129"/>
      <c r="AL8" s="129"/>
      <c r="AM8" s="129"/>
      <c r="AN8" s="129"/>
      <c r="AO8" s="129"/>
      <c r="AP8" s="129"/>
    </row>
    <row r="9" spans="1:42" ht="15" customHeight="1" x14ac:dyDescent="0.2">
      <c r="A9" s="17"/>
      <c r="B9" s="10" t="s">
        <v>7</v>
      </c>
      <c r="AH9" s="120" t="s">
        <v>8</v>
      </c>
      <c r="AI9" s="120"/>
      <c r="AJ9" s="120"/>
      <c r="AK9" s="120"/>
      <c r="AL9" s="120"/>
      <c r="AM9" s="120"/>
      <c r="AN9" s="120"/>
      <c r="AO9" s="120"/>
      <c r="AP9" s="120"/>
    </row>
    <row r="10" spans="1:42" ht="15" customHeight="1" x14ac:dyDescent="0.2">
      <c r="A10" s="17"/>
      <c r="B10" s="22" t="s">
        <v>207</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130"/>
      <c r="AJ10" s="131"/>
      <c r="AK10" s="131"/>
      <c r="AL10" s="131"/>
      <c r="AM10" s="131"/>
      <c r="AN10" s="131"/>
      <c r="AO10" s="131"/>
      <c r="AP10" s="132"/>
    </row>
    <row r="11" spans="1:42" ht="15" customHeight="1" x14ac:dyDescent="0.2">
      <c r="A11" s="17"/>
      <c r="B11" s="29" t="s">
        <v>9</v>
      </c>
      <c r="C11" s="29"/>
      <c r="D11" s="29"/>
      <c r="E11" s="29"/>
      <c r="F11" s="29"/>
      <c r="G11" s="29"/>
      <c r="H11" s="146"/>
      <c r="I11" s="146"/>
      <c r="J11" s="122" t="s">
        <v>10</v>
      </c>
      <c r="K11" s="122"/>
      <c r="L11" s="122"/>
      <c r="M11" s="122"/>
      <c r="N11" s="122"/>
      <c r="O11" s="122"/>
      <c r="P11" s="122"/>
      <c r="Q11" s="122"/>
      <c r="R11" s="29"/>
      <c r="S11" s="29"/>
      <c r="T11" s="29"/>
      <c r="U11" s="29"/>
      <c r="V11" s="29"/>
      <c r="W11" s="29"/>
      <c r="X11" s="29"/>
      <c r="Y11" s="29"/>
      <c r="Z11" s="29"/>
      <c r="AA11" s="29"/>
      <c r="AB11" s="29"/>
      <c r="AC11" s="29"/>
      <c r="AD11" s="29"/>
      <c r="AE11" s="29"/>
      <c r="AF11" s="29"/>
      <c r="AG11" s="29"/>
      <c r="AH11" s="29"/>
      <c r="AI11" s="133"/>
      <c r="AJ11" s="134"/>
      <c r="AK11" s="134"/>
      <c r="AL11" s="134"/>
      <c r="AM11" s="134"/>
      <c r="AN11" s="134"/>
      <c r="AO11" s="134"/>
      <c r="AP11" s="135"/>
    </row>
    <row r="12" spans="1:42" ht="15" customHeight="1" x14ac:dyDescent="0.2">
      <c r="A12" s="17"/>
      <c r="B12" s="29"/>
      <c r="C12" s="29"/>
      <c r="D12" s="29"/>
      <c r="E12" s="29"/>
      <c r="F12" s="29"/>
      <c r="G12" s="29"/>
      <c r="H12" s="30"/>
      <c r="I12" s="30"/>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2"/>
      <c r="AJ12" s="22"/>
      <c r="AK12" s="22"/>
      <c r="AL12" s="22"/>
      <c r="AM12" s="22"/>
      <c r="AN12" s="22"/>
      <c r="AO12" s="22"/>
      <c r="AP12" s="22"/>
    </row>
    <row r="13" spans="1:42" ht="15" customHeight="1" x14ac:dyDescent="0.2">
      <c r="A13" s="1"/>
      <c r="B13" s="140" t="s">
        <v>11</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1"/>
      <c r="AP13" s="141"/>
    </row>
    <row r="14" spans="1:42" ht="2.25" customHeight="1" x14ac:dyDescent="0.2">
      <c r="A14" s="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2"/>
      <c r="AP14" s="32"/>
    </row>
    <row r="15" spans="1:42" ht="15" customHeight="1" x14ac:dyDescent="0.2">
      <c r="A15" s="1"/>
      <c r="B15" s="126" t="s">
        <v>208</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39"/>
      <c r="AP15" s="139"/>
    </row>
    <row r="16" spans="1:42" ht="15" customHeight="1" x14ac:dyDescent="0.2">
      <c r="A16" s="1"/>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row>
    <row r="17" spans="1:42" ht="2.25" customHeight="1" x14ac:dyDescent="0.2">
      <c r="A17" s="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2"/>
      <c r="AP17" s="32"/>
    </row>
    <row r="18" spans="1:42" ht="15" customHeight="1" x14ac:dyDescent="0.2">
      <c r="A18" s="1"/>
      <c r="B18" s="127" t="s">
        <v>12</v>
      </c>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row>
    <row r="19" spans="1:42" ht="2.25" customHeight="1" x14ac:dyDescent="0.2">
      <c r="A19" s="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2"/>
      <c r="AP19" s="32"/>
    </row>
    <row r="20" spans="1:42" ht="15" customHeight="1" x14ac:dyDescent="0.2">
      <c r="A20" s="1"/>
      <c r="B20" s="126" t="s">
        <v>209</v>
      </c>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row>
    <row r="21" spans="1:42" ht="15" customHeight="1" x14ac:dyDescent="0.2">
      <c r="A21" s="1"/>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row>
    <row r="22" spans="1:42" ht="2.25" customHeight="1" x14ac:dyDescent="0.2">
      <c r="A22" s="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2"/>
      <c r="AP22" s="32"/>
    </row>
    <row r="23" spans="1:42" ht="15" customHeight="1" x14ac:dyDescent="0.2">
      <c r="A23" s="1"/>
      <c r="B23" s="127" t="s">
        <v>13</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row>
    <row r="24" spans="1:42" ht="2.25" customHeight="1" x14ac:dyDescent="0.2">
      <c r="A24" s="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2"/>
      <c r="AP24" s="32"/>
    </row>
    <row r="25" spans="1:42" ht="15" customHeight="1" x14ac:dyDescent="0.2">
      <c r="A25" s="17"/>
      <c r="B25" s="123" t="s">
        <v>14</v>
      </c>
      <c r="C25" s="124"/>
      <c r="D25" s="125" t="s">
        <v>10</v>
      </c>
      <c r="E25" s="125"/>
      <c r="F25" s="125"/>
      <c r="G25" s="125"/>
      <c r="H25" s="125"/>
      <c r="I25" s="125"/>
      <c r="J25" s="123" t="s">
        <v>210</v>
      </c>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row>
    <row r="26" spans="1:42" ht="15" customHeight="1" x14ac:dyDescent="0.2">
      <c r="A26" s="17"/>
      <c r="B26" s="126" t="s">
        <v>211</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row>
    <row r="27" spans="1:42" ht="15" customHeight="1" x14ac:dyDescent="0.2">
      <c r="A27" s="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row>
    <row r="28" spans="1:42" ht="15" customHeight="1" x14ac:dyDescent="0.2">
      <c r="A28" s="1"/>
      <c r="B28" s="142" t="s">
        <v>15</v>
      </c>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3"/>
    </row>
    <row r="29" spans="1:42" ht="15" customHeight="1" x14ac:dyDescent="0.2">
      <c r="A29" s="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row>
    <row r="30" spans="1:42" ht="15" customHeight="1" x14ac:dyDescent="0.2">
      <c r="A30" s="33">
        <v>1</v>
      </c>
      <c r="B30" s="116" t="s">
        <v>212</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row>
    <row r="31" spans="1:42" ht="2.25" customHeight="1" x14ac:dyDescent="0.2">
      <c r="A31" s="1"/>
      <c r="B31" s="17"/>
    </row>
    <row r="32" spans="1:42" ht="15" customHeight="1" x14ac:dyDescent="0.2">
      <c r="A32" s="1"/>
      <c r="C32" s="107" t="s">
        <v>16</v>
      </c>
      <c r="D32" s="107"/>
      <c r="E32" s="107"/>
      <c r="F32" s="107"/>
      <c r="G32" s="107"/>
      <c r="H32" s="107"/>
      <c r="I32" s="107"/>
      <c r="J32" s="107"/>
      <c r="K32" s="107"/>
      <c r="L32" s="107"/>
      <c r="M32" s="107"/>
      <c r="N32" s="107"/>
      <c r="Q32" s="107" t="s">
        <v>17</v>
      </c>
      <c r="R32" s="107"/>
      <c r="S32" s="107"/>
      <c r="T32" s="107"/>
      <c r="U32" s="107"/>
      <c r="V32" s="107"/>
      <c r="W32" s="107"/>
      <c r="X32" s="107"/>
      <c r="Y32" s="107"/>
      <c r="Z32" s="107"/>
      <c r="AA32" s="107"/>
      <c r="AB32" s="107"/>
      <c r="AE32" s="107" t="s">
        <v>18</v>
      </c>
      <c r="AF32" s="107"/>
      <c r="AG32" s="107"/>
      <c r="AH32" s="107"/>
      <c r="AI32" s="107"/>
      <c r="AJ32" s="107"/>
      <c r="AK32" s="107"/>
      <c r="AL32" s="107"/>
      <c r="AM32" s="107"/>
      <c r="AN32" s="107"/>
      <c r="AO32" s="107"/>
      <c r="AP32" s="107"/>
    </row>
    <row r="33" spans="1:42" ht="15" customHeight="1" x14ac:dyDescent="0.2">
      <c r="A33" s="1"/>
    </row>
    <row r="34" spans="1:42" ht="15" customHeight="1" x14ac:dyDescent="0.2">
      <c r="A34" s="1">
        <v>2</v>
      </c>
      <c r="B34" s="116" t="s">
        <v>213</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row>
    <row r="35" spans="1:42" ht="2.25" customHeight="1" x14ac:dyDescent="0.2">
      <c r="A35" s="1"/>
    </row>
    <row r="36" spans="1:42" ht="15" customHeight="1" x14ac:dyDescent="0.2">
      <c r="A36" s="1"/>
      <c r="C36" s="107" t="s">
        <v>19</v>
      </c>
      <c r="D36" s="107"/>
      <c r="E36" s="107"/>
      <c r="F36" s="107"/>
      <c r="G36" s="107"/>
      <c r="H36" s="107"/>
      <c r="I36" s="107"/>
      <c r="J36" s="107"/>
      <c r="K36" s="107"/>
      <c r="L36" s="107"/>
      <c r="M36" s="107"/>
      <c r="N36" s="107"/>
      <c r="Q36" s="107" t="s">
        <v>20</v>
      </c>
      <c r="R36" s="107"/>
      <c r="S36" s="107"/>
      <c r="T36" s="107"/>
      <c r="U36" s="107"/>
      <c r="V36" s="107"/>
      <c r="W36" s="107"/>
      <c r="X36" s="107"/>
      <c r="Y36" s="107"/>
      <c r="Z36" s="107"/>
      <c r="AA36" s="107"/>
      <c r="AB36" s="107"/>
      <c r="AE36" s="107" t="s">
        <v>21</v>
      </c>
      <c r="AF36" s="107"/>
      <c r="AG36" s="107"/>
      <c r="AH36" s="107"/>
      <c r="AI36" s="107"/>
      <c r="AJ36" s="107"/>
      <c r="AK36" s="107"/>
      <c r="AL36" s="107"/>
      <c r="AM36" s="107"/>
      <c r="AN36" s="107"/>
      <c r="AO36" s="107"/>
      <c r="AP36" s="107"/>
    </row>
    <row r="37" spans="1:42" ht="2.25" customHeight="1" x14ac:dyDescent="0.2">
      <c r="A37" s="1"/>
    </row>
    <row r="38" spans="1:42" ht="15" customHeight="1" x14ac:dyDescent="0.2">
      <c r="A38" s="1"/>
      <c r="C38" s="107" t="s">
        <v>22</v>
      </c>
      <c r="D38" s="107"/>
      <c r="E38" s="107"/>
      <c r="F38" s="107"/>
      <c r="G38" s="107"/>
      <c r="H38" s="107"/>
      <c r="I38" s="107"/>
      <c r="J38" s="107"/>
      <c r="K38" s="107"/>
      <c r="L38" s="107"/>
      <c r="M38" s="107"/>
      <c r="N38" s="107"/>
      <c r="Q38" s="107" t="s">
        <v>23</v>
      </c>
      <c r="R38" s="107"/>
      <c r="S38" s="107"/>
      <c r="T38" s="107"/>
      <c r="U38" s="107"/>
      <c r="V38" s="107"/>
      <c r="W38" s="107"/>
      <c r="X38" s="107"/>
      <c r="Y38" s="107"/>
      <c r="Z38" s="107"/>
      <c r="AA38" s="107"/>
      <c r="AB38" s="107"/>
      <c r="AE38" s="107" t="s">
        <v>24</v>
      </c>
      <c r="AF38" s="107"/>
      <c r="AG38" s="107"/>
      <c r="AH38" s="107"/>
      <c r="AI38" s="107"/>
      <c r="AJ38" s="107"/>
      <c r="AK38" s="107"/>
      <c r="AL38" s="107"/>
      <c r="AM38" s="107"/>
      <c r="AN38" s="107"/>
      <c r="AO38" s="107"/>
      <c r="AP38" s="107"/>
    </row>
    <row r="39" spans="1:42" ht="15" customHeight="1" x14ac:dyDescent="0.2">
      <c r="A39" s="1"/>
    </row>
    <row r="40" spans="1:42" ht="15" customHeight="1" x14ac:dyDescent="0.2">
      <c r="A40" s="33">
        <v>3</v>
      </c>
      <c r="B40" s="116" t="s">
        <v>25</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row>
    <row r="41" spans="1:42" ht="15" customHeight="1" x14ac:dyDescent="0.2">
      <c r="A41" s="1"/>
    </row>
    <row r="42" spans="1:42" ht="30" customHeight="1" x14ac:dyDescent="0.2">
      <c r="A42" s="1"/>
      <c r="B42" s="137" t="s">
        <v>26</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row>
    <row r="43" spans="1:42" ht="2.25" customHeight="1" x14ac:dyDescent="0.2">
      <c r="A43" s="1"/>
      <c r="B43" s="93"/>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row>
    <row r="44" spans="1:42" ht="15" customHeight="1" x14ac:dyDescent="0.2">
      <c r="A44" s="1"/>
      <c r="B44" s="91"/>
      <c r="C44" s="107" t="s">
        <v>27</v>
      </c>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row>
    <row r="45" spans="1:42" ht="2.25" customHeight="1" x14ac:dyDescent="0.2">
      <c r="A45" s="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row>
    <row r="46" spans="1:42" ht="15" customHeight="1" x14ac:dyDescent="0.2">
      <c r="A46" s="1"/>
      <c r="B46" s="91"/>
      <c r="C46" s="107" t="s">
        <v>28</v>
      </c>
      <c r="D46" s="107"/>
      <c r="E46" s="107"/>
      <c r="F46" s="107"/>
      <c r="G46" s="107"/>
      <c r="H46" s="107"/>
      <c r="I46" s="107"/>
      <c r="J46" s="107"/>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row>
    <row r="47" spans="1:42" ht="2.25" customHeight="1" x14ac:dyDescent="0.2">
      <c r="A47" s="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row>
    <row r="48" spans="1:42" ht="15" customHeight="1" x14ac:dyDescent="0.2">
      <c r="A48" s="1"/>
      <c r="B48" s="91"/>
      <c r="C48" s="107" t="s">
        <v>29</v>
      </c>
      <c r="D48" s="107"/>
      <c r="E48" s="107"/>
      <c r="F48" s="107"/>
      <c r="G48" s="107"/>
      <c r="H48" s="107"/>
      <c r="I48" s="107"/>
      <c r="J48" s="107"/>
      <c r="K48" s="107"/>
      <c r="L48" s="107"/>
      <c r="M48" s="107"/>
      <c r="N48" s="107"/>
      <c r="O48" s="107"/>
      <c r="P48" s="107"/>
      <c r="Q48" s="107"/>
      <c r="R48" s="107"/>
      <c r="S48" s="107"/>
      <c r="T48" s="107"/>
      <c r="U48" s="91"/>
      <c r="V48" s="91"/>
      <c r="W48" s="91"/>
      <c r="X48" s="91"/>
      <c r="Y48" s="91"/>
      <c r="Z48" s="91"/>
      <c r="AA48" s="91"/>
      <c r="AB48" s="91"/>
      <c r="AC48" s="91"/>
      <c r="AD48" s="91"/>
      <c r="AE48" s="91"/>
      <c r="AF48" s="91"/>
      <c r="AG48" s="91"/>
      <c r="AH48" s="91"/>
      <c r="AI48" s="91"/>
      <c r="AJ48" s="91"/>
      <c r="AK48" s="91"/>
      <c r="AL48" s="91"/>
      <c r="AM48" s="91"/>
      <c r="AN48" s="91"/>
      <c r="AO48" s="91"/>
      <c r="AP48" s="91"/>
    </row>
    <row r="49" spans="1:42" ht="2.25" customHeight="1" x14ac:dyDescent="0.2">
      <c r="A49" s="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row>
    <row r="50" spans="1:42" ht="15" customHeight="1" x14ac:dyDescent="0.2">
      <c r="A50" s="1"/>
      <c r="B50" s="91"/>
      <c r="C50" s="107" t="s">
        <v>30</v>
      </c>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row>
    <row r="51" spans="1:42" ht="15" customHeight="1" x14ac:dyDescent="0.2">
      <c r="A51" s="1"/>
    </row>
    <row r="52" spans="1:42" ht="15" customHeight="1" x14ac:dyDescent="0.2">
      <c r="A52" s="33">
        <v>4</v>
      </c>
      <c r="B52" s="105" t="s">
        <v>214</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row>
    <row r="53" spans="1:42" ht="15" customHeight="1" x14ac:dyDescent="0.2">
      <c r="A53" s="1"/>
      <c r="C53" s="107" t="s">
        <v>31</v>
      </c>
      <c r="D53" s="107"/>
      <c r="E53" s="107"/>
      <c r="F53" s="107"/>
      <c r="G53" s="107"/>
      <c r="H53" s="107"/>
      <c r="I53" s="107"/>
      <c r="J53" s="107"/>
      <c r="K53" s="107"/>
      <c r="L53" s="107"/>
      <c r="M53" s="107"/>
      <c r="N53" s="107"/>
      <c r="O53" s="107"/>
      <c r="P53" s="107"/>
      <c r="Q53" s="107"/>
      <c r="R53" s="22"/>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row>
    <row r="54" spans="1:42" ht="2.25" customHeight="1" x14ac:dyDescent="0.2">
      <c r="A54" s="1"/>
    </row>
    <row r="55" spans="1:42" ht="15" customHeight="1" x14ac:dyDescent="0.2">
      <c r="A55" s="1"/>
      <c r="C55" s="107" t="s">
        <v>32</v>
      </c>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row>
    <row r="56" spans="1:42" ht="15" customHeight="1" x14ac:dyDescent="0.2">
      <c r="A56" s="1"/>
    </row>
    <row r="57" spans="1:42" ht="15" customHeight="1" x14ac:dyDescent="0.2">
      <c r="A57" s="33">
        <v>5</v>
      </c>
      <c r="B57" s="116" t="s">
        <v>33</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row>
    <row r="58" spans="1:42" ht="15" customHeight="1" x14ac:dyDescent="0.2">
      <c r="A58" s="1"/>
      <c r="C58" s="107" t="s">
        <v>31</v>
      </c>
      <c r="D58" s="107"/>
      <c r="E58" s="107"/>
      <c r="F58" s="107"/>
      <c r="G58" s="107"/>
      <c r="H58" s="107"/>
      <c r="I58" s="107"/>
      <c r="J58" s="107"/>
      <c r="K58" s="107"/>
      <c r="L58" s="107"/>
      <c r="M58" s="107"/>
      <c r="N58" s="107"/>
      <c r="O58" s="107"/>
      <c r="P58" s="107"/>
      <c r="Q58" s="107"/>
      <c r="R58" s="22"/>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row>
    <row r="59" spans="1:42" ht="2.25" customHeight="1" x14ac:dyDescent="0.2">
      <c r="A59" s="1"/>
    </row>
    <row r="60" spans="1:42" ht="15" customHeight="1" x14ac:dyDescent="0.2">
      <c r="A60" s="1"/>
      <c r="C60" s="107" t="s">
        <v>32</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row>
    <row r="61" spans="1:42" ht="2.25" customHeight="1" x14ac:dyDescent="0.2">
      <c r="A61" s="1"/>
    </row>
    <row r="62" spans="1:42" ht="30" customHeight="1" x14ac:dyDescent="0.2">
      <c r="A62" s="33">
        <v>6</v>
      </c>
      <c r="B62" s="117" t="s">
        <v>215</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row>
    <row r="63" spans="1:42" ht="15" customHeight="1" x14ac:dyDescent="0.2">
      <c r="A63" s="1"/>
      <c r="B63" s="17"/>
    </row>
    <row r="64" spans="1:42" ht="15" customHeight="1" x14ac:dyDescent="0.2">
      <c r="A64" s="1"/>
      <c r="C64" s="216" t="s">
        <v>216</v>
      </c>
      <c r="D64" s="216"/>
      <c r="E64" s="216"/>
      <c r="F64" s="216"/>
      <c r="G64" s="216"/>
      <c r="H64" s="216"/>
      <c r="I64" s="216"/>
      <c r="J64" s="216"/>
      <c r="K64" s="216"/>
      <c r="L64" s="216"/>
      <c r="M64" s="216"/>
      <c r="N64" s="216"/>
      <c r="O64" s="216"/>
      <c r="P64" s="216"/>
      <c r="Q64" s="216"/>
      <c r="R64" s="216"/>
      <c r="S64" s="216"/>
      <c r="T64" s="216"/>
      <c r="U64" s="216"/>
      <c r="V64" s="216"/>
      <c r="X64" s="217"/>
      <c r="Y64" s="218"/>
      <c r="Z64" s="218"/>
      <c r="AA64" s="219"/>
      <c r="AB64" s="101"/>
      <c r="AC64" s="217"/>
      <c r="AD64" s="218"/>
      <c r="AE64" s="218"/>
      <c r="AF64" s="219"/>
      <c r="AG64" s="101"/>
      <c r="AH64" s="217"/>
      <c r="AI64" s="218"/>
      <c r="AJ64" s="218"/>
      <c r="AK64" s="219"/>
      <c r="AL64" s="101"/>
      <c r="AM64" s="217"/>
      <c r="AN64" s="218"/>
      <c r="AO64" s="218"/>
      <c r="AP64" s="219"/>
    </row>
    <row r="65" spans="1:42" ht="15" customHeight="1" x14ac:dyDescent="0.2">
      <c r="A65" s="1"/>
      <c r="C65" s="107" t="s">
        <v>32</v>
      </c>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row>
    <row r="66" spans="1:42" ht="15" customHeight="1" x14ac:dyDescent="0.2">
      <c r="A66" s="1"/>
    </row>
    <row r="67" spans="1:42" ht="15" customHeight="1" x14ac:dyDescent="0.2">
      <c r="A67" s="33">
        <v>7</v>
      </c>
      <c r="B67" s="116" t="s">
        <v>34</v>
      </c>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row>
    <row r="68" spans="1:42" ht="2.25" customHeight="1" x14ac:dyDescent="0.2">
      <c r="A68" s="1"/>
    </row>
    <row r="69" spans="1:42" ht="15" customHeight="1" x14ac:dyDescent="0.2">
      <c r="A69" s="1"/>
      <c r="B69" s="121" t="s">
        <v>35</v>
      </c>
      <c r="C69" s="107"/>
      <c r="D69" s="107"/>
      <c r="E69" s="107"/>
      <c r="F69" s="107"/>
      <c r="G69" s="107"/>
      <c r="H69" s="107"/>
      <c r="I69" s="107"/>
      <c r="J69" s="107"/>
      <c r="K69" s="107"/>
      <c r="L69" s="107"/>
      <c r="M69" s="107"/>
      <c r="N69" s="107"/>
      <c r="O69" s="107"/>
      <c r="Q69" s="152"/>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4"/>
    </row>
    <row r="70" spans="1:42" ht="2.25" customHeight="1" x14ac:dyDescent="0.2">
      <c r="A70" s="1"/>
      <c r="N70" s="9"/>
    </row>
    <row r="71" spans="1:42" ht="15" customHeight="1" x14ac:dyDescent="0.2">
      <c r="A71" s="1"/>
      <c r="B71" s="121" t="s">
        <v>36</v>
      </c>
      <c r="C71" s="107"/>
      <c r="D71" s="107"/>
      <c r="E71" s="107"/>
      <c r="F71" s="107"/>
      <c r="G71" s="107"/>
      <c r="H71" s="107"/>
      <c r="I71" s="107"/>
      <c r="J71" s="107"/>
      <c r="K71" s="107"/>
      <c r="L71" s="107"/>
      <c r="M71" s="107"/>
      <c r="N71" s="107"/>
      <c r="O71" s="107"/>
      <c r="Q71" s="158"/>
      <c r="R71" s="159"/>
      <c r="S71" s="159"/>
      <c r="T71" s="159"/>
      <c r="U71" s="159"/>
      <c r="V71" s="159"/>
      <c r="W71" s="159"/>
      <c r="X71" s="159"/>
      <c r="Y71" s="159"/>
      <c r="Z71" s="159"/>
      <c r="AA71" s="159"/>
      <c r="AB71" s="159"/>
      <c r="AC71" s="159"/>
      <c r="AD71" s="159"/>
      <c r="AE71" s="159"/>
      <c r="AF71" s="159"/>
      <c r="AG71" s="159"/>
      <c r="AH71" s="159"/>
      <c r="AI71" s="159"/>
      <c r="AJ71" s="159"/>
      <c r="AK71" s="160"/>
      <c r="AL71" s="34"/>
      <c r="AM71" s="158"/>
      <c r="AN71" s="159"/>
      <c r="AO71" s="159"/>
      <c r="AP71" s="160"/>
    </row>
    <row r="72" spans="1:42" ht="2.25" customHeight="1" x14ac:dyDescent="0.2">
      <c r="A72" s="1"/>
      <c r="N72" s="9"/>
    </row>
    <row r="73" spans="1:42" ht="15" customHeight="1" x14ac:dyDescent="0.2">
      <c r="A73" s="1"/>
      <c r="B73" s="121" t="s">
        <v>37</v>
      </c>
      <c r="C73" s="107"/>
      <c r="D73" s="107"/>
      <c r="E73" s="107"/>
      <c r="F73" s="107"/>
      <c r="G73" s="107"/>
      <c r="H73" s="107"/>
      <c r="I73" s="107"/>
      <c r="J73" s="107"/>
      <c r="K73" s="107"/>
      <c r="L73" s="107"/>
      <c r="M73" s="107"/>
      <c r="N73" s="107"/>
      <c r="O73" s="107"/>
      <c r="Q73" s="152"/>
      <c r="R73" s="220"/>
      <c r="S73" s="220"/>
      <c r="T73" s="221"/>
      <c r="U73" s="35"/>
      <c r="V73" s="161"/>
      <c r="W73" s="162"/>
      <c r="X73" s="162"/>
      <c r="Y73" s="162"/>
      <c r="Z73" s="162"/>
      <c r="AA73" s="162"/>
      <c r="AB73" s="162"/>
      <c r="AC73" s="162"/>
      <c r="AD73" s="162"/>
      <c r="AE73" s="162"/>
      <c r="AF73" s="162"/>
      <c r="AG73" s="162"/>
      <c r="AH73" s="162"/>
      <c r="AI73" s="162"/>
      <c r="AJ73" s="162"/>
      <c r="AK73" s="162"/>
      <c r="AL73" s="162"/>
      <c r="AM73" s="162"/>
      <c r="AN73" s="162"/>
      <c r="AO73" s="162"/>
      <c r="AP73" s="163"/>
    </row>
    <row r="74" spans="1:42" ht="2.25" customHeight="1" x14ac:dyDescent="0.2">
      <c r="A74" s="1"/>
    </row>
    <row r="75" spans="1:42" ht="15" customHeight="1" x14ac:dyDescent="0.2">
      <c r="A75" s="1"/>
      <c r="B75" s="121" t="s">
        <v>38</v>
      </c>
      <c r="C75" s="107"/>
      <c r="D75" s="107"/>
      <c r="E75" s="107"/>
      <c r="F75" s="107"/>
      <c r="G75" s="107"/>
      <c r="H75" s="107"/>
      <c r="I75" s="107"/>
      <c r="J75" s="107"/>
      <c r="K75" s="107"/>
      <c r="L75" s="107"/>
      <c r="M75" s="107"/>
      <c r="N75" s="107"/>
      <c r="O75" s="107"/>
      <c r="Q75" s="36"/>
      <c r="R75" s="37"/>
      <c r="S75" s="37"/>
      <c r="T75" s="37"/>
      <c r="U75" s="38"/>
      <c r="V75" s="37"/>
      <c r="W75" s="37"/>
      <c r="X75" s="37"/>
      <c r="Y75" s="38"/>
      <c r="Z75" s="37"/>
      <c r="AA75" s="37"/>
      <c r="AB75" s="37"/>
      <c r="AC75" s="38"/>
      <c r="AD75" s="38"/>
      <c r="AE75" s="38"/>
      <c r="AF75" s="38"/>
      <c r="AG75" s="38"/>
      <c r="AH75" s="38"/>
      <c r="AI75" s="38"/>
      <c r="AJ75" s="38"/>
      <c r="AK75" s="38"/>
      <c r="AL75" s="38"/>
      <c r="AM75" s="38"/>
      <c r="AN75" s="38"/>
      <c r="AO75" s="38"/>
      <c r="AP75" s="38"/>
    </row>
    <row r="76" spans="1:42" ht="15" customHeight="1" x14ac:dyDescent="0.2">
      <c r="A76" s="1"/>
    </row>
    <row r="77" spans="1:42" ht="15" customHeight="1" x14ac:dyDescent="0.2">
      <c r="A77" s="33">
        <v>8</v>
      </c>
      <c r="B77" s="116" t="s">
        <v>39</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row>
    <row r="78" spans="1:42" ht="15" customHeight="1" x14ac:dyDescent="0.2">
      <c r="A78" s="10"/>
    </row>
    <row r="79" spans="1:42" ht="15" customHeight="1" x14ac:dyDescent="0.2">
      <c r="A79" s="1"/>
      <c r="B79" s="121" t="s">
        <v>35</v>
      </c>
      <c r="C79" s="107"/>
      <c r="D79" s="107"/>
      <c r="E79" s="107"/>
      <c r="F79" s="107"/>
      <c r="G79" s="107"/>
      <c r="H79" s="107"/>
      <c r="I79" s="107"/>
      <c r="J79" s="107"/>
      <c r="K79" s="107"/>
      <c r="L79" s="107"/>
      <c r="M79" s="107"/>
      <c r="N79" s="107"/>
      <c r="O79" s="107"/>
      <c r="Q79" s="152"/>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4"/>
    </row>
    <row r="80" spans="1:42" ht="2.25" customHeight="1" x14ac:dyDescent="0.2">
      <c r="A80" s="1"/>
      <c r="N80" s="9"/>
    </row>
    <row r="81" spans="1:42" ht="15" customHeight="1" x14ac:dyDescent="0.2">
      <c r="A81" s="1"/>
      <c r="B81" s="121" t="s">
        <v>36</v>
      </c>
      <c r="C81" s="107"/>
      <c r="D81" s="107"/>
      <c r="E81" s="107"/>
      <c r="F81" s="107"/>
      <c r="G81" s="107"/>
      <c r="H81" s="107"/>
      <c r="I81" s="107"/>
      <c r="J81" s="107"/>
      <c r="K81" s="107"/>
      <c r="L81" s="107"/>
      <c r="M81" s="107"/>
      <c r="N81" s="107"/>
      <c r="O81" s="107"/>
      <c r="Q81" s="158"/>
      <c r="R81" s="159"/>
      <c r="S81" s="159"/>
      <c r="T81" s="159"/>
      <c r="U81" s="159"/>
      <c r="V81" s="159"/>
      <c r="W81" s="159"/>
      <c r="X81" s="159"/>
      <c r="Y81" s="159"/>
      <c r="Z81" s="159"/>
      <c r="AA81" s="159"/>
      <c r="AB81" s="159"/>
      <c r="AC81" s="159"/>
      <c r="AD81" s="159"/>
      <c r="AE81" s="159"/>
      <c r="AF81" s="159"/>
      <c r="AG81" s="159"/>
      <c r="AH81" s="159"/>
      <c r="AI81" s="159"/>
      <c r="AJ81" s="159"/>
      <c r="AK81" s="160"/>
      <c r="AL81" s="34"/>
      <c r="AM81" s="158"/>
      <c r="AN81" s="159"/>
      <c r="AO81" s="159"/>
      <c r="AP81" s="160"/>
    </row>
    <row r="82" spans="1:42" ht="2.25" customHeight="1" x14ac:dyDescent="0.2">
      <c r="A82" s="1"/>
      <c r="N82" s="9"/>
    </row>
    <row r="83" spans="1:42" ht="15" customHeight="1" x14ac:dyDescent="0.2">
      <c r="A83" s="1"/>
      <c r="B83" s="121" t="s">
        <v>37</v>
      </c>
      <c r="C83" s="107"/>
      <c r="D83" s="107"/>
      <c r="E83" s="107"/>
      <c r="F83" s="107"/>
      <c r="G83" s="107"/>
      <c r="H83" s="107"/>
      <c r="I83" s="107"/>
      <c r="J83" s="107"/>
      <c r="K83" s="107"/>
      <c r="L83" s="107"/>
      <c r="M83" s="107"/>
      <c r="N83" s="107"/>
      <c r="O83" s="107"/>
      <c r="Q83" s="158"/>
      <c r="R83" s="159"/>
      <c r="S83" s="159"/>
      <c r="T83" s="160"/>
      <c r="U83" s="35"/>
      <c r="V83" s="161"/>
      <c r="W83" s="162"/>
      <c r="X83" s="162"/>
      <c r="Y83" s="162"/>
      <c r="Z83" s="162"/>
      <c r="AA83" s="162"/>
      <c r="AB83" s="162"/>
      <c r="AC83" s="162"/>
      <c r="AD83" s="162"/>
      <c r="AE83" s="162"/>
      <c r="AF83" s="162"/>
      <c r="AG83" s="162"/>
      <c r="AH83" s="162"/>
      <c r="AI83" s="162"/>
      <c r="AJ83" s="162"/>
      <c r="AK83" s="162"/>
      <c r="AL83" s="162"/>
      <c r="AM83" s="162"/>
      <c r="AN83" s="162"/>
      <c r="AO83" s="162"/>
      <c r="AP83" s="163"/>
    </row>
    <row r="84" spans="1:42" ht="2.25" customHeight="1" x14ac:dyDescent="0.2">
      <c r="A84" s="1"/>
    </row>
    <row r="85" spans="1:42" ht="15" customHeight="1" x14ac:dyDescent="0.2">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row>
    <row r="86" spans="1:42" ht="15" customHeight="1" x14ac:dyDescent="0.2">
      <c r="A86" s="33">
        <v>9</v>
      </c>
      <c r="B86" s="116" t="s">
        <v>40</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row>
    <row r="87" spans="1:42" ht="15" customHeight="1" x14ac:dyDescent="0.2">
      <c r="A87" s="1"/>
    </row>
    <row r="88" spans="1:42" ht="15" customHeight="1" x14ac:dyDescent="0.2">
      <c r="A88" s="1"/>
      <c r="B88" s="121" t="s">
        <v>35</v>
      </c>
      <c r="C88" s="107"/>
      <c r="D88" s="107"/>
      <c r="E88" s="107"/>
      <c r="F88" s="107"/>
      <c r="G88" s="107"/>
      <c r="H88" s="107"/>
      <c r="I88" s="107"/>
      <c r="J88" s="107"/>
      <c r="K88" s="107"/>
      <c r="L88" s="107"/>
      <c r="M88" s="107"/>
      <c r="N88" s="107"/>
      <c r="O88" s="107"/>
      <c r="Q88" s="152"/>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4"/>
    </row>
    <row r="89" spans="1:42" ht="2.25" customHeight="1" x14ac:dyDescent="0.2">
      <c r="A89" s="1"/>
      <c r="N89" s="9"/>
    </row>
    <row r="90" spans="1:42" ht="15" customHeight="1" x14ac:dyDescent="0.2">
      <c r="A90" s="1"/>
      <c r="B90" s="121" t="s">
        <v>36</v>
      </c>
      <c r="C90" s="107"/>
      <c r="D90" s="107"/>
      <c r="E90" s="107"/>
      <c r="F90" s="107"/>
      <c r="G90" s="107"/>
      <c r="H90" s="107"/>
      <c r="I90" s="107"/>
      <c r="J90" s="107"/>
      <c r="K90" s="107"/>
      <c r="L90" s="107"/>
      <c r="M90" s="107"/>
      <c r="N90" s="107"/>
      <c r="O90" s="107"/>
      <c r="Q90" s="155"/>
      <c r="R90" s="156"/>
      <c r="S90" s="156"/>
      <c r="T90" s="156"/>
      <c r="U90" s="156"/>
      <c r="V90" s="156"/>
      <c r="W90" s="156"/>
      <c r="X90" s="156"/>
      <c r="Y90" s="156"/>
      <c r="Z90" s="156"/>
      <c r="AA90" s="156"/>
      <c r="AB90" s="156"/>
      <c r="AC90" s="156"/>
      <c r="AD90" s="156"/>
      <c r="AE90" s="156"/>
      <c r="AF90" s="156"/>
      <c r="AG90" s="156"/>
      <c r="AH90" s="156"/>
      <c r="AI90" s="156"/>
      <c r="AJ90" s="156"/>
      <c r="AK90" s="157"/>
      <c r="AL90" s="34"/>
      <c r="AM90" s="158"/>
      <c r="AN90" s="159"/>
      <c r="AO90" s="159"/>
      <c r="AP90" s="160"/>
    </row>
    <row r="91" spans="1:42" ht="2.25" customHeight="1" x14ac:dyDescent="0.2">
      <c r="A91" s="1"/>
      <c r="N91" s="9"/>
    </row>
    <row r="92" spans="1:42" ht="15" customHeight="1" x14ac:dyDescent="0.2">
      <c r="A92" s="1"/>
      <c r="B92" s="121" t="s">
        <v>37</v>
      </c>
      <c r="C92" s="107"/>
      <c r="D92" s="107"/>
      <c r="E92" s="107"/>
      <c r="F92" s="107"/>
      <c r="G92" s="107"/>
      <c r="H92" s="107"/>
      <c r="I92" s="107"/>
      <c r="J92" s="107"/>
      <c r="K92" s="107"/>
      <c r="L92" s="107"/>
      <c r="M92" s="107"/>
      <c r="N92" s="107"/>
      <c r="O92" s="107"/>
      <c r="Q92" s="158"/>
      <c r="R92" s="159"/>
      <c r="S92" s="159"/>
      <c r="T92" s="160"/>
      <c r="U92" s="35"/>
      <c r="V92" s="161"/>
      <c r="W92" s="162"/>
      <c r="X92" s="162"/>
      <c r="Y92" s="162"/>
      <c r="Z92" s="162"/>
      <c r="AA92" s="162"/>
      <c r="AB92" s="162"/>
      <c r="AC92" s="162"/>
      <c r="AD92" s="162"/>
      <c r="AE92" s="162"/>
      <c r="AF92" s="162"/>
      <c r="AG92" s="162"/>
      <c r="AH92" s="162"/>
      <c r="AI92" s="162"/>
      <c r="AJ92" s="162"/>
      <c r="AK92" s="162"/>
      <c r="AL92" s="162"/>
      <c r="AM92" s="162"/>
      <c r="AN92" s="162"/>
      <c r="AO92" s="162"/>
      <c r="AP92" s="163"/>
    </row>
    <row r="93" spans="1:42" ht="2.25" customHeight="1" x14ac:dyDescent="0.2">
      <c r="A93" s="1"/>
    </row>
    <row r="94" spans="1:42" ht="30" customHeight="1" x14ac:dyDescent="0.2">
      <c r="A94" s="1"/>
      <c r="B94" s="215" t="s">
        <v>217</v>
      </c>
      <c r="C94" s="107"/>
      <c r="D94" s="107"/>
      <c r="E94" s="107"/>
      <c r="F94" s="107"/>
      <c r="G94" s="107"/>
      <c r="H94" s="107"/>
      <c r="I94" s="107"/>
      <c r="J94" s="107"/>
      <c r="K94" s="107"/>
      <c r="L94" s="107"/>
      <c r="M94" s="107"/>
      <c r="N94" s="107"/>
      <c r="O94" s="107"/>
      <c r="Q94" s="158"/>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4"/>
    </row>
    <row r="95" spans="1:42" ht="15" customHeight="1" x14ac:dyDescent="0.2">
      <c r="A95" s="1"/>
    </row>
    <row r="96" spans="1:42" ht="15" customHeight="1" x14ac:dyDescent="0.2">
      <c r="A96" s="33">
        <v>10</v>
      </c>
      <c r="B96" s="116" t="s">
        <v>41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row>
    <row r="97" spans="1:43" ht="15" customHeight="1" x14ac:dyDescent="0.2">
      <c r="A97" s="1"/>
    </row>
    <row r="98" spans="1:43" ht="15" customHeight="1" x14ac:dyDescent="0.2">
      <c r="A98" s="1"/>
      <c r="B98" s="121" t="s">
        <v>35</v>
      </c>
      <c r="C98" s="107"/>
      <c r="D98" s="107"/>
      <c r="E98" s="107"/>
      <c r="F98" s="107"/>
      <c r="G98" s="107"/>
      <c r="H98" s="107"/>
      <c r="I98" s="107"/>
      <c r="J98" s="107"/>
      <c r="K98" s="107"/>
      <c r="L98" s="107"/>
      <c r="M98" s="107"/>
      <c r="N98" s="107"/>
      <c r="O98" s="107"/>
      <c r="Q98" s="152"/>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4"/>
    </row>
    <row r="99" spans="1:43" ht="2.25" customHeight="1" x14ac:dyDescent="0.2">
      <c r="A99" s="1"/>
      <c r="N99" s="9"/>
    </row>
    <row r="100" spans="1:43" ht="15" customHeight="1" x14ac:dyDescent="0.2">
      <c r="A100" s="1"/>
      <c r="B100" s="121" t="s">
        <v>36</v>
      </c>
      <c r="C100" s="107"/>
      <c r="D100" s="107"/>
      <c r="E100" s="107"/>
      <c r="F100" s="107"/>
      <c r="G100" s="107"/>
      <c r="H100" s="107"/>
      <c r="I100" s="107"/>
      <c r="J100" s="107"/>
      <c r="K100" s="107"/>
      <c r="L100" s="107"/>
      <c r="M100" s="107"/>
      <c r="N100" s="107"/>
      <c r="O100" s="107"/>
      <c r="Q100" s="155"/>
      <c r="R100" s="156"/>
      <c r="S100" s="156"/>
      <c r="T100" s="156"/>
      <c r="U100" s="156"/>
      <c r="V100" s="156"/>
      <c r="W100" s="156"/>
      <c r="X100" s="156"/>
      <c r="Y100" s="156"/>
      <c r="Z100" s="156"/>
      <c r="AA100" s="156"/>
      <c r="AB100" s="156"/>
      <c r="AC100" s="156"/>
      <c r="AD100" s="156"/>
      <c r="AE100" s="156"/>
      <c r="AF100" s="156"/>
      <c r="AG100" s="156"/>
      <c r="AH100" s="156"/>
      <c r="AI100" s="156"/>
      <c r="AJ100" s="156"/>
      <c r="AK100" s="157"/>
      <c r="AL100" s="34"/>
      <c r="AM100" s="155"/>
      <c r="AN100" s="156"/>
      <c r="AO100" s="156"/>
      <c r="AP100" s="157"/>
    </row>
    <row r="101" spans="1:43" ht="2.25" customHeight="1" x14ac:dyDescent="0.2">
      <c r="A101" s="1"/>
      <c r="N101" s="9"/>
    </row>
    <row r="102" spans="1:43" ht="15" customHeight="1" x14ac:dyDescent="0.2">
      <c r="A102" s="1"/>
      <c r="B102" s="121" t="s">
        <v>37</v>
      </c>
      <c r="C102" s="107"/>
      <c r="D102" s="107"/>
      <c r="E102" s="107"/>
      <c r="F102" s="107"/>
      <c r="G102" s="107"/>
      <c r="H102" s="107"/>
      <c r="I102" s="107"/>
      <c r="J102" s="107"/>
      <c r="K102" s="107"/>
      <c r="L102" s="107"/>
      <c r="M102" s="107"/>
      <c r="N102" s="107"/>
      <c r="O102" s="107"/>
      <c r="Q102" s="155"/>
      <c r="R102" s="156"/>
      <c r="S102" s="156"/>
      <c r="T102" s="157"/>
      <c r="U102" s="35"/>
      <c r="V102" s="161"/>
      <c r="W102" s="162"/>
      <c r="X102" s="162"/>
      <c r="Y102" s="162"/>
      <c r="Z102" s="162"/>
      <c r="AA102" s="162"/>
      <c r="AB102" s="162"/>
      <c r="AC102" s="162"/>
      <c r="AD102" s="162"/>
      <c r="AE102" s="162"/>
      <c r="AF102" s="162"/>
      <c r="AG102" s="162"/>
      <c r="AH102" s="162"/>
      <c r="AI102" s="162"/>
      <c r="AJ102" s="162"/>
      <c r="AK102" s="162"/>
      <c r="AL102" s="162"/>
      <c r="AM102" s="162"/>
      <c r="AN102" s="162"/>
      <c r="AO102" s="162"/>
      <c r="AP102" s="163"/>
    </row>
    <row r="103" spans="1:43" ht="15" customHeight="1" x14ac:dyDescent="0.2">
      <c r="A103" s="1"/>
    </row>
    <row r="104" spans="1:43" ht="15" customHeight="1" x14ac:dyDescent="0.2">
      <c r="A104" s="33">
        <v>11</v>
      </c>
      <c r="B104" s="116" t="s">
        <v>42</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row>
    <row r="105" spans="1:43" ht="15" customHeight="1" x14ac:dyDescent="0.2">
      <c r="A105" s="1"/>
    </row>
    <row r="106" spans="1:43" ht="15" customHeight="1" x14ac:dyDescent="0.2">
      <c r="A106" s="1"/>
      <c r="B106" s="120" t="s">
        <v>43</v>
      </c>
      <c r="C106" s="107"/>
      <c r="D106" s="107"/>
      <c r="E106" s="107"/>
      <c r="F106" s="107"/>
      <c r="G106" s="107"/>
      <c r="H106" s="107"/>
      <c r="I106" s="107"/>
      <c r="J106" s="107"/>
      <c r="K106" s="107"/>
      <c r="L106" s="107"/>
      <c r="M106" s="107"/>
      <c r="N106" s="107"/>
      <c r="O106" s="107"/>
      <c r="Q106" s="161"/>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3"/>
      <c r="AQ106" s="22"/>
    </row>
    <row r="107" spans="1:43" ht="2.25" customHeight="1" x14ac:dyDescent="0.2">
      <c r="A107" s="1"/>
      <c r="P107" s="9"/>
      <c r="AQ107" s="22"/>
    </row>
    <row r="108" spans="1:43" ht="15" customHeight="1" x14ac:dyDescent="0.2">
      <c r="A108" s="1"/>
      <c r="B108" s="120" t="s">
        <v>44</v>
      </c>
      <c r="C108" s="107"/>
      <c r="D108" s="107"/>
      <c r="E108" s="107"/>
      <c r="F108" s="107"/>
      <c r="G108" s="107"/>
      <c r="H108" s="107"/>
      <c r="I108" s="107"/>
      <c r="J108" s="107"/>
      <c r="K108" s="107"/>
      <c r="L108" s="107"/>
      <c r="M108" s="107"/>
      <c r="N108" s="107"/>
      <c r="O108" s="107"/>
      <c r="Q108" s="212"/>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4"/>
      <c r="AQ108" s="22"/>
    </row>
    <row r="109" spans="1:43" ht="2.25" customHeight="1" x14ac:dyDescent="0.2">
      <c r="A109" s="1"/>
      <c r="P109" s="9"/>
      <c r="AQ109" s="22"/>
    </row>
    <row r="110" spans="1:43" ht="15" customHeight="1" x14ac:dyDescent="0.2">
      <c r="A110" s="1"/>
      <c r="B110" s="120" t="s">
        <v>45</v>
      </c>
      <c r="C110" s="107"/>
      <c r="D110" s="107"/>
      <c r="E110" s="107"/>
      <c r="F110" s="107"/>
      <c r="G110" s="107"/>
      <c r="H110" s="107"/>
      <c r="I110" s="107"/>
      <c r="J110" s="107"/>
      <c r="K110" s="107"/>
      <c r="L110" s="107"/>
      <c r="M110" s="107"/>
      <c r="N110" s="107"/>
      <c r="O110" s="107"/>
      <c r="Q110" s="212"/>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4"/>
      <c r="AQ110" s="22"/>
    </row>
    <row r="111" spans="1:43" ht="2.25" customHeight="1" x14ac:dyDescent="0.2">
      <c r="A111" s="1"/>
      <c r="P111" s="9"/>
    </row>
    <row r="112" spans="1:43" ht="15" customHeight="1" x14ac:dyDescent="0.2">
      <c r="A112" s="1"/>
      <c r="B112" s="120" t="s">
        <v>46</v>
      </c>
      <c r="C112" s="107"/>
      <c r="D112" s="107"/>
      <c r="E112" s="107"/>
      <c r="F112" s="107"/>
      <c r="G112" s="107"/>
      <c r="H112" s="107"/>
      <c r="I112" s="107"/>
      <c r="J112" s="107"/>
      <c r="K112" s="107"/>
      <c r="L112" s="107"/>
      <c r="M112" s="107"/>
      <c r="N112" s="107"/>
      <c r="O112" s="107"/>
      <c r="Q112" s="164"/>
      <c r="R112" s="165"/>
      <c r="S112" s="165"/>
      <c r="T112" s="165"/>
      <c r="U112" s="165"/>
      <c r="V112" s="166"/>
      <c r="W112" s="107" t="s">
        <v>47</v>
      </c>
      <c r="X112" s="107"/>
      <c r="Z112" s="164"/>
      <c r="AA112" s="165"/>
      <c r="AB112" s="165"/>
      <c r="AC112" s="165"/>
      <c r="AD112" s="165"/>
      <c r="AE112" s="166"/>
      <c r="AF112" s="107" t="s">
        <v>48</v>
      </c>
      <c r="AG112" s="107"/>
      <c r="AI112" s="164"/>
      <c r="AJ112" s="165"/>
      <c r="AK112" s="165"/>
      <c r="AL112" s="165"/>
      <c r="AM112" s="165"/>
      <c r="AN112" s="166"/>
      <c r="AO112" s="107" t="s">
        <v>49</v>
      </c>
      <c r="AP112" s="107"/>
    </row>
    <row r="113" spans="1:42" ht="15" customHeight="1" x14ac:dyDescent="0.2">
      <c r="A113" s="1"/>
      <c r="B113" s="89"/>
      <c r="C113" s="89"/>
      <c r="D113" s="89"/>
      <c r="E113" s="89"/>
      <c r="F113" s="89"/>
      <c r="G113" s="89"/>
      <c r="H113" s="89"/>
      <c r="I113" s="89"/>
      <c r="J113" s="89"/>
      <c r="K113" s="89"/>
      <c r="L113" s="89"/>
      <c r="M113" s="89"/>
      <c r="N113" s="89"/>
      <c r="O113" s="89"/>
      <c r="P113" s="65"/>
      <c r="Q113" s="89"/>
      <c r="R113" s="89"/>
      <c r="S113" s="89"/>
      <c r="T113" s="89"/>
      <c r="U113" s="89"/>
      <c r="V113" s="89"/>
      <c r="W113" s="89"/>
      <c r="X113" s="89"/>
      <c r="Y113" s="89"/>
      <c r="Z113" s="89"/>
      <c r="AA113" s="89"/>
      <c r="AB113" s="89"/>
      <c r="AC113" s="89"/>
      <c r="AD113" s="89"/>
      <c r="AE113" s="89"/>
      <c r="AF113" s="89"/>
      <c r="AG113" s="89"/>
      <c r="AH113" s="89"/>
      <c r="AI113" s="89"/>
      <c r="AJ113" s="89"/>
    </row>
    <row r="114" spans="1:42" ht="15" customHeight="1" x14ac:dyDescent="0.2">
      <c r="A114" s="1"/>
      <c r="B114" s="228" t="s">
        <v>50</v>
      </c>
      <c r="C114" s="229"/>
      <c r="D114" s="229"/>
      <c r="E114" s="229"/>
      <c r="F114" s="229"/>
      <c r="G114" s="229"/>
      <c r="H114" s="229"/>
      <c r="I114" s="229"/>
      <c r="J114" s="229"/>
      <c r="K114" s="229"/>
      <c r="L114" s="229"/>
      <c r="M114" s="229"/>
      <c r="N114" s="229"/>
      <c r="O114" s="229"/>
      <c r="P114" s="89"/>
      <c r="Q114" s="230" t="s">
        <v>51</v>
      </c>
      <c r="R114" s="231"/>
      <c r="S114" s="97"/>
      <c r="T114" s="97"/>
      <c r="U114" s="98"/>
      <c r="V114" s="230" t="s">
        <v>52</v>
      </c>
      <c r="W114" s="230"/>
      <c r="X114" s="230"/>
      <c r="Y114" s="97"/>
      <c r="Z114" s="97"/>
      <c r="AA114" s="99"/>
      <c r="AB114" s="230" t="s">
        <v>53</v>
      </c>
      <c r="AC114" s="231"/>
      <c r="AD114" s="100"/>
      <c r="AE114" s="97"/>
      <c r="AF114" s="97"/>
      <c r="AG114" s="97"/>
      <c r="AH114" s="89"/>
      <c r="AI114" s="99"/>
      <c r="AJ114" s="99"/>
      <c r="AK114" s="39"/>
      <c r="AL114" s="39"/>
      <c r="AM114" s="39"/>
      <c r="AN114" s="39"/>
    </row>
    <row r="115" spans="1:42" ht="15" customHeight="1" x14ac:dyDescent="0.2">
      <c r="A115" s="1"/>
    </row>
    <row r="116" spans="1:42" ht="15" customHeight="1" x14ac:dyDescent="0.2">
      <c r="A116" s="1">
        <v>12</v>
      </c>
      <c r="B116" s="232" t="s">
        <v>218</v>
      </c>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233"/>
    </row>
    <row r="117" spans="1:42" ht="2.25" customHeight="1" x14ac:dyDescent="0.2">
      <c r="A117" s="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233"/>
    </row>
    <row r="118" spans="1:42" ht="2.25" customHeight="1" x14ac:dyDescent="0.2">
      <c r="A118" s="1"/>
      <c r="B118" s="17"/>
    </row>
    <row r="119" spans="1:42" ht="15" customHeight="1" x14ac:dyDescent="0.2">
      <c r="A119" s="1"/>
      <c r="C119" s="107" t="s">
        <v>219</v>
      </c>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row>
    <row r="120" spans="1:42" ht="2.25" customHeight="1" x14ac:dyDescent="0.2">
      <c r="A120" s="1"/>
    </row>
    <row r="121" spans="1:42" ht="15" customHeight="1" x14ac:dyDescent="0.2">
      <c r="A121" s="1"/>
      <c r="C121" s="107" t="s">
        <v>220</v>
      </c>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row>
    <row r="122" spans="1:42" ht="15" customHeight="1" x14ac:dyDescent="0.2">
      <c r="A122" s="1"/>
    </row>
    <row r="123" spans="1:42" ht="15" customHeight="1" x14ac:dyDescent="0.2">
      <c r="A123" s="33">
        <v>13</v>
      </c>
      <c r="B123" s="116" t="s">
        <v>54</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row>
    <row r="124" spans="1:42" ht="2.25" customHeight="1" x14ac:dyDescent="0.2">
      <c r="A124" s="1"/>
    </row>
    <row r="125" spans="1:42" ht="45" customHeight="1" x14ac:dyDescent="0.2">
      <c r="A125" s="1"/>
      <c r="B125" s="137" t="s">
        <v>221</v>
      </c>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row>
    <row r="126" spans="1:42" ht="2.25" customHeight="1" x14ac:dyDescent="0.2">
      <c r="A126" s="1"/>
      <c r="B126" s="17"/>
    </row>
    <row r="127" spans="1:42" ht="15" customHeight="1" x14ac:dyDescent="0.2">
      <c r="A127" s="1"/>
      <c r="C127" s="107" t="s">
        <v>222</v>
      </c>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row>
    <row r="128" spans="1:42" ht="2.25" customHeight="1" x14ac:dyDescent="0.2">
      <c r="A128" s="1"/>
    </row>
    <row r="129" spans="1:42" ht="15" customHeight="1" x14ac:dyDescent="0.2">
      <c r="A129" s="1"/>
      <c r="C129" s="107" t="s">
        <v>223</v>
      </c>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row>
    <row r="130" spans="1:42" ht="15" customHeight="1" x14ac:dyDescent="0.2">
      <c r="A130" s="1"/>
    </row>
    <row r="131" spans="1:42" ht="15" customHeight="1" x14ac:dyDescent="0.2">
      <c r="A131" s="33">
        <v>14</v>
      </c>
      <c r="B131" s="117" t="s">
        <v>55</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row>
    <row r="132" spans="1:42" ht="15" customHeight="1" x14ac:dyDescent="0.2">
      <c r="A132" s="33"/>
      <c r="B132" s="17"/>
    </row>
    <row r="133" spans="1:42" ht="15" customHeight="1" x14ac:dyDescent="0.2">
      <c r="A133" s="1"/>
      <c r="B133" s="175" t="s">
        <v>56</v>
      </c>
      <c r="C133" s="107"/>
      <c r="D133" s="107"/>
      <c r="E133" s="107"/>
      <c r="F133" s="107"/>
      <c r="G133" s="107"/>
      <c r="H133" s="107"/>
      <c r="I133" s="107"/>
      <c r="J133" s="107"/>
      <c r="K133" s="107"/>
      <c r="L133" s="107"/>
      <c r="M133" s="107"/>
      <c r="N133" s="107"/>
      <c r="O133" s="107"/>
      <c r="Q133" s="152"/>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4"/>
    </row>
    <row r="134" spans="1:42" ht="2.25" customHeight="1" x14ac:dyDescent="0.2">
      <c r="A134" s="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row>
    <row r="135" spans="1:42" ht="15" customHeight="1" x14ac:dyDescent="0.2">
      <c r="A135" s="1"/>
      <c r="B135" s="175" t="s">
        <v>36</v>
      </c>
      <c r="C135" s="107"/>
      <c r="D135" s="107"/>
      <c r="E135" s="107"/>
      <c r="F135" s="107"/>
      <c r="G135" s="107"/>
      <c r="H135" s="107"/>
      <c r="I135" s="107"/>
      <c r="J135" s="107"/>
      <c r="K135" s="107"/>
      <c r="L135" s="107"/>
      <c r="M135" s="107"/>
      <c r="N135" s="107"/>
      <c r="O135" s="107"/>
      <c r="Q135" s="222"/>
      <c r="R135" s="223"/>
      <c r="S135" s="223"/>
      <c r="T135" s="223"/>
      <c r="U135" s="223"/>
      <c r="V135" s="223"/>
      <c r="W135" s="223"/>
      <c r="X135" s="223"/>
      <c r="Y135" s="223"/>
      <c r="Z135" s="223"/>
      <c r="AA135" s="223"/>
      <c r="AB135" s="223"/>
      <c r="AC135" s="223"/>
      <c r="AD135" s="223"/>
      <c r="AE135" s="223"/>
      <c r="AF135" s="223"/>
      <c r="AG135" s="223"/>
      <c r="AH135" s="223"/>
      <c r="AI135" s="223"/>
      <c r="AJ135" s="223"/>
      <c r="AK135" s="224"/>
      <c r="AL135" s="34"/>
      <c r="AM135" s="222"/>
      <c r="AN135" s="223"/>
      <c r="AO135" s="223"/>
      <c r="AP135" s="224"/>
    </row>
    <row r="136" spans="1:42" ht="2.25" customHeight="1" x14ac:dyDescent="0.2">
      <c r="A136" s="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row>
    <row r="137" spans="1:42" ht="15" customHeight="1" x14ac:dyDescent="0.2">
      <c r="A137" s="1"/>
      <c r="B137" s="175" t="s">
        <v>37</v>
      </c>
      <c r="C137" s="107"/>
      <c r="D137" s="107"/>
      <c r="E137" s="107"/>
      <c r="F137" s="107"/>
      <c r="G137" s="107"/>
      <c r="H137" s="107"/>
      <c r="I137" s="107"/>
      <c r="J137" s="107"/>
      <c r="K137" s="107"/>
      <c r="L137" s="107"/>
      <c r="M137" s="107"/>
      <c r="N137" s="107"/>
      <c r="O137" s="107"/>
      <c r="Q137" s="222"/>
      <c r="R137" s="223"/>
      <c r="S137" s="223"/>
      <c r="T137" s="224"/>
      <c r="U137" s="35"/>
      <c r="V137" s="225"/>
      <c r="W137" s="226"/>
      <c r="X137" s="226"/>
      <c r="Y137" s="226"/>
      <c r="Z137" s="226"/>
      <c r="AA137" s="226"/>
      <c r="AB137" s="226"/>
      <c r="AC137" s="226"/>
      <c r="AD137" s="226"/>
      <c r="AE137" s="226"/>
      <c r="AF137" s="226"/>
      <c r="AG137" s="226"/>
      <c r="AH137" s="226"/>
      <c r="AI137" s="226"/>
      <c r="AJ137" s="226"/>
      <c r="AK137" s="226"/>
      <c r="AL137" s="226"/>
      <c r="AM137" s="226"/>
      <c r="AN137" s="226"/>
      <c r="AO137" s="226"/>
      <c r="AP137" s="227"/>
    </row>
    <row r="138" spans="1:42" ht="2.25" customHeight="1" x14ac:dyDescent="0.2">
      <c r="A138" s="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row>
    <row r="139" spans="1:42" ht="15" customHeight="1" x14ac:dyDescent="0.2">
      <c r="A139" s="1"/>
      <c r="B139" s="175" t="s">
        <v>57</v>
      </c>
      <c r="C139" s="107"/>
      <c r="D139" s="107"/>
      <c r="E139" s="107"/>
      <c r="F139" s="107"/>
      <c r="G139" s="107"/>
      <c r="H139" s="107"/>
      <c r="I139" s="107"/>
      <c r="J139" s="107"/>
      <c r="K139" s="107"/>
      <c r="L139" s="107"/>
      <c r="M139" s="107"/>
      <c r="N139" s="107"/>
      <c r="O139" s="107"/>
      <c r="Q139" s="222"/>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7"/>
    </row>
    <row r="140" spans="1:42" ht="2.25" customHeight="1" x14ac:dyDescent="0.2">
      <c r="A140" s="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row>
    <row r="141" spans="1:42" ht="15" customHeight="1" x14ac:dyDescent="0.2">
      <c r="A141" s="1"/>
      <c r="B141" s="175" t="s">
        <v>58</v>
      </c>
      <c r="C141" s="107"/>
      <c r="D141" s="107"/>
      <c r="E141" s="107"/>
      <c r="F141" s="107"/>
      <c r="G141" s="107"/>
      <c r="H141" s="107"/>
      <c r="I141" s="107"/>
      <c r="J141" s="107"/>
      <c r="K141" s="107"/>
      <c r="L141" s="107"/>
      <c r="M141" s="107"/>
      <c r="N141" s="107"/>
      <c r="O141" s="107"/>
      <c r="Q141" s="222"/>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c r="AM141" s="226"/>
      <c r="AN141" s="226"/>
      <c r="AO141" s="226"/>
      <c r="AP141" s="227"/>
    </row>
    <row r="142" spans="1:42" ht="2.25" customHeight="1" x14ac:dyDescent="0.2">
      <c r="A142" s="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row>
    <row r="143" spans="1:42" ht="15" customHeight="1" x14ac:dyDescent="0.2">
      <c r="A143" s="1"/>
      <c r="B143" s="175" t="s">
        <v>59</v>
      </c>
      <c r="C143" s="107"/>
      <c r="D143" s="107"/>
      <c r="E143" s="107"/>
      <c r="F143" s="107"/>
      <c r="G143" s="107"/>
      <c r="H143" s="107"/>
      <c r="I143" s="107"/>
      <c r="J143" s="107"/>
      <c r="K143" s="107"/>
      <c r="L143" s="107"/>
      <c r="M143" s="107"/>
      <c r="N143" s="107"/>
      <c r="O143" s="107"/>
      <c r="Q143" s="222"/>
      <c r="R143" s="226"/>
      <c r="S143" s="226"/>
      <c r="T143" s="226"/>
      <c r="U143" s="226"/>
      <c r="V143" s="226"/>
      <c r="W143" s="226"/>
      <c r="X143" s="226"/>
      <c r="Y143" s="226"/>
      <c r="Z143" s="226"/>
      <c r="AA143" s="226"/>
      <c r="AB143" s="226"/>
      <c r="AC143" s="226"/>
      <c r="AD143" s="226"/>
      <c r="AE143" s="226"/>
      <c r="AF143" s="226"/>
      <c r="AG143" s="226"/>
      <c r="AH143" s="226"/>
      <c r="AI143" s="226"/>
      <c r="AJ143" s="226"/>
      <c r="AK143" s="226"/>
      <c r="AL143" s="226"/>
      <c r="AM143" s="226"/>
      <c r="AN143" s="226"/>
      <c r="AO143" s="226"/>
      <c r="AP143" s="227"/>
    </row>
    <row r="144" spans="1:42" ht="15" customHeight="1" x14ac:dyDescent="0.2">
      <c r="A144" s="1"/>
    </row>
    <row r="145" spans="1:56" ht="15" customHeight="1" x14ac:dyDescent="0.2">
      <c r="A145" s="1">
        <v>15</v>
      </c>
      <c r="B145" s="237" t="s">
        <v>60</v>
      </c>
      <c r="C145" s="237"/>
      <c r="D145" s="237"/>
      <c r="E145" s="237"/>
      <c r="F145" s="237"/>
      <c r="G145" s="237"/>
      <c r="H145" s="237"/>
      <c r="I145" s="237"/>
      <c r="J145" s="237"/>
      <c r="K145" s="237"/>
      <c r="L145" s="237"/>
      <c r="M145" s="237"/>
      <c r="N145" s="237"/>
      <c r="O145" s="237"/>
      <c r="P145" s="237"/>
      <c r="Q145" s="237"/>
      <c r="R145" s="237"/>
      <c r="S145" s="237"/>
      <c r="T145" s="237"/>
      <c r="U145" s="237"/>
      <c r="V145" s="237"/>
      <c r="W145" s="237"/>
      <c r="X145" s="237"/>
      <c r="Y145" s="237"/>
      <c r="Z145" s="237"/>
      <c r="AA145" s="237"/>
      <c r="AB145" s="237"/>
      <c r="AC145" s="237"/>
      <c r="AD145" s="237"/>
      <c r="AE145" s="237"/>
      <c r="AF145" s="237"/>
      <c r="AG145" s="237"/>
      <c r="AH145" s="237"/>
      <c r="AI145" s="237"/>
      <c r="AJ145" s="237"/>
      <c r="AK145" s="237"/>
      <c r="AL145" s="237"/>
      <c r="AM145" s="237"/>
      <c r="AN145" s="237"/>
      <c r="AO145" s="237"/>
      <c r="AP145" s="237"/>
    </row>
    <row r="146" spans="1:56" ht="15" customHeight="1" x14ac:dyDescent="0.2">
      <c r="A146" s="1"/>
      <c r="B146" s="237"/>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c r="Y146" s="237"/>
      <c r="Z146" s="237"/>
      <c r="AA146" s="237"/>
      <c r="AB146" s="237"/>
      <c r="AC146" s="237"/>
      <c r="AD146" s="237"/>
      <c r="AE146" s="237"/>
      <c r="AF146" s="237"/>
      <c r="AG146" s="237"/>
      <c r="AH146" s="237"/>
      <c r="AI146" s="237"/>
      <c r="AJ146" s="237"/>
      <c r="AK146" s="237"/>
      <c r="AL146" s="237"/>
      <c r="AM146" s="237"/>
      <c r="AN146" s="237"/>
      <c r="AO146" s="237"/>
      <c r="AP146" s="237"/>
    </row>
    <row r="147" spans="1:56" ht="15" customHeight="1" x14ac:dyDescent="0.2">
      <c r="A147" s="33"/>
      <c r="B147" s="17"/>
    </row>
    <row r="148" spans="1:56" ht="15" customHeight="1" x14ac:dyDescent="0.2">
      <c r="A148" s="1"/>
      <c r="C148" s="175" t="s">
        <v>61</v>
      </c>
      <c r="D148" s="107"/>
      <c r="E148" s="107"/>
      <c r="F148" s="107"/>
      <c r="G148" s="107"/>
      <c r="I148" s="75"/>
      <c r="J148" s="75"/>
      <c r="K148" s="75"/>
      <c r="L148" s="76"/>
      <c r="M148" s="75"/>
      <c r="N148" s="75"/>
      <c r="O148" s="75"/>
      <c r="P148" s="76"/>
      <c r="Q148" s="75"/>
      <c r="R148" s="75"/>
      <c r="S148" s="75"/>
      <c r="T148" s="76"/>
      <c r="U148" s="75"/>
      <c r="V148" s="75"/>
      <c r="W148" s="75"/>
      <c r="X148" s="76"/>
    </row>
    <row r="149" spans="1:56" ht="2.25" customHeight="1" x14ac:dyDescent="0.2">
      <c r="A149" s="33"/>
      <c r="B149" s="17"/>
      <c r="I149" s="74"/>
      <c r="J149" s="74"/>
      <c r="K149" s="74"/>
      <c r="L149" s="74"/>
      <c r="M149" s="74"/>
      <c r="N149" s="74"/>
      <c r="O149" s="74"/>
      <c r="P149" s="74"/>
      <c r="Q149" s="74"/>
      <c r="R149" s="74"/>
      <c r="S149" s="74"/>
      <c r="T149" s="74"/>
      <c r="U149" s="74"/>
      <c r="V149" s="74"/>
      <c r="W149" s="74"/>
      <c r="X149" s="74"/>
    </row>
    <row r="150" spans="1:56" ht="15" customHeight="1" x14ac:dyDescent="0.2">
      <c r="A150" s="1"/>
      <c r="C150" s="175" t="s">
        <v>62</v>
      </c>
      <c r="D150" s="107"/>
      <c r="E150" s="107"/>
      <c r="F150" s="107"/>
      <c r="G150" s="107"/>
      <c r="I150" s="75"/>
      <c r="J150" s="75"/>
      <c r="K150" s="75"/>
      <c r="L150" s="76"/>
      <c r="M150" s="75"/>
      <c r="N150" s="75"/>
      <c r="O150" s="75"/>
      <c r="P150" s="76"/>
      <c r="Q150" s="77"/>
      <c r="R150" s="78"/>
      <c r="S150" s="78"/>
      <c r="T150" s="74"/>
      <c r="U150" s="74"/>
      <c r="V150" s="74"/>
      <c r="W150" s="74"/>
      <c r="X150" s="74"/>
    </row>
    <row r="151" spans="1:56" ht="15" customHeight="1" x14ac:dyDescent="0.2">
      <c r="A151" s="1"/>
    </row>
    <row r="152" spans="1:56" ht="15" customHeight="1" x14ac:dyDescent="0.2">
      <c r="A152" s="1">
        <v>16</v>
      </c>
      <c r="B152" s="193" t="s">
        <v>63</v>
      </c>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38"/>
      <c r="AR152" s="38"/>
      <c r="AS152" s="38"/>
      <c r="AT152" s="38"/>
      <c r="AU152" s="38"/>
      <c r="AV152" s="38"/>
      <c r="AW152" s="38"/>
      <c r="AX152" s="38"/>
      <c r="AY152" s="38"/>
      <c r="AZ152" s="38"/>
      <c r="BA152" s="38"/>
      <c r="BB152" s="38"/>
      <c r="BC152" s="38"/>
      <c r="BD152" s="38"/>
    </row>
    <row r="153" spans="1:56" s="82" customFormat="1" ht="2.25" customHeight="1" x14ac:dyDescent="0.2">
      <c r="A153" s="1"/>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38"/>
      <c r="AR153" s="38"/>
      <c r="AS153" s="38"/>
      <c r="AT153" s="38"/>
      <c r="AU153" s="38"/>
      <c r="AV153" s="38"/>
      <c r="AW153" s="38"/>
      <c r="AX153" s="38"/>
      <c r="AY153" s="38"/>
      <c r="AZ153" s="38"/>
      <c r="BA153" s="38"/>
      <c r="BB153" s="38"/>
      <c r="BC153" s="38"/>
      <c r="BD153" s="38"/>
    </row>
    <row r="154" spans="1:56" ht="15" customHeight="1" x14ac:dyDescent="0.2">
      <c r="A154" s="40"/>
      <c r="B154" s="79"/>
      <c r="C154" s="80"/>
      <c r="D154" s="80"/>
      <c r="E154" s="80"/>
      <c r="F154" s="81"/>
      <c r="G154" s="80"/>
      <c r="H154" s="80"/>
      <c r="I154" s="80"/>
      <c r="J154" s="81"/>
      <c r="K154" s="80"/>
      <c r="L154" s="80"/>
      <c r="M154" s="80"/>
      <c r="N154" s="50"/>
      <c r="O154" s="42"/>
      <c r="P154" s="43"/>
      <c r="Q154" s="43"/>
      <c r="R154" s="43"/>
      <c r="S154" s="43"/>
      <c r="T154" s="43"/>
      <c r="U154" s="43"/>
      <c r="V154" s="43"/>
      <c r="W154" s="43"/>
      <c r="X154" s="43"/>
      <c r="Y154" s="43"/>
      <c r="Z154" s="43"/>
      <c r="AA154" s="43"/>
      <c r="AB154" s="43"/>
      <c r="AC154" s="41"/>
      <c r="AD154" s="41"/>
      <c r="AE154" s="41"/>
      <c r="AF154" s="41"/>
      <c r="AG154" s="41"/>
      <c r="AH154" s="41"/>
      <c r="AI154" s="41"/>
      <c r="AJ154" s="41"/>
      <c r="AK154" s="41"/>
      <c r="AL154" s="41"/>
      <c r="AM154" s="41"/>
      <c r="AN154" s="41"/>
      <c r="AO154" s="41"/>
      <c r="AP154" s="41"/>
      <c r="AQ154" s="43"/>
      <c r="AR154" s="43"/>
      <c r="AS154" s="43"/>
      <c r="AT154" s="43"/>
      <c r="AU154" s="43"/>
      <c r="AV154" s="43"/>
      <c r="AW154" s="43"/>
      <c r="AX154" s="43"/>
      <c r="AY154" s="43"/>
      <c r="AZ154" s="43"/>
      <c r="BA154" s="43"/>
      <c r="BB154" s="43"/>
      <c r="BC154" s="43"/>
      <c r="BD154" s="43"/>
    </row>
    <row r="155" spans="1:56" ht="15" customHeight="1" x14ac:dyDescent="0.2">
      <c r="A155" s="1"/>
    </row>
    <row r="156" spans="1:56" ht="15" customHeight="1" x14ac:dyDescent="0.2">
      <c r="A156" s="33">
        <v>17</v>
      </c>
      <c r="B156" s="117" t="s">
        <v>224</v>
      </c>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07"/>
    </row>
    <row r="157" spans="1:56" ht="15" customHeight="1" x14ac:dyDescent="0.2">
      <c r="A157" s="33"/>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07"/>
    </row>
    <row r="158" spans="1:56" ht="2.25" customHeight="1" x14ac:dyDescent="0.2">
      <c r="A158" s="1"/>
      <c r="B158" s="17"/>
    </row>
    <row r="159" spans="1:56" ht="15" customHeight="1" x14ac:dyDescent="0.2">
      <c r="A159" s="1"/>
      <c r="B159" s="17"/>
      <c r="C159" s="20" t="s">
        <v>225</v>
      </c>
      <c r="D159" s="20"/>
      <c r="E159" s="20"/>
      <c r="F159" s="20"/>
      <c r="G159" s="20"/>
      <c r="H159" s="20"/>
      <c r="I159" s="20"/>
      <c r="J159" s="20"/>
      <c r="K159" s="20"/>
      <c r="L159" s="20"/>
      <c r="M159" s="20"/>
      <c r="N159" s="20"/>
      <c r="O159" s="20"/>
      <c r="P159" s="20"/>
      <c r="Q159" s="20"/>
      <c r="R159" s="20"/>
      <c r="S159" s="20"/>
      <c r="T159" s="20"/>
      <c r="U159" s="20"/>
      <c r="V159" s="20"/>
      <c r="W159" s="20"/>
      <c r="X159" s="20"/>
      <c r="Y159" s="20"/>
      <c r="AC159" s="44"/>
      <c r="AD159" s="234"/>
      <c r="AE159" s="235"/>
      <c r="AF159" s="235"/>
      <c r="AG159" s="235"/>
      <c r="AH159" s="235"/>
      <c r="AI159" s="235"/>
      <c r="AJ159" s="235"/>
      <c r="AK159" s="235"/>
      <c r="AL159" s="235"/>
      <c r="AM159" s="235"/>
      <c r="AN159" s="235"/>
      <c r="AO159" s="235"/>
      <c r="AP159" s="236"/>
    </row>
    <row r="160" spans="1:56" ht="15" customHeight="1" x14ac:dyDescent="0.2">
      <c r="A160" s="1"/>
      <c r="B160" s="22"/>
      <c r="C160" s="194" t="s">
        <v>32</v>
      </c>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Q160" s="38"/>
      <c r="AR160" s="38"/>
      <c r="AS160" s="38"/>
      <c r="AT160" s="38"/>
      <c r="AU160" s="38"/>
      <c r="AV160" s="38"/>
      <c r="AW160" s="38"/>
      <c r="AX160" s="38"/>
      <c r="AY160" s="38"/>
      <c r="AZ160" s="38"/>
      <c r="BA160" s="38"/>
      <c r="BB160" s="38"/>
      <c r="BC160" s="38"/>
      <c r="BD160" s="38"/>
    </row>
    <row r="161" spans="1:42" ht="2.25" customHeight="1" x14ac:dyDescent="0.2">
      <c r="A161" s="1"/>
    </row>
    <row r="162" spans="1:42" ht="15" customHeight="1" x14ac:dyDescent="0.2">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row>
    <row r="163" spans="1:42" ht="2.25" customHeight="1" x14ac:dyDescent="0.2">
      <c r="A163" s="1"/>
    </row>
    <row r="164" spans="1:42" ht="15" customHeight="1" x14ac:dyDescent="0.2">
      <c r="A164" s="1"/>
      <c r="B164" s="142" t="s">
        <v>64</v>
      </c>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3"/>
    </row>
    <row r="165" spans="1:42" ht="15" customHeight="1" x14ac:dyDescent="0.2">
      <c r="A165" s="1"/>
    </row>
    <row r="166" spans="1:42" ht="15" customHeight="1" x14ac:dyDescent="0.2">
      <c r="A166" s="33">
        <v>18</v>
      </c>
      <c r="B166" s="232" t="s">
        <v>226</v>
      </c>
      <c r="C166" s="232"/>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2"/>
      <c r="AP166" s="232"/>
    </row>
    <row r="167" spans="1:42" ht="15" customHeight="1" x14ac:dyDescent="0.2">
      <c r="A167" s="1"/>
      <c r="C167" s="107" t="s">
        <v>31</v>
      </c>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row>
    <row r="168" spans="1:42" ht="15" hidden="1" customHeight="1" x14ac:dyDescent="0.2">
      <c r="A168" s="1"/>
    </row>
    <row r="169" spans="1:42" ht="15" customHeight="1" x14ac:dyDescent="0.2">
      <c r="A169" s="1"/>
      <c r="C169" s="107" t="s">
        <v>227</v>
      </c>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row>
    <row r="170" spans="1:42" ht="15" customHeight="1" x14ac:dyDescent="0.2">
      <c r="A170" s="1"/>
    </row>
    <row r="171" spans="1:42" ht="15" customHeight="1" x14ac:dyDescent="0.2">
      <c r="A171" s="33">
        <v>19</v>
      </c>
      <c r="B171" s="116" t="s">
        <v>65</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row>
    <row r="172" spans="1:42" ht="15" customHeight="1" x14ac:dyDescent="0.2">
      <c r="A172" s="33"/>
      <c r="B172" s="17"/>
    </row>
    <row r="173" spans="1:42" ht="30" customHeight="1" x14ac:dyDescent="0.2">
      <c r="A173" s="1"/>
      <c r="B173" s="137" t="s">
        <v>228</v>
      </c>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row>
    <row r="174" spans="1:42" ht="2.25" customHeight="1" x14ac:dyDescent="0.2">
      <c r="A174" s="1"/>
    </row>
    <row r="175" spans="1:42" ht="15" customHeight="1" x14ac:dyDescent="0.2">
      <c r="A175" s="1"/>
      <c r="C175" s="107" t="s">
        <v>66</v>
      </c>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row>
    <row r="176" spans="1:42" ht="2.25" customHeight="1" x14ac:dyDescent="0.2">
      <c r="A176" s="1"/>
    </row>
    <row r="177" spans="1:42" ht="15" customHeight="1" x14ac:dyDescent="0.2">
      <c r="A177" s="1"/>
      <c r="C177" s="107" t="s">
        <v>67</v>
      </c>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row>
    <row r="178" spans="1:42" ht="2.25" customHeight="1" x14ac:dyDescent="0.2">
      <c r="A178" s="1"/>
    </row>
    <row r="179" spans="1:42" ht="15" customHeight="1" x14ac:dyDescent="0.2">
      <c r="A179" s="1"/>
      <c r="C179" s="107" t="s">
        <v>68</v>
      </c>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row>
    <row r="180" spans="1:42" ht="15" customHeight="1" x14ac:dyDescent="0.2">
      <c r="A180" s="1"/>
    </row>
    <row r="181" spans="1:42" ht="15" customHeight="1" x14ac:dyDescent="0.2">
      <c r="A181" s="1">
        <v>20</v>
      </c>
      <c r="B181" s="117" t="s">
        <v>229</v>
      </c>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c r="AL181" s="138"/>
      <c r="AM181" s="138"/>
      <c r="AN181" s="138"/>
      <c r="AO181" s="138"/>
      <c r="AP181" s="107"/>
    </row>
    <row r="182" spans="1:42" ht="15" customHeight="1" x14ac:dyDescent="0.2">
      <c r="A182" s="1"/>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c r="AM182" s="138"/>
      <c r="AN182" s="138"/>
      <c r="AO182" s="138"/>
      <c r="AP182" s="107"/>
    </row>
    <row r="183" spans="1:42" ht="2.25" customHeight="1" x14ac:dyDescent="0.2">
      <c r="A183" s="1"/>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row>
    <row r="184" spans="1:42" ht="15" customHeight="1" x14ac:dyDescent="0.2">
      <c r="A184" s="1"/>
      <c r="C184" s="107" t="s">
        <v>230</v>
      </c>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c r="AO184" s="107"/>
      <c r="AP184" s="107"/>
    </row>
    <row r="185" spans="1:42" ht="2.25" customHeight="1" x14ac:dyDescent="0.2">
      <c r="A185" s="1"/>
    </row>
    <row r="186" spans="1:42" ht="15" customHeight="1" x14ac:dyDescent="0.2">
      <c r="A186" s="1"/>
      <c r="C186" s="107" t="s">
        <v>231</v>
      </c>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row>
    <row r="187" spans="1:42" ht="15" customHeight="1" x14ac:dyDescent="0.2">
      <c r="A187" s="1"/>
    </row>
    <row r="188" spans="1:42" ht="15" customHeight="1" x14ac:dyDescent="0.2">
      <c r="A188" s="1">
        <v>21</v>
      </c>
      <c r="B188" s="117" t="s">
        <v>69</v>
      </c>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row>
    <row r="189" spans="1:42" ht="2.25" customHeight="1" x14ac:dyDescent="0.2">
      <c r="A189" s="1"/>
      <c r="B189" s="17"/>
    </row>
    <row r="190" spans="1:42" ht="15" customHeight="1" x14ac:dyDescent="0.2">
      <c r="A190" s="1"/>
      <c r="B190" s="175" t="s">
        <v>70</v>
      </c>
      <c r="C190" s="107"/>
      <c r="D190" s="107"/>
      <c r="E190" s="107"/>
      <c r="F190" s="107"/>
      <c r="G190" s="107"/>
      <c r="H190" s="107"/>
      <c r="I190" s="107"/>
      <c r="J190" s="107"/>
      <c r="K190" s="107"/>
      <c r="L190" s="107"/>
      <c r="M190" s="107"/>
      <c r="N190" s="107"/>
      <c r="O190" s="107"/>
      <c r="Q190" s="238"/>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239"/>
      <c r="AN190" s="239"/>
      <c r="AO190" s="239"/>
      <c r="AP190" s="240"/>
    </row>
    <row r="191" spans="1:42" ht="15" customHeight="1" x14ac:dyDescent="0.2">
      <c r="A191" s="1"/>
      <c r="C191" s="12"/>
      <c r="D191" s="12"/>
      <c r="E191" s="12"/>
      <c r="F191" s="12"/>
      <c r="G191" s="12"/>
      <c r="H191" s="12"/>
      <c r="I191" s="12"/>
      <c r="J191" s="12"/>
      <c r="K191" s="12"/>
      <c r="L191" s="12"/>
      <c r="M191" s="12"/>
      <c r="N191" s="12"/>
      <c r="P191" s="12"/>
      <c r="Q191" s="241"/>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3"/>
    </row>
    <row r="192" spans="1:42" ht="2.25" customHeight="1" x14ac:dyDescent="0.2">
      <c r="A192" s="1"/>
      <c r="M192" s="9"/>
    </row>
    <row r="193" spans="1:42" ht="15" customHeight="1" x14ac:dyDescent="0.2">
      <c r="A193" s="1"/>
      <c r="B193" s="120" t="s">
        <v>71</v>
      </c>
      <c r="C193" s="107"/>
      <c r="D193" s="107"/>
      <c r="E193" s="107"/>
      <c r="F193" s="107"/>
      <c r="G193" s="107"/>
      <c r="H193" s="107"/>
      <c r="I193" s="107"/>
      <c r="J193" s="107"/>
      <c r="K193" s="107"/>
      <c r="L193" s="107"/>
      <c r="M193" s="107"/>
      <c r="N193" s="107"/>
      <c r="O193" s="107"/>
    </row>
    <row r="194" spans="1:42" ht="2.25" customHeight="1" x14ac:dyDescent="0.2">
      <c r="A194" s="1"/>
      <c r="N194" s="9"/>
    </row>
    <row r="195" spans="1:42" ht="15" customHeight="1" x14ac:dyDescent="0.2">
      <c r="A195" s="1"/>
      <c r="B195" s="120" t="s">
        <v>36</v>
      </c>
      <c r="C195" s="107"/>
      <c r="D195" s="107"/>
      <c r="E195" s="107"/>
      <c r="F195" s="107"/>
      <c r="G195" s="107"/>
      <c r="H195" s="107"/>
      <c r="I195" s="107"/>
      <c r="J195" s="107"/>
      <c r="K195" s="107"/>
      <c r="L195" s="107"/>
      <c r="M195" s="107"/>
      <c r="N195" s="107"/>
      <c r="O195" s="107"/>
      <c r="Q195" s="152"/>
      <c r="R195" s="220"/>
      <c r="S195" s="220"/>
      <c r="T195" s="220"/>
      <c r="U195" s="220"/>
      <c r="V195" s="220"/>
      <c r="W195" s="220"/>
      <c r="X195" s="220"/>
      <c r="Y195" s="220"/>
      <c r="Z195" s="220"/>
      <c r="AA195" s="220"/>
      <c r="AB195" s="220"/>
      <c r="AC195" s="220"/>
      <c r="AD195" s="220"/>
      <c r="AE195" s="220"/>
      <c r="AF195" s="220"/>
      <c r="AG195" s="220"/>
      <c r="AH195" s="220"/>
      <c r="AI195" s="220"/>
      <c r="AJ195" s="220"/>
      <c r="AK195" s="221"/>
      <c r="AL195" s="34"/>
      <c r="AM195" s="152"/>
      <c r="AN195" s="220"/>
      <c r="AO195" s="220"/>
      <c r="AP195" s="221"/>
    </row>
    <row r="196" spans="1:42" ht="2.25" customHeight="1" x14ac:dyDescent="0.2">
      <c r="A196" s="1"/>
      <c r="N196" s="9"/>
    </row>
    <row r="197" spans="1:42" ht="15" customHeight="1" x14ac:dyDescent="0.2">
      <c r="A197" s="1"/>
      <c r="B197" s="120" t="s">
        <v>37</v>
      </c>
      <c r="C197" s="107"/>
      <c r="D197" s="107"/>
      <c r="E197" s="107"/>
      <c r="F197" s="107"/>
      <c r="G197" s="107"/>
      <c r="H197" s="107"/>
      <c r="I197" s="107"/>
      <c r="J197" s="107"/>
      <c r="K197" s="107"/>
      <c r="L197" s="107"/>
      <c r="M197" s="107"/>
      <c r="N197" s="107"/>
      <c r="O197" s="107"/>
      <c r="Q197" s="152"/>
      <c r="R197" s="220"/>
      <c r="S197" s="220"/>
      <c r="T197" s="221"/>
      <c r="U197" s="35"/>
      <c r="V197" s="225"/>
      <c r="W197" s="226"/>
      <c r="X197" s="226"/>
      <c r="Y197" s="226"/>
      <c r="Z197" s="226"/>
      <c r="AA197" s="226"/>
      <c r="AB197" s="226"/>
      <c r="AC197" s="226"/>
      <c r="AD197" s="226"/>
      <c r="AE197" s="226"/>
      <c r="AF197" s="226"/>
      <c r="AG197" s="226"/>
      <c r="AH197" s="226"/>
      <c r="AI197" s="226"/>
      <c r="AJ197" s="226"/>
      <c r="AK197" s="226"/>
      <c r="AL197" s="226"/>
      <c r="AM197" s="226"/>
      <c r="AN197" s="226"/>
      <c r="AO197" s="226"/>
      <c r="AP197" s="227"/>
    </row>
    <row r="198" spans="1:42" ht="2.25" customHeight="1" x14ac:dyDescent="0.2">
      <c r="A198" s="1"/>
      <c r="N198" s="9"/>
    </row>
    <row r="199" spans="1:42" ht="15" customHeight="1" x14ac:dyDescent="0.2">
      <c r="A199" s="1"/>
      <c r="B199" s="120" t="s">
        <v>72</v>
      </c>
      <c r="C199" s="107"/>
      <c r="D199" s="107"/>
      <c r="E199" s="107"/>
      <c r="F199" s="107"/>
      <c r="G199" s="107"/>
      <c r="H199" s="107"/>
      <c r="I199" s="107"/>
      <c r="J199" s="107"/>
      <c r="K199" s="107"/>
      <c r="L199" s="107"/>
      <c r="M199" s="107"/>
      <c r="N199" s="107"/>
      <c r="O199" s="107"/>
    </row>
    <row r="200" spans="1:42" ht="2.25" customHeight="1" x14ac:dyDescent="0.2">
      <c r="A200" s="1"/>
      <c r="N200" s="9"/>
    </row>
    <row r="201" spans="1:42" ht="15" customHeight="1" x14ac:dyDescent="0.2">
      <c r="A201" s="1"/>
      <c r="B201" s="120" t="s">
        <v>36</v>
      </c>
      <c r="C201" s="107"/>
      <c r="D201" s="107"/>
      <c r="E201" s="107"/>
      <c r="F201" s="107"/>
      <c r="G201" s="107"/>
      <c r="H201" s="107"/>
      <c r="I201" s="107"/>
      <c r="J201" s="107"/>
      <c r="K201" s="107"/>
      <c r="L201" s="107"/>
      <c r="M201" s="107"/>
      <c r="N201" s="107"/>
      <c r="O201" s="107"/>
      <c r="Q201" s="152"/>
      <c r="R201" s="220"/>
      <c r="S201" s="220"/>
      <c r="T201" s="220"/>
      <c r="U201" s="220"/>
      <c r="V201" s="220"/>
      <c r="W201" s="220"/>
      <c r="X201" s="220"/>
      <c r="Y201" s="220"/>
      <c r="Z201" s="220"/>
      <c r="AA201" s="220"/>
      <c r="AB201" s="220"/>
      <c r="AC201" s="220"/>
      <c r="AD201" s="220"/>
      <c r="AE201" s="220"/>
      <c r="AF201" s="220"/>
      <c r="AG201" s="220"/>
      <c r="AH201" s="220"/>
      <c r="AI201" s="220"/>
      <c r="AJ201" s="220"/>
      <c r="AK201" s="221"/>
      <c r="AL201" s="34"/>
      <c r="AM201" s="152"/>
      <c r="AN201" s="220"/>
      <c r="AO201" s="220"/>
      <c r="AP201" s="221"/>
    </row>
    <row r="202" spans="1:42" ht="2.25" customHeight="1" x14ac:dyDescent="0.2">
      <c r="A202" s="1"/>
      <c r="N202" s="9"/>
    </row>
    <row r="203" spans="1:42" ht="15" customHeight="1" x14ac:dyDescent="0.2">
      <c r="A203" s="1"/>
      <c r="B203" s="120" t="s">
        <v>37</v>
      </c>
      <c r="C203" s="107"/>
      <c r="D203" s="107"/>
      <c r="E203" s="107"/>
      <c r="F203" s="107"/>
      <c r="G203" s="107"/>
      <c r="H203" s="107"/>
      <c r="I203" s="107"/>
      <c r="J203" s="107"/>
      <c r="K203" s="107"/>
      <c r="L203" s="107"/>
      <c r="M203" s="107"/>
      <c r="N203" s="107"/>
      <c r="O203" s="107"/>
      <c r="Q203" s="152"/>
      <c r="R203" s="220"/>
      <c r="S203" s="220"/>
      <c r="T203" s="221"/>
      <c r="U203" s="35"/>
      <c r="V203" s="225"/>
      <c r="W203" s="226"/>
      <c r="X203" s="226"/>
      <c r="Y203" s="226"/>
      <c r="Z203" s="226"/>
      <c r="AA203" s="226"/>
      <c r="AB203" s="226"/>
      <c r="AC203" s="226"/>
      <c r="AD203" s="226"/>
      <c r="AE203" s="226"/>
      <c r="AF203" s="226"/>
      <c r="AG203" s="226"/>
      <c r="AH203" s="226"/>
      <c r="AI203" s="226"/>
      <c r="AJ203" s="226"/>
      <c r="AK203" s="226"/>
      <c r="AL203" s="226"/>
      <c r="AM203" s="226"/>
      <c r="AN203" s="226"/>
      <c r="AO203" s="226"/>
      <c r="AP203" s="227"/>
    </row>
    <row r="204" spans="1:42" ht="15" customHeight="1" x14ac:dyDescent="0.2">
      <c r="A204" s="1"/>
    </row>
    <row r="205" spans="1:42" ht="15" customHeight="1" x14ac:dyDescent="0.2">
      <c r="A205" s="1"/>
      <c r="B205" s="142" t="s">
        <v>73</v>
      </c>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3"/>
    </row>
    <row r="206" spans="1:42" ht="15" customHeight="1" x14ac:dyDescent="0.2">
      <c r="A206" s="1"/>
    </row>
    <row r="207" spans="1:42" ht="15" customHeight="1" x14ac:dyDescent="0.2">
      <c r="A207" s="1">
        <v>22</v>
      </c>
      <c r="B207" s="116" t="s">
        <v>74</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7"/>
      <c r="AL207" s="107"/>
      <c r="AM207" s="107"/>
      <c r="AN207" s="107"/>
      <c r="AO207" s="107"/>
      <c r="AP207" s="107"/>
    </row>
    <row r="208" spans="1:42" ht="15" customHeight="1" x14ac:dyDescent="0.2">
      <c r="A208" s="1"/>
    </row>
    <row r="209" spans="1:42" ht="15" customHeight="1" x14ac:dyDescent="0.2">
      <c r="A209" s="1"/>
      <c r="B209" s="109" t="s">
        <v>232</v>
      </c>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109"/>
    </row>
    <row r="210" spans="1:42" ht="2.25" customHeight="1" x14ac:dyDescent="0.2">
      <c r="A210" s="1"/>
    </row>
    <row r="211" spans="1:42" ht="15" customHeight="1" x14ac:dyDescent="0.2">
      <c r="A211" s="1"/>
      <c r="C211" s="107" t="s">
        <v>75</v>
      </c>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7"/>
      <c r="AL211" s="107"/>
      <c r="AM211" s="107"/>
      <c r="AN211" s="107"/>
      <c r="AO211" s="107"/>
      <c r="AP211" s="107"/>
    </row>
    <row r="212" spans="1:42" ht="2.25" customHeight="1" x14ac:dyDescent="0.2">
      <c r="A212" s="1"/>
    </row>
    <row r="213" spans="1:42" ht="15" customHeight="1" x14ac:dyDescent="0.2">
      <c r="A213" s="1"/>
      <c r="C213" s="107" t="s">
        <v>76</v>
      </c>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7"/>
      <c r="AL213" s="107"/>
      <c r="AM213" s="107"/>
      <c r="AN213" s="107"/>
      <c r="AO213" s="107"/>
      <c r="AP213" s="107"/>
    </row>
    <row r="214" spans="1:42" ht="15" customHeight="1" x14ac:dyDescent="0.2">
      <c r="A214" s="1"/>
    </row>
    <row r="215" spans="1:42" ht="15" customHeight="1" x14ac:dyDescent="0.2">
      <c r="A215" s="1">
        <v>23</v>
      </c>
      <c r="B215" s="193" t="s">
        <v>233</v>
      </c>
      <c r="C215" s="193"/>
      <c r="D215" s="193"/>
      <c r="E215" s="193"/>
      <c r="F215" s="193"/>
      <c r="G215" s="193"/>
      <c r="H215" s="193"/>
      <c r="I215" s="193"/>
      <c r="J215" s="193"/>
      <c r="K215" s="193"/>
      <c r="L215" s="193"/>
      <c r="M215" s="193"/>
      <c r="N215" s="193"/>
      <c r="O215" s="193"/>
      <c r="P215" s="193"/>
      <c r="Q215" s="193"/>
      <c r="R215" s="193"/>
      <c r="S215" s="193"/>
      <c r="T215" s="193"/>
      <c r="U215" s="193"/>
      <c r="V215" s="193"/>
      <c r="W215" s="193"/>
      <c r="X215" s="193"/>
      <c r="Y215" s="193"/>
      <c r="Z215" s="193"/>
      <c r="AA215" s="193"/>
      <c r="AB215" s="193"/>
      <c r="AC215" s="193"/>
      <c r="AD215" s="193"/>
      <c r="AE215" s="193"/>
      <c r="AF215" s="193"/>
      <c r="AG215" s="193"/>
      <c r="AH215" s="193"/>
      <c r="AI215" s="193"/>
      <c r="AJ215" s="193"/>
      <c r="AK215" s="193"/>
      <c r="AL215" s="193"/>
      <c r="AM215" s="193"/>
      <c r="AN215" s="193"/>
      <c r="AO215" s="193"/>
      <c r="AP215" s="193"/>
    </row>
    <row r="216" spans="1:42" ht="15" customHeight="1" x14ac:dyDescent="0.2">
      <c r="A216" s="1"/>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30" customHeight="1" x14ac:dyDescent="0.2">
      <c r="A217" s="1"/>
      <c r="B217" s="244" t="s">
        <v>234</v>
      </c>
      <c r="C217" s="245"/>
      <c r="D217" s="245"/>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c r="AA217" s="245"/>
      <c r="AB217" s="245"/>
      <c r="AC217" s="245"/>
      <c r="AD217" s="245"/>
      <c r="AE217" s="245"/>
      <c r="AF217" s="245"/>
      <c r="AG217" s="245"/>
      <c r="AH217" s="245"/>
      <c r="AI217" s="245"/>
      <c r="AJ217" s="245"/>
      <c r="AK217" s="245"/>
      <c r="AL217" s="245"/>
      <c r="AM217" s="245"/>
      <c r="AN217" s="245"/>
      <c r="AO217" s="245"/>
      <c r="AP217" s="245"/>
    </row>
    <row r="218" spans="1:42" ht="2.25" customHeight="1" x14ac:dyDescent="0.2">
      <c r="A218" s="1"/>
    </row>
    <row r="219" spans="1:42" ht="15" customHeight="1" x14ac:dyDescent="0.2">
      <c r="A219" s="1"/>
      <c r="C219" s="194" t="s">
        <v>235</v>
      </c>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c r="AK219" s="194"/>
      <c r="AL219" s="194"/>
      <c r="AM219" s="194"/>
      <c r="AN219" s="194"/>
      <c r="AO219" s="194"/>
      <c r="AP219" s="194"/>
    </row>
    <row r="220" spans="1:42" ht="2.25" customHeight="1" x14ac:dyDescent="0.2">
      <c r="A220" s="1"/>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row>
    <row r="221" spans="1:42" ht="15" customHeight="1" x14ac:dyDescent="0.2">
      <c r="A221" s="1"/>
      <c r="C221" s="194" t="s">
        <v>236</v>
      </c>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c r="AK221" s="194"/>
      <c r="AL221" s="194"/>
      <c r="AM221" s="194"/>
      <c r="AN221" s="194"/>
      <c r="AO221" s="194"/>
      <c r="AP221" s="194"/>
    </row>
    <row r="222" spans="1:42" ht="2.25" customHeight="1" x14ac:dyDescent="0.2">
      <c r="A222" s="1"/>
    </row>
    <row r="223" spans="1:42" ht="15" customHeight="1" x14ac:dyDescent="0.2">
      <c r="A223" s="1"/>
      <c r="C223" s="194" t="s">
        <v>237</v>
      </c>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row>
    <row r="224" spans="1:42" ht="2.25" customHeight="1" x14ac:dyDescent="0.2">
      <c r="A224" s="1"/>
    </row>
    <row r="225" spans="1:42" ht="15" customHeight="1" x14ac:dyDescent="0.2">
      <c r="A225" s="1"/>
      <c r="C225" s="194" t="s">
        <v>238</v>
      </c>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c r="AK225" s="194"/>
      <c r="AL225" s="194"/>
      <c r="AM225" s="194"/>
      <c r="AN225" s="194"/>
      <c r="AO225" s="194"/>
      <c r="AP225" s="194"/>
    </row>
    <row r="226" spans="1:42" ht="2.25" customHeight="1" x14ac:dyDescent="0.2">
      <c r="A226" s="1"/>
    </row>
    <row r="227" spans="1:42" ht="15" customHeight="1" x14ac:dyDescent="0.2">
      <c r="A227" s="1"/>
      <c r="C227" s="194" t="s">
        <v>239</v>
      </c>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c r="AK227" s="194"/>
      <c r="AL227" s="194"/>
      <c r="AM227" s="194"/>
      <c r="AN227" s="194"/>
      <c r="AO227" s="194"/>
      <c r="AP227" s="194"/>
    </row>
    <row r="228" spans="1:42" ht="2.25" customHeight="1" x14ac:dyDescent="0.2">
      <c r="A228" s="1"/>
    </row>
    <row r="229" spans="1:42" ht="15" customHeight="1" x14ac:dyDescent="0.2">
      <c r="A229" s="1"/>
      <c r="C229" s="194" t="s">
        <v>240</v>
      </c>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c r="AK229" s="194"/>
      <c r="AL229" s="194"/>
      <c r="AM229" s="194"/>
      <c r="AN229" s="194"/>
      <c r="AO229" s="194"/>
      <c r="AP229" s="194"/>
    </row>
    <row r="230" spans="1:42" ht="2.25" customHeight="1" x14ac:dyDescent="0.2">
      <c r="A230" s="1"/>
    </row>
    <row r="231" spans="1:42" ht="15" customHeight="1" x14ac:dyDescent="0.2">
      <c r="A231" s="1"/>
      <c r="C231" s="194" t="s">
        <v>241</v>
      </c>
      <c r="D231" s="194"/>
      <c r="E231" s="194"/>
      <c r="F231" s="194"/>
      <c r="G231" s="194"/>
      <c r="H231" s="194"/>
      <c r="I231" s="161"/>
      <c r="J231" s="162"/>
      <c r="K231" s="162"/>
      <c r="L231" s="162"/>
      <c r="M231" s="162"/>
      <c r="N231" s="162"/>
      <c r="O231" s="162"/>
      <c r="P231" s="162"/>
      <c r="Q231" s="162"/>
      <c r="R231" s="162"/>
      <c r="S231" s="162"/>
      <c r="T231" s="162"/>
      <c r="U231" s="162"/>
      <c r="V231" s="162"/>
      <c r="W231" s="162"/>
      <c r="X231" s="162"/>
      <c r="Y231" s="162"/>
      <c r="Z231" s="162"/>
      <c r="AA231" s="162"/>
      <c r="AB231" s="162"/>
      <c r="AC231" s="162"/>
      <c r="AD231" s="162"/>
      <c r="AE231" s="162"/>
      <c r="AF231" s="162"/>
      <c r="AG231" s="163"/>
    </row>
    <row r="232" spans="1:42" ht="15" customHeight="1" x14ac:dyDescent="0.2">
      <c r="A232" s="1"/>
    </row>
    <row r="233" spans="1:42" ht="15" customHeight="1" x14ac:dyDescent="0.2">
      <c r="A233" s="1">
        <v>24</v>
      </c>
      <c r="B233" s="116" t="s">
        <v>77</v>
      </c>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row>
    <row r="234" spans="1:42" ht="15" customHeight="1" x14ac:dyDescent="0.2">
      <c r="A234" s="1"/>
    </row>
    <row r="235" spans="1:42" ht="15" customHeight="1" x14ac:dyDescent="0.2">
      <c r="A235" s="1"/>
      <c r="B235" s="252"/>
      <c r="C235" s="253"/>
      <c r="D235" s="253"/>
      <c r="E235" s="253"/>
      <c r="F235" s="253"/>
      <c r="G235" s="253"/>
      <c r="H235" s="253"/>
      <c r="I235" s="253"/>
      <c r="J235" s="253"/>
      <c r="K235" s="253"/>
      <c r="L235" s="253"/>
      <c r="M235" s="253"/>
      <c r="N235" s="253"/>
      <c r="O235" s="253"/>
      <c r="P235" s="253"/>
      <c r="Q235" s="253"/>
      <c r="R235" s="253"/>
      <c r="S235" s="253"/>
      <c r="T235" s="253"/>
      <c r="U235" s="253"/>
      <c r="V235" s="253"/>
      <c r="W235" s="253"/>
      <c r="X235" s="253"/>
      <c r="Y235" s="253"/>
      <c r="Z235" s="253"/>
      <c r="AA235" s="253"/>
      <c r="AB235" s="253"/>
      <c r="AC235" s="253"/>
      <c r="AD235" s="253"/>
      <c r="AE235" s="253"/>
      <c r="AF235" s="253"/>
      <c r="AG235" s="253"/>
      <c r="AH235" s="253"/>
      <c r="AI235" s="253"/>
      <c r="AJ235" s="253"/>
      <c r="AK235" s="253"/>
      <c r="AL235" s="253"/>
      <c r="AM235" s="253"/>
      <c r="AN235" s="253"/>
      <c r="AO235" s="253"/>
      <c r="AP235" s="254"/>
    </row>
    <row r="236" spans="1:42" ht="15" customHeight="1" x14ac:dyDescent="0.2">
      <c r="A236" s="1"/>
      <c r="B236" s="255"/>
      <c r="C236" s="256"/>
      <c r="D236" s="256"/>
      <c r="E236" s="256"/>
      <c r="F236" s="256"/>
      <c r="G236" s="256"/>
      <c r="H236" s="256"/>
      <c r="I236" s="256"/>
      <c r="J236" s="256"/>
      <c r="K236" s="256"/>
      <c r="L236" s="256"/>
      <c r="M236" s="256"/>
      <c r="N236" s="256"/>
      <c r="O236" s="256"/>
      <c r="P236" s="256"/>
      <c r="Q236" s="256"/>
      <c r="R236" s="256"/>
      <c r="S236" s="256"/>
      <c r="T236" s="256"/>
      <c r="U236" s="256"/>
      <c r="V236" s="256"/>
      <c r="W236" s="256"/>
      <c r="X236" s="256"/>
      <c r="Y236" s="256"/>
      <c r="Z236" s="256"/>
      <c r="AA236" s="256"/>
      <c r="AB236" s="256"/>
      <c r="AC236" s="256"/>
      <c r="AD236" s="256"/>
      <c r="AE236" s="256"/>
      <c r="AF236" s="256"/>
      <c r="AG236" s="256"/>
      <c r="AH236" s="256"/>
      <c r="AI236" s="256"/>
      <c r="AJ236" s="256"/>
      <c r="AK236" s="256"/>
      <c r="AL236" s="256"/>
      <c r="AM236" s="256"/>
      <c r="AN236" s="256"/>
      <c r="AO236" s="256"/>
      <c r="AP236" s="257"/>
    </row>
    <row r="237" spans="1:42" ht="15" customHeight="1" x14ac:dyDescent="0.2">
      <c r="A237" s="1"/>
      <c r="B237" s="255"/>
      <c r="C237" s="256"/>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6"/>
      <c r="AD237" s="256"/>
      <c r="AE237" s="256"/>
      <c r="AF237" s="256"/>
      <c r="AG237" s="256"/>
      <c r="AH237" s="256"/>
      <c r="AI237" s="256"/>
      <c r="AJ237" s="256"/>
      <c r="AK237" s="256"/>
      <c r="AL237" s="256"/>
      <c r="AM237" s="256"/>
      <c r="AN237" s="256"/>
      <c r="AO237" s="256"/>
      <c r="AP237" s="257"/>
    </row>
    <row r="238" spans="1:42" ht="15" customHeight="1" x14ac:dyDescent="0.2">
      <c r="A238" s="1"/>
      <c r="B238" s="255"/>
      <c r="C238" s="256"/>
      <c r="D238" s="256"/>
      <c r="E238" s="256"/>
      <c r="F238" s="256"/>
      <c r="G238" s="256"/>
      <c r="H238" s="256"/>
      <c r="I238" s="256"/>
      <c r="J238" s="256"/>
      <c r="K238" s="256"/>
      <c r="L238" s="256"/>
      <c r="M238" s="256"/>
      <c r="N238" s="256"/>
      <c r="O238" s="256"/>
      <c r="P238" s="256"/>
      <c r="Q238" s="256"/>
      <c r="R238" s="256"/>
      <c r="S238" s="256"/>
      <c r="T238" s="256"/>
      <c r="U238" s="256"/>
      <c r="V238" s="256"/>
      <c r="W238" s="256"/>
      <c r="X238" s="256"/>
      <c r="Y238" s="256"/>
      <c r="Z238" s="256"/>
      <c r="AA238" s="256"/>
      <c r="AB238" s="256"/>
      <c r="AC238" s="256"/>
      <c r="AD238" s="256"/>
      <c r="AE238" s="256"/>
      <c r="AF238" s="256"/>
      <c r="AG238" s="256"/>
      <c r="AH238" s="256"/>
      <c r="AI238" s="256"/>
      <c r="AJ238" s="256"/>
      <c r="AK238" s="256"/>
      <c r="AL238" s="256"/>
      <c r="AM238" s="256"/>
      <c r="AN238" s="256"/>
      <c r="AO238" s="256"/>
      <c r="AP238" s="257"/>
    </row>
    <row r="239" spans="1:42" ht="15" customHeight="1" x14ac:dyDescent="0.2">
      <c r="A239" s="1"/>
      <c r="B239" s="255"/>
      <c r="C239" s="25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c r="AA239" s="256"/>
      <c r="AB239" s="256"/>
      <c r="AC239" s="256"/>
      <c r="AD239" s="256"/>
      <c r="AE239" s="256"/>
      <c r="AF239" s="256"/>
      <c r="AG239" s="256"/>
      <c r="AH239" s="256"/>
      <c r="AI239" s="256"/>
      <c r="AJ239" s="256"/>
      <c r="AK239" s="256"/>
      <c r="AL239" s="256"/>
      <c r="AM239" s="256"/>
      <c r="AN239" s="256"/>
      <c r="AO239" s="256"/>
      <c r="AP239" s="257"/>
    </row>
    <row r="240" spans="1:42" ht="15" customHeight="1" x14ac:dyDescent="0.2">
      <c r="A240" s="1"/>
      <c r="B240" s="255"/>
      <c r="C240" s="256"/>
      <c r="D240" s="256"/>
      <c r="E240" s="256"/>
      <c r="F240" s="256"/>
      <c r="G240" s="256"/>
      <c r="H240" s="256"/>
      <c r="I240" s="256"/>
      <c r="J240" s="256"/>
      <c r="K240" s="256"/>
      <c r="L240" s="256"/>
      <c r="M240" s="256"/>
      <c r="N240" s="256"/>
      <c r="O240" s="256"/>
      <c r="P240" s="256"/>
      <c r="Q240" s="256"/>
      <c r="R240" s="256"/>
      <c r="S240" s="256"/>
      <c r="T240" s="256"/>
      <c r="U240" s="256"/>
      <c r="V240" s="256"/>
      <c r="W240" s="256"/>
      <c r="X240" s="256"/>
      <c r="Y240" s="256"/>
      <c r="Z240" s="256"/>
      <c r="AA240" s="256"/>
      <c r="AB240" s="256"/>
      <c r="AC240" s="256"/>
      <c r="AD240" s="256"/>
      <c r="AE240" s="256"/>
      <c r="AF240" s="256"/>
      <c r="AG240" s="256"/>
      <c r="AH240" s="256"/>
      <c r="AI240" s="256"/>
      <c r="AJ240" s="256"/>
      <c r="AK240" s="256"/>
      <c r="AL240" s="256"/>
      <c r="AM240" s="256"/>
      <c r="AN240" s="256"/>
      <c r="AO240" s="256"/>
      <c r="AP240" s="257"/>
    </row>
    <row r="241" spans="1:42" ht="15" customHeight="1" x14ac:dyDescent="0.2">
      <c r="A241" s="1"/>
      <c r="B241" s="255"/>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256"/>
      <c r="AB241" s="256"/>
      <c r="AC241" s="256"/>
      <c r="AD241" s="256"/>
      <c r="AE241" s="256"/>
      <c r="AF241" s="256"/>
      <c r="AG241" s="256"/>
      <c r="AH241" s="256"/>
      <c r="AI241" s="256"/>
      <c r="AJ241" s="256"/>
      <c r="AK241" s="256"/>
      <c r="AL241" s="256"/>
      <c r="AM241" s="256"/>
      <c r="AN241" s="256"/>
      <c r="AO241" s="256"/>
      <c r="AP241" s="257"/>
    </row>
    <row r="242" spans="1:42" ht="15" customHeight="1" x14ac:dyDescent="0.2">
      <c r="A242" s="1"/>
      <c r="B242" s="255"/>
      <c r="C242" s="256"/>
      <c r="D242" s="256"/>
      <c r="E242" s="256"/>
      <c r="F242" s="256"/>
      <c r="G242" s="256"/>
      <c r="H242" s="256"/>
      <c r="I242" s="256"/>
      <c r="J242" s="256"/>
      <c r="K242" s="256"/>
      <c r="L242" s="256"/>
      <c r="M242" s="256"/>
      <c r="N242" s="256"/>
      <c r="O242" s="256"/>
      <c r="P242" s="256"/>
      <c r="Q242" s="256"/>
      <c r="R242" s="256"/>
      <c r="S242" s="256"/>
      <c r="T242" s="256"/>
      <c r="U242" s="256"/>
      <c r="V242" s="256"/>
      <c r="W242" s="256"/>
      <c r="X242" s="256"/>
      <c r="Y242" s="256"/>
      <c r="Z242" s="256"/>
      <c r="AA242" s="256"/>
      <c r="AB242" s="256"/>
      <c r="AC242" s="256"/>
      <c r="AD242" s="256"/>
      <c r="AE242" s="256"/>
      <c r="AF242" s="256"/>
      <c r="AG242" s="256"/>
      <c r="AH242" s="256"/>
      <c r="AI242" s="256"/>
      <c r="AJ242" s="256"/>
      <c r="AK242" s="256"/>
      <c r="AL242" s="256"/>
      <c r="AM242" s="256"/>
      <c r="AN242" s="256"/>
      <c r="AO242" s="256"/>
      <c r="AP242" s="257"/>
    </row>
    <row r="243" spans="1:42" ht="15" customHeight="1" x14ac:dyDescent="0.2">
      <c r="A243" s="1"/>
      <c r="B243" s="255"/>
      <c r="C243" s="256"/>
      <c r="D243" s="256"/>
      <c r="E243" s="256"/>
      <c r="F243" s="256"/>
      <c r="G243" s="256"/>
      <c r="H243" s="256"/>
      <c r="I243" s="256"/>
      <c r="J243" s="256"/>
      <c r="K243" s="256"/>
      <c r="L243" s="256"/>
      <c r="M243" s="256"/>
      <c r="N243" s="256"/>
      <c r="O243" s="256"/>
      <c r="P243" s="256"/>
      <c r="Q243" s="256"/>
      <c r="R243" s="256"/>
      <c r="S243" s="256"/>
      <c r="T243" s="256"/>
      <c r="U243" s="256"/>
      <c r="V243" s="256"/>
      <c r="W243" s="256"/>
      <c r="X243" s="256"/>
      <c r="Y243" s="256"/>
      <c r="Z243" s="256"/>
      <c r="AA243" s="256"/>
      <c r="AB243" s="256"/>
      <c r="AC243" s="256"/>
      <c r="AD243" s="256"/>
      <c r="AE243" s="256"/>
      <c r="AF243" s="256"/>
      <c r="AG243" s="256"/>
      <c r="AH243" s="256"/>
      <c r="AI243" s="256"/>
      <c r="AJ243" s="256"/>
      <c r="AK243" s="256"/>
      <c r="AL243" s="256"/>
      <c r="AM243" s="256"/>
      <c r="AN243" s="256"/>
      <c r="AO243" s="256"/>
      <c r="AP243" s="257"/>
    </row>
    <row r="244" spans="1:42" ht="15" customHeight="1" x14ac:dyDescent="0.2">
      <c r="A244" s="1"/>
      <c r="B244" s="255"/>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256"/>
      <c r="Z244" s="256"/>
      <c r="AA244" s="256"/>
      <c r="AB244" s="256"/>
      <c r="AC244" s="256"/>
      <c r="AD244" s="256"/>
      <c r="AE244" s="256"/>
      <c r="AF244" s="256"/>
      <c r="AG244" s="256"/>
      <c r="AH244" s="256"/>
      <c r="AI244" s="256"/>
      <c r="AJ244" s="256"/>
      <c r="AK244" s="256"/>
      <c r="AL244" s="256"/>
      <c r="AM244" s="256"/>
      <c r="AN244" s="256"/>
      <c r="AO244" s="256"/>
      <c r="AP244" s="257"/>
    </row>
    <row r="245" spans="1:42" ht="15" customHeight="1" x14ac:dyDescent="0.2">
      <c r="A245" s="1"/>
      <c r="B245" s="255"/>
      <c r="C245" s="256"/>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256"/>
      <c r="Z245" s="256"/>
      <c r="AA245" s="256"/>
      <c r="AB245" s="256"/>
      <c r="AC245" s="256"/>
      <c r="AD245" s="256"/>
      <c r="AE245" s="256"/>
      <c r="AF245" s="256"/>
      <c r="AG245" s="256"/>
      <c r="AH245" s="256"/>
      <c r="AI245" s="256"/>
      <c r="AJ245" s="256"/>
      <c r="AK245" s="256"/>
      <c r="AL245" s="256"/>
      <c r="AM245" s="256"/>
      <c r="AN245" s="256"/>
      <c r="AO245" s="256"/>
      <c r="AP245" s="257"/>
    </row>
    <row r="246" spans="1:42" ht="15" customHeight="1" x14ac:dyDescent="0.2">
      <c r="A246" s="1"/>
      <c r="B246" s="255"/>
      <c r="C246" s="256"/>
      <c r="D246" s="256"/>
      <c r="E246" s="256"/>
      <c r="F246" s="256"/>
      <c r="G246" s="256"/>
      <c r="H246" s="256"/>
      <c r="I246" s="256"/>
      <c r="J246" s="256"/>
      <c r="K246" s="256"/>
      <c r="L246" s="256"/>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7"/>
    </row>
    <row r="247" spans="1:42" ht="15" customHeight="1" x14ac:dyDescent="0.2">
      <c r="A247" s="1"/>
      <c r="B247" s="255"/>
      <c r="C247" s="256"/>
      <c r="D247" s="256"/>
      <c r="E247" s="256"/>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7"/>
    </row>
    <row r="248" spans="1:42" ht="15" customHeight="1" x14ac:dyDescent="0.2">
      <c r="A248" s="1"/>
      <c r="B248" s="255"/>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7"/>
    </row>
    <row r="249" spans="1:42" ht="15" customHeight="1" x14ac:dyDescent="0.2">
      <c r="A249" s="1"/>
      <c r="B249" s="258"/>
      <c r="C249" s="259"/>
      <c r="D249" s="259"/>
      <c r="E249" s="259"/>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c r="AG249" s="259"/>
      <c r="AH249" s="259"/>
      <c r="AI249" s="259"/>
      <c r="AJ249" s="259"/>
      <c r="AK249" s="259"/>
      <c r="AL249" s="259"/>
      <c r="AM249" s="259"/>
      <c r="AN249" s="259"/>
      <c r="AO249" s="259"/>
      <c r="AP249" s="260"/>
    </row>
    <row r="250" spans="1:42" ht="15" customHeight="1" x14ac:dyDescent="0.2">
      <c r="A250" s="1"/>
    </row>
    <row r="251" spans="1:42" ht="15" customHeight="1" x14ac:dyDescent="0.2">
      <c r="A251" s="1"/>
    </row>
    <row r="252" spans="1:42" ht="15" customHeight="1" x14ac:dyDescent="0.2">
      <c r="A252" s="1">
        <v>25</v>
      </c>
      <c r="B252" s="116" t="s">
        <v>78</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row>
    <row r="253" spans="1:42" ht="15" customHeight="1" x14ac:dyDescent="0.2">
      <c r="A253" s="1"/>
      <c r="B253" s="245" t="s">
        <v>242</v>
      </c>
      <c r="C253" s="245"/>
      <c r="D253" s="245"/>
      <c r="E253" s="245"/>
      <c r="F253" s="245"/>
      <c r="G253" s="245"/>
      <c r="H253" s="245"/>
      <c r="I253" s="245"/>
      <c r="J253" s="245"/>
      <c r="K253" s="245"/>
      <c r="L253" s="245"/>
      <c r="M253" s="245"/>
      <c r="N253" s="245"/>
      <c r="O253" s="245"/>
      <c r="P253" s="245"/>
      <c r="Q253" s="245"/>
      <c r="R253" s="245"/>
      <c r="S253" s="245"/>
      <c r="T253" s="245"/>
      <c r="U253" s="245"/>
      <c r="V253" s="245"/>
      <c r="W253" s="245"/>
      <c r="X253" s="245"/>
      <c r="Y253" s="245"/>
      <c r="Z253" s="245"/>
      <c r="AA253" s="245"/>
      <c r="AB253" s="245"/>
      <c r="AC253" s="245"/>
      <c r="AD253" s="245"/>
      <c r="AE253" s="245"/>
      <c r="AF253" s="245"/>
      <c r="AG253" s="245"/>
      <c r="AH253" s="245"/>
      <c r="AI253" s="245"/>
      <c r="AJ253" s="245"/>
      <c r="AK253" s="245"/>
      <c r="AL253" s="245"/>
      <c r="AM253" s="245"/>
      <c r="AN253" s="245"/>
      <c r="AO253" s="245"/>
      <c r="AP253" s="245"/>
    </row>
    <row r="254" spans="1:42" ht="15" customHeight="1" x14ac:dyDescent="0.2">
      <c r="A254" s="1"/>
    </row>
    <row r="255" spans="1:42" ht="15" customHeight="1" x14ac:dyDescent="0.2">
      <c r="A255" s="1"/>
      <c r="B255" s="261"/>
      <c r="C255" s="262"/>
      <c r="D255" s="262"/>
      <c r="E255" s="262"/>
      <c r="F255" s="262"/>
      <c r="G255" s="262"/>
      <c r="H255" s="262"/>
      <c r="I255" s="262"/>
      <c r="J255" s="262"/>
      <c r="K255" s="262"/>
      <c r="L255" s="262"/>
      <c r="M255" s="262"/>
      <c r="N255" s="262"/>
      <c r="O255" s="262"/>
      <c r="P255" s="262"/>
      <c r="Q255" s="262"/>
      <c r="R255" s="262"/>
      <c r="S255" s="262"/>
      <c r="T255" s="262"/>
      <c r="U255" s="262"/>
      <c r="V255" s="262"/>
      <c r="W255" s="262"/>
      <c r="X255" s="262"/>
      <c r="Y255" s="262"/>
      <c r="Z255" s="262"/>
      <c r="AA255" s="262"/>
      <c r="AB255" s="262"/>
      <c r="AC255" s="262"/>
      <c r="AD255" s="262"/>
      <c r="AE255" s="262"/>
      <c r="AF255" s="262"/>
      <c r="AG255" s="262"/>
      <c r="AH255" s="262"/>
      <c r="AI255" s="262"/>
      <c r="AJ255" s="262"/>
      <c r="AK255" s="262"/>
      <c r="AL255" s="262"/>
      <c r="AM255" s="262"/>
      <c r="AN255" s="262"/>
      <c r="AO255" s="262"/>
      <c r="AP255" s="263"/>
    </row>
    <row r="256" spans="1:42" ht="15" customHeight="1" x14ac:dyDescent="0.2">
      <c r="A256" s="1"/>
      <c r="B256" s="264"/>
      <c r="C256" s="265"/>
      <c r="D256" s="265"/>
      <c r="E256" s="265"/>
      <c r="F256" s="265"/>
      <c r="G256" s="265"/>
      <c r="H256" s="265"/>
      <c r="I256" s="265"/>
      <c r="J256" s="265"/>
      <c r="K256" s="265"/>
      <c r="L256" s="265"/>
      <c r="M256" s="265"/>
      <c r="N256" s="265"/>
      <c r="O256" s="265"/>
      <c r="P256" s="265"/>
      <c r="Q256" s="265"/>
      <c r="R256" s="265"/>
      <c r="S256" s="265"/>
      <c r="T256" s="265"/>
      <c r="U256" s="265"/>
      <c r="V256" s="265"/>
      <c r="W256" s="265"/>
      <c r="X256" s="265"/>
      <c r="Y256" s="265"/>
      <c r="Z256" s="265"/>
      <c r="AA256" s="265"/>
      <c r="AB256" s="265"/>
      <c r="AC256" s="265"/>
      <c r="AD256" s="265"/>
      <c r="AE256" s="265"/>
      <c r="AF256" s="265"/>
      <c r="AG256" s="265"/>
      <c r="AH256" s="265"/>
      <c r="AI256" s="265"/>
      <c r="AJ256" s="265"/>
      <c r="AK256" s="265"/>
      <c r="AL256" s="265"/>
      <c r="AM256" s="265"/>
      <c r="AN256" s="265"/>
      <c r="AO256" s="265"/>
      <c r="AP256" s="266"/>
    </row>
    <row r="257" spans="1:42" ht="15" customHeight="1" x14ac:dyDescent="0.2">
      <c r="A257" s="1"/>
      <c r="B257" s="264"/>
      <c r="C257" s="265"/>
      <c r="D257" s="265"/>
      <c r="E257" s="265"/>
      <c r="F257" s="265"/>
      <c r="G257" s="265"/>
      <c r="H257" s="265"/>
      <c r="I257" s="265"/>
      <c r="J257" s="265"/>
      <c r="K257" s="265"/>
      <c r="L257" s="265"/>
      <c r="M257" s="265"/>
      <c r="N257" s="265"/>
      <c r="O257" s="265"/>
      <c r="P257" s="265"/>
      <c r="Q257" s="265"/>
      <c r="R257" s="265"/>
      <c r="S257" s="265"/>
      <c r="T257" s="265"/>
      <c r="U257" s="265"/>
      <c r="V257" s="265"/>
      <c r="W257" s="265"/>
      <c r="X257" s="265"/>
      <c r="Y257" s="265"/>
      <c r="Z257" s="265"/>
      <c r="AA257" s="265"/>
      <c r="AB257" s="265"/>
      <c r="AC257" s="265"/>
      <c r="AD257" s="265"/>
      <c r="AE257" s="265"/>
      <c r="AF257" s="265"/>
      <c r="AG257" s="265"/>
      <c r="AH257" s="265"/>
      <c r="AI257" s="265"/>
      <c r="AJ257" s="265"/>
      <c r="AK257" s="265"/>
      <c r="AL257" s="265"/>
      <c r="AM257" s="265"/>
      <c r="AN257" s="265"/>
      <c r="AO257" s="265"/>
      <c r="AP257" s="266"/>
    </row>
    <row r="258" spans="1:42" ht="15" customHeight="1" x14ac:dyDescent="0.2">
      <c r="A258" s="1"/>
      <c r="B258" s="264"/>
      <c r="C258" s="265"/>
      <c r="D258" s="265"/>
      <c r="E258" s="265"/>
      <c r="F258" s="265"/>
      <c r="G258" s="265"/>
      <c r="H258" s="265"/>
      <c r="I258" s="265"/>
      <c r="J258" s="265"/>
      <c r="K258" s="265"/>
      <c r="L258" s="265"/>
      <c r="M258" s="265"/>
      <c r="N258" s="265"/>
      <c r="O258" s="265"/>
      <c r="P258" s="265"/>
      <c r="Q258" s="265"/>
      <c r="R258" s="265"/>
      <c r="S258" s="265"/>
      <c r="T258" s="265"/>
      <c r="U258" s="265"/>
      <c r="V258" s="265"/>
      <c r="W258" s="265"/>
      <c r="X258" s="265"/>
      <c r="Y258" s="265"/>
      <c r="Z258" s="265"/>
      <c r="AA258" s="265"/>
      <c r="AB258" s="265"/>
      <c r="AC258" s="265"/>
      <c r="AD258" s="265"/>
      <c r="AE258" s="265"/>
      <c r="AF258" s="265"/>
      <c r="AG258" s="265"/>
      <c r="AH258" s="265"/>
      <c r="AI258" s="265"/>
      <c r="AJ258" s="265"/>
      <c r="AK258" s="265"/>
      <c r="AL258" s="265"/>
      <c r="AM258" s="265"/>
      <c r="AN258" s="265"/>
      <c r="AO258" s="265"/>
      <c r="AP258" s="266"/>
    </row>
    <row r="259" spans="1:42" ht="15" customHeight="1" x14ac:dyDescent="0.2">
      <c r="A259" s="1"/>
      <c r="B259" s="264"/>
      <c r="C259" s="265"/>
      <c r="D259" s="265"/>
      <c r="E259" s="265"/>
      <c r="F259" s="265"/>
      <c r="G259" s="265"/>
      <c r="H259" s="265"/>
      <c r="I259" s="265"/>
      <c r="J259" s="265"/>
      <c r="K259" s="265"/>
      <c r="L259" s="265"/>
      <c r="M259" s="265"/>
      <c r="N259" s="265"/>
      <c r="O259" s="265"/>
      <c r="P259" s="265"/>
      <c r="Q259" s="265"/>
      <c r="R259" s="265"/>
      <c r="S259" s="265"/>
      <c r="T259" s="265"/>
      <c r="U259" s="265"/>
      <c r="V259" s="265"/>
      <c r="W259" s="265"/>
      <c r="X259" s="265"/>
      <c r="Y259" s="265"/>
      <c r="Z259" s="265"/>
      <c r="AA259" s="265"/>
      <c r="AB259" s="265"/>
      <c r="AC259" s="265"/>
      <c r="AD259" s="265"/>
      <c r="AE259" s="265"/>
      <c r="AF259" s="265"/>
      <c r="AG259" s="265"/>
      <c r="AH259" s="265"/>
      <c r="AI259" s="265"/>
      <c r="AJ259" s="265"/>
      <c r="AK259" s="265"/>
      <c r="AL259" s="265"/>
      <c r="AM259" s="265"/>
      <c r="AN259" s="265"/>
      <c r="AO259" s="265"/>
      <c r="AP259" s="266"/>
    </row>
    <row r="260" spans="1:42" ht="15" customHeight="1" x14ac:dyDescent="0.2">
      <c r="A260" s="1"/>
      <c r="B260" s="264"/>
      <c r="C260" s="265"/>
      <c r="D260" s="265"/>
      <c r="E260" s="265"/>
      <c r="F260" s="265"/>
      <c r="G260" s="265"/>
      <c r="H260" s="265"/>
      <c r="I260" s="265"/>
      <c r="J260" s="265"/>
      <c r="K260" s="265"/>
      <c r="L260" s="265"/>
      <c r="M260" s="265"/>
      <c r="N260" s="265"/>
      <c r="O260" s="265"/>
      <c r="P260" s="265"/>
      <c r="Q260" s="265"/>
      <c r="R260" s="265"/>
      <c r="S260" s="265"/>
      <c r="T260" s="265"/>
      <c r="U260" s="265"/>
      <c r="V260" s="265"/>
      <c r="W260" s="265"/>
      <c r="X260" s="265"/>
      <c r="Y260" s="265"/>
      <c r="Z260" s="265"/>
      <c r="AA260" s="265"/>
      <c r="AB260" s="265"/>
      <c r="AC260" s="265"/>
      <c r="AD260" s="265"/>
      <c r="AE260" s="265"/>
      <c r="AF260" s="265"/>
      <c r="AG260" s="265"/>
      <c r="AH260" s="265"/>
      <c r="AI260" s="265"/>
      <c r="AJ260" s="265"/>
      <c r="AK260" s="265"/>
      <c r="AL260" s="265"/>
      <c r="AM260" s="265"/>
      <c r="AN260" s="265"/>
      <c r="AO260" s="265"/>
      <c r="AP260" s="266"/>
    </row>
    <row r="261" spans="1:42" ht="15" customHeight="1" x14ac:dyDescent="0.2">
      <c r="A261" s="1"/>
      <c r="B261" s="264"/>
      <c r="C261" s="265"/>
      <c r="D261" s="265"/>
      <c r="E261" s="265"/>
      <c r="F261" s="265"/>
      <c r="G261" s="265"/>
      <c r="H261" s="265"/>
      <c r="I261" s="265"/>
      <c r="J261" s="265"/>
      <c r="K261" s="265"/>
      <c r="L261" s="265"/>
      <c r="M261" s="265"/>
      <c r="N261" s="265"/>
      <c r="O261" s="265"/>
      <c r="P261" s="265"/>
      <c r="Q261" s="265"/>
      <c r="R261" s="265"/>
      <c r="S261" s="265"/>
      <c r="T261" s="265"/>
      <c r="U261" s="265"/>
      <c r="V261" s="265"/>
      <c r="W261" s="265"/>
      <c r="X261" s="265"/>
      <c r="Y261" s="265"/>
      <c r="Z261" s="265"/>
      <c r="AA261" s="265"/>
      <c r="AB261" s="265"/>
      <c r="AC261" s="265"/>
      <c r="AD261" s="265"/>
      <c r="AE261" s="265"/>
      <c r="AF261" s="265"/>
      <c r="AG261" s="265"/>
      <c r="AH261" s="265"/>
      <c r="AI261" s="265"/>
      <c r="AJ261" s="265"/>
      <c r="AK261" s="265"/>
      <c r="AL261" s="265"/>
      <c r="AM261" s="265"/>
      <c r="AN261" s="265"/>
      <c r="AO261" s="265"/>
      <c r="AP261" s="266"/>
    </row>
    <row r="262" spans="1:42" ht="15" customHeight="1" x14ac:dyDescent="0.2">
      <c r="A262" s="1"/>
      <c r="B262" s="264"/>
      <c r="C262" s="265"/>
      <c r="D262" s="265"/>
      <c r="E262" s="265"/>
      <c r="F262" s="265"/>
      <c r="G262" s="265"/>
      <c r="H262" s="265"/>
      <c r="I262" s="265"/>
      <c r="J262" s="265"/>
      <c r="K262" s="265"/>
      <c r="L262" s="265"/>
      <c r="M262" s="265"/>
      <c r="N262" s="265"/>
      <c r="O262" s="265"/>
      <c r="P262" s="265"/>
      <c r="Q262" s="265"/>
      <c r="R262" s="265"/>
      <c r="S262" s="265"/>
      <c r="T262" s="265"/>
      <c r="U262" s="265"/>
      <c r="V262" s="265"/>
      <c r="W262" s="265"/>
      <c r="X262" s="265"/>
      <c r="Y262" s="265"/>
      <c r="Z262" s="265"/>
      <c r="AA262" s="265"/>
      <c r="AB262" s="265"/>
      <c r="AC262" s="265"/>
      <c r="AD262" s="265"/>
      <c r="AE262" s="265"/>
      <c r="AF262" s="265"/>
      <c r="AG262" s="265"/>
      <c r="AH262" s="265"/>
      <c r="AI262" s="265"/>
      <c r="AJ262" s="265"/>
      <c r="AK262" s="265"/>
      <c r="AL262" s="265"/>
      <c r="AM262" s="265"/>
      <c r="AN262" s="265"/>
      <c r="AO262" s="265"/>
      <c r="AP262" s="266"/>
    </row>
    <row r="263" spans="1:42" ht="15" customHeight="1" x14ac:dyDescent="0.2">
      <c r="A263" s="1"/>
      <c r="B263" s="264"/>
      <c r="C263" s="265"/>
      <c r="D263" s="265"/>
      <c r="E263" s="265"/>
      <c r="F263" s="265"/>
      <c r="G263" s="265"/>
      <c r="H263" s="265"/>
      <c r="I263" s="265"/>
      <c r="J263" s="265"/>
      <c r="K263" s="265"/>
      <c r="L263" s="265"/>
      <c r="M263" s="265"/>
      <c r="N263" s="265"/>
      <c r="O263" s="265"/>
      <c r="P263" s="265"/>
      <c r="Q263" s="265"/>
      <c r="R263" s="265"/>
      <c r="S263" s="265"/>
      <c r="T263" s="265"/>
      <c r="U263" s="265"/>
      <c r="V263" s="265"/>
      <c r="W263" s="265"/>
      <c r="X263" s="265"/>
      <c r="Y263" s="265"/>
      <c r="Z263" s="265"/>
      <c r="AA263" s="265"/>
      <c r="AB263" s="265"/>
      <c r="AC263" s="265"/>
      <c r="AD263" s="265"/>
      <c r="AE263" s="265"/>
      <c r="AF263" s="265"/>
      <c r="AG263" s="265"/>
      <c r="AH263" s="265"/>
      <c r="AI263" s="265"/>
      <c r="AJ263" s="265"/>
      <c r="AK263" s="265"/>
      <c r="AL263" s="265"/>
      <c r="AM263" s="265"/>
      <c r="AN263" s="265"/>
      <c r="AO263" s="265"/>
      <c r="AP263" s="266"/>
    </row>
    <row r="264" spans="1:42" ht="15" customHeight="1" x14ac:dyDescent="0.2">
      <c r="A264" s="1"/>
      <c r="B264" s="264"/>
      <c r="C264" s="265"/>
      <c r="D264" s="265"/>
      <c r="E264" s="265"/>
      <c r="F264" s="265"/>
      <c r="G264" s="265"/>
      <c r="H264" s="265"/>
      <c r="I264" s="265"/>
      <c r="J264" s="265"/>
      <c r="K264" s="265"/>
      <c r="L264" s="265"/>
      <c r="M264" s="265"/>
      <c r="N264" s="265"/>
      <c r="O264" s="265"/>
      <c r="P264" s="265"/>
      <c r="Q264" s="265"/>
      <c r="R264" s="265"/>
      <c r="S264" s="265"/>
      <c r="T264" s="265"/>
      <c r="U264" s="265"/>
      <c r="V264" s="265"/>
      <c r="W264" s="265"/>
      <c r="X264" s="265"/>
      <c r="Y264" s="265"/>
      <c r="Z264" s="265"/>
      <c r="AA264" s="265"/>
      <c r="AB264" s="265"/>
      <c r="AC264" s="265"/>
      <c r="AD264" s="265"/>
      <c r="AE264" s="265"/>
      <c r="AF264" s="265"/>
      <c r="AG264" s="265"/>
      <c r="AH264" s="265"/>
      <c r="AI264" s="265"/>
      <c r="AJ264" s="265"/>
      <c r="AK264" s="265"/>
      <c r="AL264" s="265"/>
      <c r="AM264" s="265"/>
      <c r="AN264" s="265"/>
      <c r="AO264" s="265"/>
      <c r="AP264" s="266"/>
    </row>
    <row r="265" spans="1:42" ht="15" customHeight="1" x14ac:dyDescent="0.2">
      <c r="A265" s="1"/>
      <c r="B265" s="264"/>
      <c r="C265" s="265"/>
      <c r="D265" s="265"/>
      <c r="E265" s="265"/>
      <c r="F265" s="265"/>
      <c r="G265" s="265"/>
      <c r="H265" s="265"/>
      <c r="I265" s="265"/>
      <c r="J265" s="265"/>
      <c r="K265" s="265"/>
      <c r="L265" s="265"/>
      <c r="M265" s="265"/>
      <c r="N265" s="265"/>
      <c r="O265" s="265"/>
      <c r="P265" s="265"/>
      <c r="Q265" s="265"/>
      <c r="R265" s="265"/>
      <c r="S265" s="265"/>
      <c r="T265" s="265"/>
      <c r="U265" s="265"/>
      <c r="V265" s="265"/>
      <c r="W265" s="265"/>
      <c r="X265" s="265"/>
      <c r="Y265" s="265"/>
      <c r="Z265" s="265"/>
      <c r="AA265" s="265"/>
      <c r="AB265" s="265"/>
      <c r="AC265" s="265"/>
      <c r="AD265" s="265"/>
      <c r="AE265" s="265"/>
      <c r="AF265" s="265"/>
      <c r="AG265" s="265"/>
      <c r="AH265" s="265"/>
      <c r="AI265" s="265"/>
      <c r="AJ265" s="265"/>
      <c r="AK265" s="265"/>
      <c r="AL265" s="265"/>
      <c r="AM265" s="265"/>
      <c r="AN265" s="265"/>
      <c r="AO265" s="265"/>
      <c r="AP265" s="266"/>
    </row>
    <row r="266" spans="1:42" ht="15" customHeight="1" x14ac:dyDescent="0.2">
      <c r="A266" s="1"/>
      <c r="B266" s="264"/>
      <c r="C266" s="265"/>
      <c r="D266" s="265"/>
      <c r="E266" s="265"/>
      <c r="F266" s="265"/>
      <c r="G266" s="265"/>
      <c r="H266" s="265"/>
      <c r="I266" s="265"/>
      <c r="J266" s="265"/>
      <c r="K266" s="265"/>
      <c r="L266" s="265"/>
      <c r="M266" s="265"/>
      <c r="N266" s="265"/>
      <c r="O266" s="265"/>
      <c r="P266" s="265"/>
      <c r="Q266" s="265"/>
      <c r="R266" s="265"/>
      <c r="S266" s="265"/>
      <c r="T266" s="265"/>
      <c r="U266" s="265"/>
      <c r="V266" s="265"/>
      <c r="W266" s="265"/>
      <c r="X266" s="265"/>
      <c r="Y266" s="265"/>
      <c r="Z266" s="265"/>
      <c r="AA266" s="265"/>
      <c r="AB266" s="265"/>
      <c r="AC266" s="265"/>
      <c r="AD266" s="265"/>
      <c r="AE266" s="265"/>
      <c r="AF266" s="265"/>
      <c r="AG266" s="265"/>
      <c r="AH266" s="265"/>
      <c r="AI266" s="265"/>
      <c r="AJ266" s="265"/>
      <c r="AK266" s="265"/>
      <c r="AL266" s="265"/>
      <c r="AM266" s="265"/>
      <c r="AN266" s="265"/>
      <c r="AO266" s="265"/>
      <c r="AP266" s="266"/>
    </row>
    <row r="267" spans="1:42" ht="15" customHeight="1" x14ac:dyDescent="0.2">
      <c r="A267" s="1"/>
      <c r="B267" s="264"/>
      <c r="C267" s="265"/>
      <c r="D267" s="265"/>
      <c r="E267" s="265"/>
      <c r="F267" s="265"/>
      <c r="G267" s="265"/>
      <c r="H267" s="265"/>
      <c r="I267" s="265"/>
      <c r="J267" s="265"/>
      <c r="K267" s="265"/>
      <c r="L267" s="265"/>
      <c r="M267" s="265"/>
      <c r="N267" s="265"/>
      <c r="O267" s="265"/>
      <c r="P267" s="265"/>
      <c r="Q267" s="265"/>
      <c r="R267" s="265"/>
      <c r="S267" s="265"/>
      <c r="T267" s="265"/>
      <c r="U267" s="265"/>
      <c r="V267" s="265"/>
      <c r="W267" s="265"/>
      <c r="X267" s="265"/>
      <c r="Y267" s="265"/>
      <c r="Z267" s="265"/>
      <c r="AA267" s="265"/>
      <c r="AB267" s="265"/>
      <c r="AC267" s="265"/>
      <c r="AD267" s="265"/>
      <c r="AE267" s="265"/>
      <c r="AF267" s="265"/>
      <c r="AG267" s="265"/>
      <c r="AH267" s="265"/>
      <c r="AI267" s="265"/>
      <c r="AJ267" s="265"/>
      <c r="AK267" s="265"/>
      <c r="AL267" s="265"/>
      <c r="AM267" s="265"/>
      <c r="AN267" s="265"/>
      <c r="AO267" s="265"/>
      <c r="AP267" s="266"/>
    </row>
    <row r="268" spans="1:42" ht="15" customHeight="1" x14ac:dyDescent="0.2">
      <c r="A268" s="1"/>
      <c r="B268" s="264"/>
      <c r="C268" s="265"/>
      <c r="D268" s="265"/>
      <c r="E268" s="265"/>
      <c r="F268" s="265"/>
      <c r="G268" s="265"/>
      <c r="H268" s="265"/>
      <c r="I268" s="265"/>
      <c r="J268" s="265"/>
      <c r="K268" s="265"/>
      <c r="L268" s="265"/>
      <c r="M268" s="265"/>
      <c r="N268" s="265"/>
      <c r="O268" s="265"/>
      <c r="P268" s="265"/>
      <c r="Q268" s="265"/>
      <c r="R268" s="265"/>
      <c r="S268" s="265"/>
      <c r="T268" s="265"/>
      <c r="U268" s="265"/>
      <c r="V268" s="265"/>
      <c r="W268" s="265"/>
      <c r="X268" s="265"/>
      <c r="Y268" s="265"/>
      <c r="Z268" s="265"/>
      <c r="AA268" s="265"/>
      <c r="AB268" s="265"/>
      <c r="AC268" s="265"/>
      <c r="AD268" s="265"/>
      <c r="AE268" s="265"/>
      <c r="AF268" s="265"/>
      <c r="AG268" s="265"/>
      <c r="AH268" s="265"/>
      <c r="AI268" s="265"/>
      <c r="AJ268" s="265"/>
      <c r="AK268" s="265"/>
      <c r="AL268" s="265"/>
      <c r="AM268" s="265"/>
      <c r="AN268" s="265"/>
      <c r="AO268" s="265"/>
      <c r="AP268" s="266"/>
    </row>
    <row r="269" spans="1:42" ht="15" customHeight="1" x14ac:dyDescent="0.2">
      <c r="A269" s="1"/>
      <c r="B269" s="267"/>
      <c r="C269" s="268"/>
      <c r="D269" s="268"/>
      <c r="E269" s="268"/>
      <c r="F269" s="268"/>
      <c r="G269" s="268"/>
      <c r="H269" s="268"/>
      <c r="I269" s="268"/>
      <c r="J269" s="268"/>
      <c r="K269" s="268"/>
      <c r="L269" s="268"/>
      <c r="M269" s="268"/>
      <c r="N269" s="268"/>
      <c r="O269" s="268"/>
      <c r="P269" s="268"/>
      <c r="Q269" s="268"/>
      <c r="R269" s="268"/>
      <c r="S269" s="268"/>
      <c r="T269" s="268"/>
      <c r="U269" s="268"/>
      <c r="V269" s="268"/>
      <c r="W269" s="268"/>
      <c r="X269" s="268"/>
      <c r="Y269" s="268"/>
      <c r="Z269" s="268"/>
      <c r="AA269" s="268"/>
      <c r="AB269" s="268"/>
      <c r="AC269" s="268"/>
      <c r="AD269" s="268"/>
      <c r="AE269" s="268"/>
      <c r="AF269" s="268"/>
      <c r="AG269" s="268"/>
      <c r="AH269" s="268"/>
      <c r="AI269" s="268"/>
      <c r="AJ269" s="268"/>
      <c r="AK269" s="268"/>
      <c r="AL269" s="268"/>
      <c r="AM269" s="268"/>
      <c r="AN269" s="268"/>
      <c r="AO269" s="268"/>
      <c r="AP269" s="269"/>
    </row>
    <row r="270" spans="1:42" ht="15" customHeight="1" x14ac:dyDescent="0.2">
      <c r="A270" s="1"/>
    </row>
    <row r="271" spans="1:42" ht="15" customHeight="1" x14ac:dyDescent="0.2">
      <c r="A271" s="1">
        <v>26</v>
      </c>
      <c r="B271" s="110" t="s">
        <v>243</v>
      </c>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0"/>
      <c r="AL271" s="110"/>
      <c r="AM271" s="110"/>
      <c r="AN271" s="110"/>
      <c r="AO271" s="110"/>
      <c r="AP271" s="110"/>
    </row>
    <row r="272" spans="1:42" ht="2.25" customHeight="1" x14ac:dyDescent="0.2">
      <c r="A272" s="1"/>
    </row>
    <row r="273" spans="1:42" ht="15" customHeight="1" x14ac:dyDescent="0.2">
      <c r="A273" s="1"/>
      <c r="B273" s="107" t="s">
        <v>52</v>
      </c>
      <c r="C273" s="107"/>
      <c r="D273" s="270"/>
      <c r="E273" s="46"/>
      <c r="F273" s="46"/>
      <c r="G273" s="22"/>
      <c r="H273" s="107" t="s">
        <v>53</v>
      </c>
      <c r="I273" s="270"/>
      <c r="J273" s="46"/>
      <c r="K273" s="46"/>
      <c r="L273" s="46"/>
      <c r="M273" s="45"/>
      <c r="N273" s="47"/>
      <c r="O273" s="47"/>
      <c r="P273" s="47"/>
      <c r="Q273" s="47"/>
      <c r="R273" s="47"/>
      <c r="S273" s="47"/>
      <c r="T273" s="47"/>
    </row>
    <row r="274" spans="1:42" ht="15" customHeight="1" x14ac:dyDescent="0.2">
      <c r="A274" s="1"/>
      <c r="D274" s="22"/>
      <c r="E274" s="47"/>
      <c r="F274" s="47"/>
      <c r="G274" s="22"/>
      <c r="I274" s="22"/>
      <c r="J274" s="48"/>
      <c r="K274" s="48"/>
      <c r="L274" s="48"/>
      <c r="M274" s="47"/>
      <c r="N274" s="47"/>
      <c r="O274" s="47"/>
      <c r="P274" s="47"/>
      <c r="Q274" s="47"/>
      <c r="R274" s="47"/>
      <c r="S274" s="47"/>
      <c r="T274" s="47"/>
    </row>
    <row r="275" spans="1:42" ht="15" customHeight="1" x14ac:dyDescent="0.2">
      <c r="A275" s="1">
        <v>27</v>
      </c>
      <c r="B275" s="193" t="s">
        <v>244</v>
      </c>
      <c r="C275" s="193"/>
      <c r="D275" s="193"/>
      <c r="E275" s="193"/>
      <c r="F275" s="193"/>
      <c r="G275" s="193"/>
      <c r="H275" s="193"/>
      <c r="I275" s="193"/>
      <c r="J275" s="193"/>
      <c r="K275" s="193"/>
      <c r="L275" s="193"/>
      <c r="M275" s="193"/>
      <c r="N275" s="193"/>
      <c r="O275" s="193"/>
      <c r="P275" s="193"/>
      <c r="Q275" s="193"/>
      <c r="R275" s="193"/>
      <c r="S275" s="193"/>
      <c r="T275" s="193"/>
      <c r="U275" s="193"/>
      <c r="V275" s="193"/>
      <c r="W275" s="193"/>
      <c r="X275" s="193"/>
      <c r="Y275" s="193"/>
      <c r="Z275" s="193"/>
      <c r="AA275" s="193"/>
      <c r="AB275" s="193"/>
      <c r="AC275" s="193"/>
      <c r="AD275" s="193"/>
      <c r="AE275" s="193"/>
      <c r="AF275" s="193"/>
      <c r="AG275" s="193"/>
      <c r="AH275" s="193"/>
      <c r="AI275" s="193"/>
      <c r="AJ275" s="193"/>
      <c r="AK275" s="193"/>
      <c r="AL275" s="193"/>
      <c r="AM275" s="193"/>
      <c r="AN275" s="193"/>
      <c r="AO275" s="193"/>
      <c r="AP275" s="193"/>
    </row>
    <row r="276" spans="1:42" ht="2.25" customHeight="1" x14ac:dyDescent="0.2">
      <c r="A276" s="1"/>
      <c r="D276" s="22"/>
      <c r="E276" s="47"/>
      <c r="F276" s="47"/>
      <c r="G276" s="22"/>
      <c r="I276" s="22"/>
      <c r="J276" s="48"/>
      <c r="K276" s="48"/>
      <c r="L276" s="48"/>
      <c r="M276" s="47"/>
      <c r="N276" s="47"/>
      <c r="O276" s="47"/>
      <c r="P276" s="47"/>
      <c r="Q276" s="47"/>
      <c r="R276" s="47"/>
      <c r="S276" s="47"/>
      <c r="T276" s="47"/>
    </row>
    <row r="277" spans="1:42" ht="15" customHeight="1" x14ac:dyDescent="0.2">
      <c r="A277" s="1"/>
      <c r="B277" s="245" t="s">
        <v>245</v>
      </c>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row>
    <row r="278" spans="1:42" ht="2.25" customHeight="1" x14ac:dyDescent="0.2">
      <c r="A278" s="1"/>
      <c r="D278" s="22"/>
      <c r="E278" s="47"/>
      <c r="F278" s="47"/>
      <c r="G278" s="22"/>
      <c r="I278" s="22"/>
      <c r="J278" s="48"/>
      <c r="K278" s="48"/>
      <c r="L278" s="48"/>
      <c r="M278" s="47"/>
      <c r="N278" s="47"/>
      <c r="O278" s="47"/>
      <c r="P278" s="47"/>
      <c r="Q278" s="47"/>
      <c r="R278" s="47"/>
      <c r="S278" s="47"/>
      <c r="T278" s="47"/>
    </row>
    <row r="279" spans="1:42" ht="15" customHeight="1" x14ac:dyDescent="0.2">
      <c r="A279" s="1"/>
      <c r="B279" s="112"/>
      <c r="C279" s="112"/>
      <c r="E279" s="119" t="s">
        <v>246</v>
      </c>
      <c r="F279" s="119"/>
      <c r="G279" s="119"/>
      <c r="H279" s="119"/>
      <c r="I279" s="119"/>
      <c r="J279" s="48"/>
      <c r="K279" s="48"/>
      <c r="L279" s="48"/>
      <c r="M279" s="47"/>
      <c r="N279" s="47"/>
      <c r="O279" s="47"/>
      <c r="P279" s="47"/>
      <c r="Q279" s="47"/>
      <c r="R279" s="47"/>
      <c r="S279" s="47"/>
      <c r="T279" s="47"/>
    </row>
    <row r="280" spans="1:42" ht="15" customHeight="1" x14ac:dyDescent="0.2">
      <c r="A280" s="1"/>
    </row>
    <row r="281" spans="1:42" ht="15" customHeight="1" x14ac:dyDescent="0.2">
      <c r="A281" s="1">
        <v>28</v>
      </c>
      <c r="B281" s="117" t="s">
        <v>79</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row>
    <row r="282" spans="1:42" ht="2.25" customHeight="1" x14ac:dyDescent="0.2">
      <c r="A282" s="1"/>
    </row>
    <row r="283" spans="1:42" ht="15" customHeight="1" x14ac:dyDescent="0.2">
      <c r="A283" s="1"/>
      <c r="C283" s="20" t="s">
        <v>247</v>
      </c>
      <c r="D283" s="20"/>
      <c r="E283" s="20"/>
      <c r="F283" s="20"/>
      <c r="G283" s="20"/>
      <c r="H283" s="20"/>
      <c r="I283" s="20"/>
      <c r="J283" s="20"/>
      <c r="K283" s="20"/>
      <c r="L283" s="20"/>
      <c r="M283" s="20"/>
      <c r="N283" s="20"/>
      <c r="O283" s="20"/>
      <c r="P283" s="20"/>
      <c r="Q283" s="20"/>
      <c r="R283" s="20"/>
      <c r="S283" s="20"/>
      <c r="T283" s="20"/>
      <c r="U283" s="20"/>
      <c r="V283" s="20"/>
      <c r="W283" s="113"/>
      <c r="X283" s="114"/>
      <c r="Y283" s="114"/>
      <c r="Z283" s="114"/>
      <c r="AA283" s="114"/>
      <c r="AB283" s="114"/>
      <c r="AC283" s="114"/>
      <c r="AD283" s="114"/>
      <c r="AE283" s="115"/>
      <c r="AF283" s="107" t="s">
        <v>80</v>
      </c>
      <c r="AG283" s="107"/>
    </row>
    <row r="284" spans="1:42" ht="15" customHeight="1" x14ac:dyDescent="0.2">
      <c r="A284" s="1"/>
    </row>
    <row r="285" spans="1:42" ht="15" customHeight="1" x14ac:dyDescent="0.2">
      <c r="A285" s="1"/>
      <c r="B285" s="109" t="s">
        <v>81</v>
      </c>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c r="AO285" s="109"/>
      <c r="AP285" s="109"/>
    </row>
    <row r="286" spans="1:42" ht="2.25" customHeight="1" x14ac:dyDescent="0.2">
      <c r="A286" s="1"/>
    </row>
    <row r="287" spans="1:42" ht="15" customHeight="1" x14ac:dyDescent="0.2">
      <c r="A287" s="1"/>
      <c r="C287" s="107" t="s">
        <v>32</v>
      </c>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row>
    <row r="288" spans="1:42" ht="2.25" customHeight="1" x14ac:dyDescent="0.2">
      <c r="A288" s="1"/>
    </row>
    <row r="289" spans="1:42" ht="15" customHeight="1" x14ac:dyDescent="0.2">
      <c r="A289" s="49">
        <v>29</v>
      </c>
      <c r="B289" s="232" t="s">
        <v>82</v>
      </c>
      <c r="C289" s="232"/>
      <c r="D289" s="232"/>
      <c r="E289" s="232"/>
      <c r="F289" s="232"/>
      <c r="G289" s="232"/>
      <c r="H289" s="232"/>
      <c r="I289" s="232"/>
      <c r="J289" s="232"/>
      <c r="K289" s="232"/>
      <c r="L289" s="232"/>
      <c r="M289" s="232"/>
      <c r="N289" s="232"/>
      <c r="O289" s="232"/>
      <c r="P289" s="232"/>
      <c r="Q289" s="232"/>
      <c r="R289" s="232"/>
      <c r="S289" s="232"/>
      <c r="T289" s="232"/>
      <c r="U289" s="232"/>
      <c r="V289" s="232"/>
      <c r="W289" s="232"/>
      <c r="X289" s="232"/>
      <c r="Y289" s="232"/>
      <c r="Z289" s="232"/>
      <c r="AA289" s="232"/>
      <c r="AB289" s="232"/>
      <c r="AC289" s="232"/>
      <c r="AD289" s="232"/>
      <c r="AE289" s="232"/>
      <c r="AF289" s="232"/>
      <c r="AG289" s="232"/>
      <c r="AH289" s="232"/>
      <c r="AI289" s="232"/>
      <c r="AJ289" s="232"/>
      <c r="AK289" s="232"/>
      <c r="AL289" s="232"/>
      <c r="AM289" s="232"/>
      <c r="AN289" s="232"/>
      <c r="AO289" s="232"/>
      <c r="AP289" s="232"/>
    </row>
    <row r="290" spans="1:42" ht="2.25" customHeight="1" x14ac:dyDescent="0.2">
      <c r="A290" s="49"/>
      <c r="B290" s="232"/>
      <c r="C290" s="232"/>
      <c r="D290" s="232"/>
      <c r="E290" s="232"/>
      <c r="F290" s="232"/>
      <c r="G290" s="232"/>
      <c r="H290" s="232"/>
      <c r="I290" s="232"/>
      <c r="J290" s="232"/>
      <c r="K290" s="232"/>
      <c r="L290" s="232"/>
      <c r="M290" s="232"/>
      <c r="N290" s="232"/>
      <c r="O290" s="232"/>
      <c r="P290" s="232"/>
      <c r="Q290" s="232"/>
      <c r="R290" s="232"/>
      <c r="S290" s="232"/>
      <c r="T290" s="232"/>
      <c r="U290" s="232"/>
      <c r="V290" s="232"/>
      <c r="W290" s="232"/>
      <c r="X290" s="232"/>
      <c r="Y290" s="232"/>
      <c r="Z290" s="232"/>
      <c r="AA290" s="232"/>
      <c r="AB290" s="232"/>
      <c r="AC290" s="232"/>
      <c r="AD290" s="232"/>
      <c r="AE290" s="232"/>
      <c r="AF290" s="232"/>
      <c r="AG290" s="232"/>
      <c r="AH290" s="232"/>
      <c r="AI290" s="232"/>
      <c r="AJ290" s="232"/>
      <c r="AK290" s="232"/>
      <c r="AL290" s="232"/>
      <c r="AM290" s="232"/>
      <c r="AN290" s="232"/>
      <c r="AO290" s="232"/>
      <c r="AP290" s="232"/>
    </row>
    <row r="291" spans="1:42" ht="15" customHeight="1" x14ac:dyDescent="0.2">
      <c r="A291" s="1"/>
      <c r="C291" s="107" t="s">
        <v>248</v>
      </c>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row>
    <row r="292" spans="1:42" ht="2.25" customHeight="1" x14ac:dyDescent="0.2">
      <c r="A292" s="1"/>
    </row>
    <row r="293" spans="1:42" ht="15" customHeight="1" x14ac:dyDescent="0.2">
      <c r="A293" s="1"/>
      <c r="C293" s="107" t="s">
        <v>249</v>
      </c>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row>
    <row r="294" spans="1:42" ht="15" customHeight="1" x14ac:dyDescent="0.2">
      <c r="A294" s="1"/>
    </row>
    <row r="295" spans="1:42" ht="15" customHeight="1" x14ac:dyDescent="0.2">
      <c r="A295" s="40">
        <v>30</v>
      </c>
      <c r="B295" s="110" t="s">
        <v>83</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c r="AN295" s="111"/>
      <c r="AO295" s="111"/>
      <c r="AP295" s="111"/>
    </row>
    <row r="296" spans="1:42" ht="2.25" customHeight="1" x14ac:dyDescent="0.2">
      <c r="A296" s="40"/>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row>
    <row r="297" spans="1:42" ht="15" customHeight="1" x14ac:dyDescent="0.2">
      <c r="A297" s="40"/>
      <c r="B297" s="43"/>
      <c r="C297" s="111" t="s">
        <v>84</v>
      </c>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1"/>
      <c r="AL297" s="111"/>
      <c r="AM297" s="111"/>
      <c r="AN297" s="111"/>
      <c r="AO297" s="111"/>
      <c r="AP297" s="111"/>
    </row>
    <row r="298" spans="1:42" ht="2.25" customHeight="1" x14ac:dyDescent="0.2">
      <c r="A298" s="40"/>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row>
    <row r="299" spans="1:42" ht="15" customHeight="1" x14ac:dyDescent="0.2">
      <c r="A299" s="40"/>
      <c r="B299" s="43"/>
      <c r="C299" s="111" t="s">
        <v>85</v>
      </c>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1"/>
      <c r="AO299" s="111"/>
      <c r="AP299" s="111"/>
    </row>
    <row r="300" spans="1:42" ht="2.25" customHeight="1" x14ac:dyDescent="0.2">
      <c r="A300" s="40"/>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row>
    <row r="301" spans="1:42" ht="15" customHeight="1" x14ac:dyDescent="0.2">
      <c r="A301" s="40"/>
      <c r="B301" s="43"/>
      <c r="C301" s="111" t="s">
        <v>86</v>
      </c>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1"/>
      <c r="AL301" s="111"/>
      <c r="AM301" s="111"/>
      <c r="AN301" s="111"/>
      <c r="AO301" s="111"/>
      <c r="AP301" s="111"/>
    </row>
    <row r="302" spans="1:42" ht="2.25" customHeight="1" x14ac:dyDescent="0.2">
      <c r="A302" s="40"/>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row>
    <row r="303" spans="1:42" ht="15" customHeight="1" x14ac:dyDescent="0.2">
      <c r="C303" s="194" t="s">
        <v>250</v>
      </c>
      <c r="D303" s="194"/>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c r="AA303" s="194"/>
      <c r="AB303" s="194"/>
      <c r="AC303" s="194"/>
      <c r="AD303" s="194"/>
      <c r="AE303" s="194"/>
      <c r="AF303" s="194"/>
      <c r="AG303" s="194"/>
      <c r="AH303" s="194"/>
      <c r="AI303" s="194"/>
      <c r="AJ303" s="194"/>
      <c r="AK303" s="194"/>
      <c r="AL303" s="194"/>
      <c r="AM303" s="194"/>
      <c r="AN303" s="194"/>
      <c r="AO303" s="194"/>
      <c r="AP303" s="194"/>
    </row>
    <row r="304" spans="1:42" ht="2.25" customHeight="1" x14ac:dyDescent="0.2">
      <c r="A304" s="40"/>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row>
    <row r="305" spans="1:46" ht="15" customHeight="1" x14ac:dyDescent="0.2">
      <c r="A305" s="40"/>
      <c r="B305" s="43"/>
      <c r="C305" s="43" t="s">
        <v>87</v>
      </c>
      <c r="D305" s="43"/>
      <c r="E305" s="43"/>
      <c r="F305" s="50"/>
      <c r="G305" s="51"/>
      <c r="H305" s="51"/>
      <c r="I305" s="51"/>
      <c r="J305" s="246"/>
      <c r="K305" s="247"/>
      <c r="L305" s="247"/>
      <c r="M305" s="247"/>
      <c r="N305" s="247"/>
      <c r="O305" s="247"/>
      <c r="P305" s="247"/>
      <c r="Q305" s="247"/>
      <c r="R305" s="247"/>
      <c r="S305" s="247"/>
      <c r="T305" s="247"/>
      <c r="U305" s="247"/>
      <c r="V305" s="247"/>
      <c r="W305" s="247"/>
      <c r="X305" s="247"/>
      <c r="Y305" s="247"/>
      <c r="Z305" s="247"/>
      <c r="AA305" s="247"/>
      <c r="AB305" s="247"/>
      <c r="AC305" s="247"/>
      <c r="AD305" s="247"/>
      <c r="AE305" s="247"/>
      <c r="AF305" s="247"/>
      <c r="AG305" s="247"/>
      <c r="AH305" s="247"/>
      <c r="AI305" s="247"/>
      <c r="AJ305" s="247"/>
      <c r="AK305" s="247"/>
      <c r="AL305" s="247"/>
      <c r="AM305" s="247"/>
      <c r="AN305" s="247"/>
      <c r="AO305" s="247"/>
      <c r="AP305" s="248"/>
    </row>
    <row r="306" spans="1:46" ht="15" customHeight="1" x14ac:dyDescent="0.2">
      <c r="A306" s="1"/>
    </row>
    <row r="307" spans="1:46" ht="15" customHeight="1" x14ac:dyDescent="0.2">
      <c r="A307" s="40">
        <v>31</v>
      </c>
      <c r="B307" s="105" t="s">
        <v>251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row>
    <row r="308" spans="1:46" ht="15" hidden="1" customHeight="1" x14ac:dyDescent="0.2">
      <c r="A308" s="1"/>
    </row>
    <row r="309" spans="1:46" ht="15" customHeight="1" x14ac:dyDescent="0.2">
      <c r="A309" s="1"/>
      <c r="C309" s="107" t="s">
        <v>252</v>
      </c>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7"/>
      <c r="AL309" s="107"/>
      <c r="AM309" s="107"/>
      <c r="AN309" s="107"/>
      <c r="AO309" s="107"/>
      <c r="AP309" s="107"/>
    </row>
    <row r="310" spans="1:46" ht="17.25" hidden="1" customHeight="1" x14ac:dyDescent="0.2">
      <c r="A310" s="1"/>
    </row>
    <row r="311" spans="1:46" ht="15" customHeight="1" x14ac:dyDescent="0.2">
      <c r="A311" s="1"/>
      <c r="C311" s="107" t="s">
        <v>253</v>
      </c>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7"/>
      <c r="AL311" s="107"/>
      <c r="AM311" s="107"/>
      <c r="AN311" s="107"/>
      <c r="AO311" s="107"/>
      <c r="AP311" s="107"/>
    </row>
    <row r="312" spans="1:46" ht="15" customHeight="1" x14ac:dyDescent="0.2">
      <c r="A312" s="1"/>
    </row>
    <row r="313" spans="1:46" ht="15" customHeight="1" x14ac:dyDescent="0.2">
      <c r="A313" s="1">
        <v>32</v>
      </c>
      <c r="B313" s="105" t="s">
        <v>88</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6"/>
      <c r="AL313" s="106"/>
      <c r="AM313" s="106"/>
      <c r="AN313" s="106"/>
      <c r="AO313" s="106"/>
      <c r="AP313" s="106"/>
    </row>
    <row r="314" spans="1:46" ht="15" customHeight="1" x14ac:dyDescent="0.2">
      <c r="A314" s="1"/>
      <c r="B314" s="189"/>
      <c r="C314" s="190"/>
      <c r="D314" s="190"/>
      <c r="E314" s="191"/>
      <c r="G314" s="10" t="s">
        <v>254</v>
      </c>
      <c r="AQ314" s="22"/>
      <c r="AR314" s="22"/>
      <c r="AS314" s="22"/>
      <c r="AT314" s="22"/>
    </row>
    <row r="315" spans="1:46" ht="15" customHeight="1" x14ac:dyDescent="0.2">
      <c r="A315" s="1"/>
      <c r="B315" s="47"/>
      <c r="C315" s="47"/>
      <c r="D315" s="47"/>
      <c r="E315" s="47"/>
      <c r="AQ315" s="22"/>
      <c r="AR315" s="22"/>
      <c r="AS315" s="22"/>
      <c r="AT315" s="22"/>
    </row>
    <row r="316" spans="1:46" ht="15" customHeight="1" x14ac:dyDescent="0.2">
      <c r="A316" s="1">
        <v>33</v>
      </c>
      <c r="B316" s="249" t="s">
        <v>255</v>
      </c>
      <c r="C316" s="249"/>
      <c r="D316" s="249"/>
      <c r="E316" s="249"/>
      <c r="F316" s="249"/>
      <c r="G316" s="249"/>
      <c r="H316" s="249"/>
      <c r="I316" s="249"/>
      <c r="J316" s="249"/>
      <c r="K316" s="249"/>
      <c r="L316" s="249"/>
      <c r="M316" s="249"/>
      <c r="N316" s="249"/>
      <c r="O316" s="249"/>
      <c r="P316" s="249"/>
      <c r="Q316" s="249"/>
      <c r="R316" s="249"/>
      <c r="S316" s="249"/>
      <c r="T316" s="249"/>
      <c r="U316" s="249"/>
      <c r="V316" s="249"/>
      <c r="W316" s="249"/>
      <c r="X316" s="249"/>
      <c r="Y316" s="249"/>
      <c r="Z316" s="249"/>
      <c r="AA316" s="249"/>
      <c r="AB316" s="249"/>
      <c r="AC316" s="249"/>
      <c r="AD316" s="249"/>
      <c r="AE316" s="249"/>
      <c r="AF316" s="249"/>
      <c r="AG316" s="249"/>
      <c r="AH316" s="249"/>
      <c r="AI316" s="249"/>
      <c r="AJ316" s="249"/>
      <c r="AK316" s="249"/>
      <c r="AL316" s="249"/>
      <c r="AM316" s="249"/>
      <c r="AN316" s="249"/>
      <c r="AO316" s="249"/>
      <c r="AP316" s="249"/>
      <c r="AQ316" s="22"/>
      <c r="AR316" s="22"/>
      <c r="AS316" s="22"/>
      <c r="AT316" s="22"/>
    </row>
    <row r="317" spans="1:46" ht="30" customHeight="1" x14ac:dyDescent="0.2">
      <c r="A317" s="1"/>
      <c r="B317" s="118" t="s">
        <v>256</v>
      </c>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22"/>
      <c r="AR317" s="22"/>
      <c r="AS317" s="22"/>
      <c r="AT317" s="22"/>
    </row>
    <row r="318" spans="1:46" ht="15" customHeight="1" x14ac:dyDescent="0.2">
      <c r="A318" s="1"/>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22"/>
      <c r="AR318" s="22"/>
      <c r="AS318" s="22"/>
      <c r="AT318" s="22"/>
    </row>
    <row r="319" spans="1:46" ht="15" customHeight="1" x14ac:dyDescent="0.2">
      <c r="A319" s="1"/>
      <c r="B319" s="112"/>
      <c r="C319" s="112"/>
      <c r="D319" s="112"/>
      <c r="E319" s="112"/>
      <c r="F319" s="48"/>
      <c r="G319" s="47" t="s">
        <v>257</v>
      </c>
      <c r="H319" s="47"/>
      <c r="I319" s="47"/>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22"/>
      <c r="AR319" s="22"/>
      <c r="AS319" s="22"/>
      <c r="AT319" s="22"/>
    </row>
    <row r="320" spans="1:46" ht="15" customHeight="1" x14ac:dyDescent="0.2">
      <c r="A320" s="1"/>
      <c r="B320" s="48"/>
      <c r="C320" s="48"/>
      <c r="D320" s="48"/>
      <c r="E320" s="48"/>
      <c r="F320" s="48"/>
      <c r="G320" s="47"/>
      <c r="H320" s="47"/>
      <c r="I320" s="47"/>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22"/>
      <c r="AR320" s="22"/>
      <c r="AS320" s="22"/>
      <c r="AT320" s="22"/>
    </row>
    <row r="321" spans="1:44" ht="15" customHeight="1" x14ac:dyDescent="0.2">
      <c r="A321" s="1"/>
      <c r="B321" s="142" t="s">
        <v>258</v>
      </c>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3"/>
    </row>
    <row r="322" spans="1:44" ht="15" customHeight="1" x14ac:dyDescent="0.2">
      <c r="A322" s="1"/>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21"/>
    </row>
    <row r="323" spans="1:44" ht="15" customHeight="1" x14ac:dyDescent="0.2">
      <c r="A323" s="1">
        <v>34</v>
      </c>
      <c r="B323" s="250" t="s">
        <v>259</v>
      </c>
      <c r="C323" s="251"/>
      <c r="D323" s="251"/>
      <c r="E323" s="251"/>
      <c r="F323" s="251"/>
      <c r="G323" s="251"/>
      <c r="H323" s="251"/>
      <c r="I323" s="251"/>
      <c r="J323" s="251"/>
      <c r="K323" s="251"/>
      <c r="L323" s="251"/>
      <c r="M323" s="251"/>
      <c r="N323" s="251"/>
      <c r="O323" s="251"/>
      <c r="P323" s="251"/>
      <c r="Q323" s="251"/>
      <c r="R323" s="251"/>
      <c r="S323" s="251"/>
      <c r="T323" s="251"/>
      <c r="U323" s="251"/>
      <c r="V323" s="251"/>
      <c r="W323" s="251"/>
      <c r="X323" s="251"/>
      <c r="Y323" s="251"/>
      <c r="Z323" s="251"/>
      <c r="AA323" s="251"/>
      <c r="AB323" s="251"/>
      <c r="AC323" s="251"/>
      <c r="AD323" s="251"/>
      <c r="AE323" s="251"/>
      <c r="AF323" s="251"/>
      <c r="AG323" s="251"/>
      <c r="AH323" s="251"/>
      <c r="AI323" s="251"/>
      <c r="AJ323" s="251"/>
      <c r="AK323" s="251"/>
      <c r="AL323" s="251"/>
      <c r="AM323" s="251"/>
      <c r="AN323" s="251"/>
      <c r="AO323" s="251"/>
      <c r="AP323" s="251"/>
      <c r="AQ323" s="251"/>
      <c r="AR323" s="251"/>
    </row>
    <row r="324" spans="1:44" ht="15" customHeight="1" x14ac:dyDescent="0.2">
      <c r="A324" s="1"/>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21"/>
    </row>
    <row r="325" spans="1:44" ht="30" customHeight="1" x14ac:dyDescent="0.2">
      <c r="A325" s="1">
        <v>35</v>
      </c>
      <c r="B325" s="271" t="s">
        <v>260</v>
      </c>
      <c r="C325" s="271"/>
      <c r="D325" s="271"/>
      <c r="E325" s="271"/>
      <c r="F325" s="271"/>
      <c r="G325" s="271"/>
      <c r="H325" s="271"/>
      <c r="I325" s="271"/>
      <c r="J325" s="271"/>
      <c r="K325" s="271"/>
      <c r="L325" s="271"/>
      <c r="M325" s="271"/>
      <c r="N325" s="271"/>
      <c r="O325" s="271"/>
      <c r="P325" s="271"/>
      <c r="Q325" s="271"/>
      <c r="R325" s="271"/>
      <c r="S325" s="271"/>
      <c r="T325" s="271"/>
      <c r="U325" s="271"/>
      <c r="V325" s="271"/>
      <c r="W325" s="271"/>
      <c r="X325" s="271"/>
      <c r="Y325" s="271"/>
      <c r="Z325" s="271"/>
      <c r="AA325" s="271"/>
      <c r="AB325" s="271"/>
      <c r="AC325" s="271"/>
      <c r="AD325" s="271"/>
      <c r="AE325" s="271"/>
      <c r="AF325" s="271"/>
      <c r="AG325" s="271"/>
      <c r="AH325" s="271"/>
      <c r="AI325" s="271"/>
      <c r="AJ325" s="271"/>
      <c r="AK325" s="271"/>
      <c r="AL325" s="271"/>
      <c r="AM325" s="271"/>
      <c r="AN325" s="271"/>
      <c r="AO325" s="271"/>
      <c r="AP325" s="271"/>
    </row>
    <row r="326" spans="1:44" ht="15" customHeight="1" x14ac:dyDescent="0.2">
      <c r="A326" s="1"/>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row>
    <row r="327" spans="1:44" ht="15" customHeight="1" x14ac:dyDescent="0.2">
      <c r="A327" s="1"/>
      <c r="B327" s="272"/>
      <c r="C327" s="272"/>
      <c r="D327" s="272"/>
      <c r="E327" s="272"/>
      <c r="F327" s="272"/>
      <c r="G327" s="272"/>
      <c r="H327" s="272"/>
      <c r="I327" s="272"/>
      <c r="J327" s="272"/>
      <c r="K327" s="272"/>
      <c r="L327" s="272"/>
      <c r="M327" s="272"/>
      <c r="N327" s="272"/>
      <c r="O327" s="272"/>
      <c r="P327" s="272"/>
      <c r="Q327" s="272"/>
      <c r="R327" s="272"/>
      <c r="S327" s="272"/>
      <c r="T327" s="272"/>
      <c r="U327" s="272"/>
      <c r="V327" s="272"/>
      <c r="W327" s="272"/>
      <c r="X327" s="272"/>
      <c r="Y327" s="272"/>
      <c r="Z327" s="272"/>
      <c r="AA327" s="272"/>
      <c r="AB327" s="272"/>
      <c r="AC327" s="272"/>
      <c r="AD327" s="272"/>
      <c r="AE327" s="272"/>
      <c r="AF327" s="272"/>
      <c r="AG327" s="272"/>
      <c r="AH327" s="272"/>
      <c r="AI327" s="272"/>
      <c r="AJ327" s="272"/>
      <c r="AK327" s="272"/>
      <c r="AL327" s="272"/>
      <c r="AM327" s="272"/>
      <c r="AN327" s="272"/>
      <c r="AO327" s="272"/>
      <c r="AP327" s="272"/>
    </row>
    <row r="328" spans="1:44" ht="15" customHeight="1" x14ac:dyDescent="0.2">
      <c r="A328" s="1"/>
      <c r="B328" s="272"/>
      <c r="C328" s="272"/>
      <c r="D328" s="272"/>
      <c r="E328" s="272"/>
      <c r="F328" s="272"/>
      <c r="G328" s="272"/>
      <c r="H328" s="272"/>
      <c r="I328" s="272"/>
      <c r="J328" s="272"/>
      <c r="K328" s="272"/>
      <c r="L328" s="272"/>
      <c r="M328" s="272"/>
      <c r="N328" s="272"/>
      <c r="O328" s="272"/>
      <c r="P328" s="272"/>
      <c r="Q328" s="272"/>
      <c r="R328" s="272"/>
      <c r="S328" s="272"/>
      <c r="T328" s="272"/>
      <c r="U328" s="272"/>
      <c r="V328" s="272"/>
      <c r="W328" s="272"/>
      <c r="X328" s="272"/>
      <c r="Y328" s="272"/>
      <c r="Z328" s="272"/>
      <c r="AA328" s="272"/>
      <c r="AB328" s="272"/>
      <c r="AC328" s="272"/>
      <c r="AD328" s="272"/>
      <c r="AE328" s="272"/>
      <c r="AF328" s="272"/>
      <c r="AG328" s="272"/>
      <c r="AH328" s="272"/>
      <c r="AI328" s="272"/>
      <c r="AJ328" s="272"/>
      <c r="AK328" s="272"/>
      <c r="AL328" s="272"/>
      <c r="AM328" s="272"/>
      <c r="AN328" s="272"/>
      <c r="AO328" s="272"/>
      <c r="AP328" s="272"/>
    </row>
    <row r="329" spans="1:44" ht="15" customHeight="1" x14ac:dyDescent="0.2">
      <c r="A329" s="1"/>
      <c r="B329" s="272"/>
      <c r="C329" s="272"/>
      <c r="D329" s="272"/>
      <c r="E329" s="272"/>
      <c r="F329" s="272"/>
      <c r="G329" s="272"/>
      <c r="H329" s="272"/>
      <c r="I329" s="272"/>
      <c r="J329" s="272"/>
      <c r="K329" s="272"/>
      <c r="L329" s="272"/>
      <c r="M329" s="272"/>
      <c r="N329" s="272"/>
      <c r="O329" s="272"/>
      <c r="P329" s="272"/>
      <c r="Q329" s="272"/>
      <c r="R329" s="272"/>
      <c r="S329" s="272"/>
      <c r="T329" s="272"/>
      <c r="U329" s="272"/>
      <c r="V329" s="272"/>
      <c r="W329" s="272"/>
      <c r="X329" s="272"/>
      <c r="Y329" s="272"/>
      <c r="Z329" s="272"/>
      <c r="AA329" s="272"/>
      <c r="AB329" s="272"/>
      <c r="AC329" s="272"/>
      <c r="AD329" s="272"/>
      <c r="AE329" s="272"/>
      <c r="AF329" s="272"/>
      <c r="AG329" s="272"/>
      <c r="AH329" s="272"/>
      <c r="AI329" s="272"/>
      <c r="AJ329" s="272"/>
      <c r="AK329" s="272"/>
      <c r="AL329" s="272"/>
      <c r="AM329" s="272"/>
      <c r="AN329" s="272"/>
      <c r="AO329" s="272"/>
      <c r="AP329" s="272"/>
    </row>
    <row r="330" spans="1:44" ht="15" customHeight="1" x14ac:dyDescent="0.2">
      <c r="A330" s="1"/>
      <c r="B330" s="272"/>
      <c r="C330" s="272"/>
      <c r="D330" s="272"/>
      <c r="E330" s="272"/>
      <c r="F330" s="272"/>
      <c r="G330" s="272"/>
      <c r="H330" s="272"/>
      <c r="I330" s="272"/>
      <c r="J330" s="272"/>
      <c r="K330" s="272"/>
      <c r="L330" s="272"/>
      <c r="M330" s="272"/>
      <c r="N330" s="272"/>
      <c r="O330" s="272"/>
      <c r="P330" s="272"/>
      <c r="Q330" s="272"/>
      <c r="R330" s="272"/>
      <c r="S330" s="272"/>
      <c r="T330" s="272"/>
      <c r="U330" s="272"/>
      <c r="V330" s="272"/>
      <c r="W330" s="272"/>
      <c r="X330" s="272"/>
      <c r="Y330" s="272"/>
      <c r="Z330" s="272"/>
      <c r="AA330" s="272"/>
      <c r="AB330" s="272"/>
      <c r="AC330" s="272"/>
      <c r="AD330" s="272"/>
      <c r="AE330" s="272"/>
      <c r="AF330" s="272"/>
      <c r="AG330" s="272"/>
      <c r="AH330" s="272"/>
      <c r="AI330" s="272"/>
      <c r="AJ330" s="272"/>
      <c r="AK330" s="272"/>
      <c r="AL330" s="272"/>
      <c r="AM330" s="272"/>
      <c r="AN330" s="272"/>
      <c r="AO330" s="272"/>
      <c r="AP330" s="272"/>
    </row>
    <row r="331" spans="1:44" ht="15" customHeight="1" x14ac:dyDescent="0.2">
      <c r="A331" s="1"/>
      <c r="B331" s="272"/>
      <c r="C331" s="272"/>
      <c r="D331" s="272"/>
      <c r="E331" s="272"/>
      <c r="F331" s="272"/>
      <c r="G331" s="272"/>
      <c r="H331" s="272"/>
      <c r="I331" s="272"/>
      <c r="J331" s="272"/>
      <c r="K331" s="272"/>
      <c r="L331" s="272"/>
      <c r="M331" s="272"/>
      <c r="N331" s="272"/>
      <c r="O331" s="272"/>
      <c r="P331" s="272"/>
      <c r="Q331" s="272"/>
      <c r="R331" s="272"/>
      <c r="S331" s="272"/>
      <c r="T331" s="272"/>
      <c r="U331" s="272"/>
      <c r="V331" s="272"/>
      <c r="W331" s="272"/>
      <c r="X331" s="272"/>
      <c r="Y331" s="272"/>
      <c r="Z331" s="272"/>
      <c r="AA331" s="272"/>
      <c r="AB331" s="272"/>
      <c r="AC331" s="272"/>
      <c r="AD331" s="272"/>
      <c r="AE331" s="272"/>
      <c r="AF331" s="272"/>
      <c r="AG331" s="272"/>
      <c r="AH331" s="272"/>
      <c r="AI331" s="272"/>
      <c r="AJ331" s="272"/>
      <c r="AK331" s="272"/>
      <c r="AL331" s="272"/>
      <c r="AM331" s="272"/>
      <c r="AN331" s="272"/>
      <c r="AO331" s="272"/>
      <c r="AP331" s="272"/>
    </row>
    <row r="332" spans="1:44" ht="15" customHeight="1" x14ac:dyDescent="0.2">
      <c r="A332" s="1"/>
      <c r="B332" s="272"/>
      <c r="C332" s="272"/>
      <c r="D332" s="272"/>
      <c r="E332" s="272"/>
      <c r="F332" s="272"/>
      <c r="G332" s="272"/>
      <c r="H332" s="272"/>
      <c r="I332" s="272"/>
      <c r="J332" s="272"/>
      <c r="K332" s="272"/>
      <c r="L332" s="272"/>
      <c r="M332" s="272"/>
      <c r="N332" s="272"/>
      <c r="O332" s="272"/>
      <c r="P332" s="272"/>
      <c r="Q332" s="272"/>
      <c r="R332" s="272"/>
      <c r="S332" s="272"/>
      <c r="T332" s="272"/>
      <c r="U332" s="272"/>
      <c r="V332" s="272"/>
      <c r="W332" s="272"/>
      <c r="X332" s="272"/>
      <c r="Y332" s="272"/>
      <c r="Z332" s="272"/>
      <c r="AA332" s="272"/>
      <c r="AB332" s="272"/>
      <c r="AC332" s="272"/>
      <c r="AD332" s="272"/>
      <c r="AE332" s="272"/>
      <c r="AF332" s="272"/>
      <c r="AG332" s="272"/>
      <c r="AH332" s="272"/>
      <c r="AI332" s="272"/>
      <c r="AJ332" s="272"/>
      <c r="AK332" s="272"/>
      <c r="AL332" s="272"/>
      <c r="AM332" s="272"/>
      <c r="AN332" s="272"/>
      <c r="AO332" s="272"/>
      <c r="AP332" s="272"/>
    </row>
    <row r="333" spans="1:44" ht="15" customHeight="1" x14ac:dyDescent="0.2">
      <c r="A333" s="1"/>
      <c r="B333" s="272"/>
      <c r="C333" s="272"/>
      <c r="D333" s="272"/>
      <c r="E333" s="272"/>
      <c r="F333" s="272"/>
      <c r="G333" s="272"/>
      <c r="H333" s="272"/>
      <c r="I333" s="272"/>
      <c r="J333" s="272"/>
      <c r="K333" s="272"/>
      <c r="L333" s="272"/>
      <c r="M333" s="272"/>
      <c r="N333" s="272"/>
      <c r="O333" s="272"/>
      <c r="P333" s="272"/>
      <c r="Q333" s="272"/>
      <c r="R333" s="272"/>
      <c r="S333" s="272"/>
      <c r="T333" s="272"/>
      <c r="U333" s="272"/>
      <c r="V333" s="272"/>
      <c r="W333" s="272"/>
      <c r="X333" s="272"/>
      <c r="Y333" s="272"/>
      <c r="Z333" s="272"/>
      <c r="AA333" s="272"/>
      <c r="AB333" s="272"/>
      <c r="AC333" s="272"/>
      <c r="AD333" s="272"/>
      <c r="AE333" s="272"/>
      <c r="AF333" s="272"/>
      <c r="AG333" s="272"/>
      <c r="AH333" s="272"/>
      <c r="AI333" s="272"/>
      <c r="AJ333" s="272"/>
      <c r="AK333" s="272"/>
      <c r="AL333" s="272"/>
      <c r="AM333" s="272"/>
      <c r="AN333" s="272"/>
      <c r="AO333" s="272"/>
      <c r="AP333" s="272"/>
    </row>
    <row r="334" spans="1:44" ht="15" customHeight="1" x14ac:dyDescent="0.2">
      <c r="A334" s="1"/>
      <c r="B334" s="272"/>
      <c r="C334" s="272"/>
      <c r="D334" s="272"/>
      <c r="E334" s="272"/>
      <c r="F334" s="272"/>
      <c r="G334" s="272"/>
      <c r="H334" s="272"/>
      <c r="I334" s="272"/>
      <c r="J334" s="272"/>
      <c r="K334" s="272"/>
      <c r="L334" s="272"/>
      <c r="M334" s="272"/>
      <c r="N334" s="272"/>
      <c r="O334" s="272"/>
      <c r="P334" s="272"/>
      <c r="Q334" s="272"/>
      <c r="R334" s="272"/>
      <c r="S334" s="272"/>
      <c r="T334" s="272"/>
      <c r="U334" s="272"/>
      <c r="V334" s="272"/>
      <c r="W334" s="272"/>
      <c r="X334" s="272"/>
      <c r="Y334" s="272"/>
      <c r="Z334" s="272"/>
      <c r="AA334" s="272"/>
      <c r="AB334" s="272"/>
      <c r="AC334" s="272"/>
      <c r="AD334" s="272"/>
      <c r="AE334" s="272"/>
      <c r="AF334" s="272"/>
      <c r="AG334" s="272"/>
      <c r="AH334" s="272"/>
      <c r="AI334" s="272"/>
      <c r="AJ334" s="272"/>
      <c r="AK334" s="272"/>
      <c r="AL334" s="272"/>
      <c r="AM334" s="272"/>
      <c r="AN334" s="272"/>
      <c r="AO334" s="272"/>
      <c r="AP334" s="272"/>
    </row>
    <row r="335" spans="1:44" ht="15" customHeight="1" x14ac:dyDescent="0.2">
      <c r="A335" s="1"/>
      <c r="B335" s="272"/>
      <c r="C335" s="272"/>
      <c r="D335" s="272"/>
      <c r="E335" s="272"/>
      <c r="F335" s="272"/>
      <c r="G335" s="272"/>
      <c r="H335" s="272"/>
      <c r="I335" s="272"/>
      <c r="J335" s="272"/>
      <c r="K335" s="272"/>
      <c r="L335" s="272"/>
      <c r="M335" s="272"/>
      <c r="N335" s="272"/>
      <c r="O335" s="272"/>
      <c r="P335" s="272"/>
      <c r="Q335" s="272"/>
      <c r="R335" s="272"/>
      <c r="S335" s="272"/>
      <c r="T335" s="272"/>
      <c r="U335" s="272"/>
      <c r="V335" s="272"/>
      <c r="W335" s="272"/>
      <c r="X335" s="272"/>
      <c r="Y335" s="272"/>
      <c r="Z335" s="272"/>
      <c r="AA335" s="272"/>
      <c r="AB335" s="272"/>
      <c r="AC335" s="272"/>
      <c r="AD335" s="272"/>
      <c r="AE335" s="272"/>
      <c r="AF335" s="272"/>
      <c r="AG335" s="272"/>
      <c r="AH335" s="272"/>
      <c r="AI335" s="272"/>
      <c r="AJ335" s="272"/>
      <c r="AK335" s="272"/>
      <c r="AL335" s="272"/>
      <c r="AM335" s="272"/>
      <c r="AN335" s="272"/>
      <c r="AO335" s="272"/>
      <c r="AP335" s="272"/>
    </row>
    <row r="336" spans="1:44" ht="15" customHeight="1" x14ac:dyDescent="0.2">
      <c r="A336" s="1"/>
      <c r="B336" s="272"/>
      <c r="C336" s="272"/>
      <c r="D336" s="272"/>
      <c r="E336" s="272"/>
      <c r="F336" s="272"/>
      <c r="G336" s="272"/>
      <c r="H336" s="272"/>
      <c r="I336" s="272"/>
      <c r="J336" s="272"/>
      <c r="K336" s="272"/>
      <c r="L336" s="272"/>
      <c r="M336" s="272"/>
      <c r="N336" s="272"/>
      <c r="O336" s="272"/>
      <c r="P336" s="272"/>
      <c r="Q336" s="272"/>
      <c r="R336" s="272"/>
      <c r="S336" s="272"/>
      <c r="T336" s="272"/>
      <c r="U336" s="272"/>
      <c r="V336" s="272"/>
      <c r="W336" s="272"/>
      <c r="X336" s="272"/>
      <c r="Y336" s="272"/>
      <c r="Z336" s="272"/>
      <c r="AA336" s="272"/>
      <c r="AB336" s="272"/>
      <c r="AC336" s="272"/>
      <c r="AD336" s="272"/>
      <c r="AE336" s="272"/>
      <c r="AF336" s="272"/>
      <c r="AG336" s="272"/>
      <c r="AH336" s="272"/>
      <c r="AI336" s="272"/>
      <c r="AJ336" s="272"/>
      <c r="AK336" s="272"/>
      <c r="AL336" s="272"/>
      <c r="AM336" s="272"/>
      <c r="AN336" s="272"/>
      <c r="AO336" s="272"/>
      <c r="AP336" s="272"/>
    </row>
    <row r="337" spans="1:42" ht="15" customHeight="1" x14ac:dyDescent="0.2">
      <c r="A337" s="1"/>
      <c r="B337" s="272"/>
      <c r="C337" s="272"/>
      <c r="D337" s="272"/>
      <c r="E337" s="272"/>
      <c r="F337" s="272"/>
      <c r="G337" s="272"/>
      <c r="H337" s="272"/>
      <c r="I337" s="272"/>
      <c r="J337" s="272"/>
      <c r="K337" s="272"/>
      <c r="L337" s="272"/>
      <c r="M337" s="272"/>
      <c r="N337" s="272"/>
      <c r="O337" s="272"/>
      <c r="P337" s="272"/>
      <c r="Q337" s="272"/>
      <c r="R337" s="272"/>
      <c r="S337" s="272"/>
      <c r="T337" s="272"/>
      <c r="U337" s="272"/>
      <c r="V337" s="272"/>
      <c r="W337" s="272"/>
      <c r="X337" s="272"/>
      <c r="Y337" s="272"/>
      <c r="Z337" s="272"/>
      <c r="AA337" s="272"/>
      <c r="AB337" s="272"/>
      <c r="AC337" s="272"/>
      <c r="AD337" s="272"/>
      <c r="AE337" s="272"/>
      <c r="AF337" s="272"/>
      <c r="AG337" s="272"/>
      <c r="AH337" s="272"/>
      <c r="AI337" s="272"/>
      <c r="AJ337" s="272"/>
      <c r="AK337" s="272"/>
      <c r="AL337" s="272"/>
      <c r="AM337" s="272"/>
      <c r="AN337" s="272"/>
      <c r="AO337" s="272"/>
      <c r="AP337" s="272"/>
    </row>
    <row r="338" spans="1:42" ht="15" customHeight="1" x14ac:dyDescent="0.2">
      <c r="A338" s="1"/>
      <c r="B338" s="272"/>
      <c r="C338" s="272"/>
      <c r="D338" s="272"/>
      <c r="E338" s="272"/>
      <c r="F338" s="272"/>
      <c r="G338" s="272"/>
      <c r="H338" s="272"/>
      <c r="I338" s="272"/>
      <c r="J338" s="272"/>
      <c r="K338" s="272"/>
      <c r="L338" s="272"/>
      <c r="M338" s="272"/>
      <c r="N338" s="272"/>
      <c r="O338" s="272"/>
      <c r="P338" s="272"/>
      <c r="Q338" s="272"/>
      <c r="R338" s="272"/>
      <c r="S338" s="272"/>
      <c r="T338" s="272"/>
      <c r="U338" s="272"/>
      <c r="V338" s="272"/>
      <c r="W338" s="272"/>
      <c r="X338" s="272"/>
      <c r="Y338" s="272"/>
      <c r="Z338" s="272"/>
      <c r="AA338" s="272"/>
      <c r="AB338" s="272"/>
      <c r="AC338" s="272"/>
      <c r="AD338" s="272"/>
      <c r="AE338" s="272"/>
      <c r="AF338" s="272"/>
      <c r="AG338" s="272"/>
      <c r="AH338" s="272"/>
      <c r="AI338" s="272"/>
      <c r="AJ338" s="272"/>
      <c r="AK338" s="272"/>
      <c r="AL338" s="272"/>
      <c r="AM338" s="272"/>
      <c r="AN338" s="272"/>
      <c r="AO338" s="272"/>
      <c r="AP338" s="272"/>
    </row>
    <row r="339" spans="1:42" ht="15" customHeight="1" x14ac:dyDescent="0.2">
      <c r="A339" s="1"/>
      <c r="B339" s="272"/>
      <c r="C339" s="272"/>
      <c r="D339" s="272"/>
      <c r="E339" s="272"/>
      <c r="F339" s="272"/>
      <c r="G339" s="272"/>
      <c r="H339" s="272"/>
      <c r="I339" s="272"/>
      <c r="J339" s="272"/>
      <c r="K339" s="272"/>
      <c r="L339" s="272"/>
      <c r="M339" s="272"/>
      <c r="N339" s="272"/>
      <c r="O339" s="272"/>
      <c r="P339" s="272"/>
      <c r="Q339" s="272"/>
      <c r="R339" s="272"/>
      <c r="S339" s="272"/>
      <c r="T339" s="272"/>
      <c r="U339" s="272"/>
      <c r="V339" s="272"/>
      <c r="W339" s="272"/>
      <c r="X339" s="272"/>
      <c r="Y339" s="272"/>
      <c r="Z339" s="272"/>
      <c r="AA339" s="272"/>
      <c r="AB339" s="272"/>
      <c r="AC339" s="272"/>
      <c r="AD339" s="272"/>
      <c r="AE339" s="272"/>
      <c r="AF339" s="272"/>
      <c r="AG339" s="272"/>
      <c r="AH339" s="272"/>
      <c r="AI339" s="272"/>
      <c r="AJ339" s="272"/>
      <c r="AK339" s="272"/>
      <c r="AL339" s="272"/>
      <c r="AM339" s="272"/>
      <c r="AN339" s="272"/>
      <c r="AO339" s="272"/>
      <c r="AP339" s="272"/>
    </row>
    <row r="340" spans="1:42" ht="15" customHeight="1" x14ac:dyDescent="0.2">
      <c r="A340" s="1"/>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row>
    <row r="341" spans="1:42" ht="15" customHeight="1" x14ac:dyDescent="0.2">
      <c r="A341" s="1">
        <v>36</v>
      </c>
      <c r="B341" s="273" t="s">
        <v>261</v>
      </c>
      <c r="C341" s="273"/>
      <c r="D341" s="273"/>
      <c r="E341" s="273"/>
      <c r="F341" s="273"/>
      <c r="G341" s="273"/>
      <c r="H341" s="273"/>
      <c r="I341" s="273"/>
      <c r="J341" s="273"/>
      <c r="K341" s="273"/>
      <c r="L341" s="273"/>
      <c r="M341" s="273"/>
      <c r="N341" s="273"/>
      <c r="O341" s="273"/>
      <c r="P341" s="273"/>
      <c r="Q341" s="273"/>
      <c r="R341" s="273"/>
      <c r="S341" s="273"/>
      <c r="T341" s="273"/>
      <c r="U341" s="273"/>
      <c r="V341" s="273"/>
      <c r="W341" s="273"/>
      <c r="X341" s="273"/>
      <c r="Y341" s="273"/>
      <c r="Z341" s="273"/>
      <c r="AA341" s="273"/>
      <c r="AB341" s="273"/>
      <c r="AC341" s="273"/>
      <c r="AD341" s="273"/>
      <c r="AE341" s="273"/>
      <c r="AF341" s="273"/>
      <c r="AG341" s="273"/>
      <c r="AH341" s="273"/>
      <c r="AI341" s="273"/>
      <c r="AJ341" s="273"/>
      <c r="AK341" s="273"/>
      <c r="AL341" s="273"/>
      <c r="AM341" s="273"/>
      <c r="AN341" s="273"/>
      <c r="AO341" s="273"/>
      <c r="AP341" s="273"/>
    </row>
    <row r="342" spans="1:42" ht="2.25" customHeight="1" x14ac:dyDescent="0.2">
      <c r="A342" s="1"/>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row>
    <row r="343" spans="1:42" ht="15" customHeight="1" x14ac:dyDescent="0.2">
      <c r="A343" s="1"/>
      <c r="B343" s="274" t="s">
        <v>262</v>
      </c>
      <c r="C343" s="274"/>
      <c r="D343" s="274"/>
      <c r="E343" s="274"/>
      <c r="F343" s="274"/>
      <c r="G343" s="274"/>
      <c r="H343" s="274"/>
      <c r="I343" s="274"/>
      <c r="J343" s="274"/>
      <c r="K343" s="274"/>
      <c r="L343" s="274"/>
      <c r="M343" s="274"/>
      <c r="N343" s="274"/>
      <c r="O343" s="274"/>
      <c r="P343" s="274"/>
      <c r="Q343" s="274"/>
      <c r="R343" s="274"/>
      <c r="S343" s="274"/>
      <c r="T343" s="274"/>
      <c r="U343" s="274"/>
      <c r="V343" s="274"/>
      <c r="W343" s="274"/>
      <c r="X343" s="274"/>
      <c r="Y343" s="274"/>
      <c r="Z343" s="274"/>
      <c r="AA343" s="274"/>
      <c r="AB343" s="274"/>
      <c r="AC343" s="274"/>
      <c r="AD343" s="274"/>
      <c r="AE343" s="274"/>
      <c r="AF343" s="274"/>
      <c r="AG343" s="274"/>
      <c r="AH343" s="274"/>
      <c r="AI343" s="274"/>
      <c r="AJ343" s="274"/>
      <c r="AK343" s="274"/>
      <c r="AL343" s="274"/>
      <c r="AM343" s="274"/>
      <c r="AN343" s="274"/>
      <c r="AO343" s="274"/>
      <c r="AP343" s="274"/>
    </row>
    <row r="344" spans="1:42" ht="2.25" customHeight="1" x14ac:dyDescent="0.2">
      <c r="A344" s="1"/>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row>
    <row r="345" spans="1:42" ht="15" customHeight="1" x14ac:dyDescent="0.2">
      <c r="A345" s="1"/>
      <c r="B345" s="272"/>
      <c r="C345" s="272"/>
      <c r="D345" s="272"/>
      <c r="E345" s="272"/>
      <c r="F345" s="272"/>
      <c r="G345" s="272"/>
      <c r="H345" s="272"/>
      <c r="I345" s="272"/>
      <c r="J345" s="272"/>
      <c r="K345" s="272"/>
      <c r="L345" s="272"/>
      <c r="M345" s="272"/>
      <c r="N345" s="272"/>
      <c r="O345" s="272"/>
      <c r="P345" s="272"/>
      <c r="Q345" s="272"/>
      <c r="R345" s="272"/>
      <c r="S345" s="272"/>
      <c r="T345" s="272"/>
      <c r="U345" s="272"/>
      <c r="V345" s="272"/>
      <c r="W345" s="272"/>
      <c r="X345" s="272"/>
      <c r="Y345" s="272"/>
      <c r="Z345" s="272"/>
      <c r="AA345" s="272"/>
      <c r="AB345" s="272"/>
      <c r="AC345" s="272"/>
      <c r="AD345" s="272"/>
      <c r="AE345" s="272"/>
      <c r="AF345" s="272"/>
      <c r="AG345" s="272"/>
      <c r="AH345" s="272"/>
      <c r="AI345" s="272"/>
      <c r="AJ345" s="272"/>
      <c r="AK345" s="272"/>
      <c r="AL345" s="272"/>
      <c r="AM345" s="272"/>
      <c r="AN345" s="272"/>
      <c r="AO345" s="272"/>
      <c r="AP345" s="272"/>
    </row>
    <row r="346" spans="1:42" ht="15" customHeight="1" x14ac:dyDescent="0.2">
      <c r="A346" s="1"/>
      <c r="B346" s="272"/>
      <c r="C346" s="272"/>
      <c r="D346" s="272"/>
      <c r="E346" s="272"/>
      <c r="F346" s="272"/>
      <c r="G346" s="272"/>
      <c r="H346" s="272"/>
      <c r="I346" s="272"/>
      <c r="J346" s="272"/>
      <c r="K346" s="272"/>
      <c r="L346" s="272"/>
      <c r="M346" s="272"/>
      <c r="N346" s="272"/>
      <c r="O346" s="272"/>
      <c r="P346" s="272"/>
      <c r="Q346" s="272"/>
      <c r="R346" s="272"/>
      <c r="S346" s="272"/>
      <c r="T346" s="272"/>
      <c r="U346" s="272"/>
      <c r="V346" s="272"/>
      <c r="W346" s="272"/>
      <c r="X346" s="272"/>
      <c r="Y346" s="272"/>
      <c r="Z346" s="272"/>
      <c r="AA346" s="272"/>
      <c r="AB346" s="272"/>
      <c r="AC346" s="272"/>
      <c r="AD346" s="272"/>
      <c r="AE346" s="272"/>
      <c r="AF346" s="272"/>
      <c r="AG346" s="272"/>
      <c r="AH346" s="272"/>
      <c r="AI346" s="272"/>
      <c r="AJ346" s="272"/>
      <c r="AK346" s="272"/>
      <c r="AL346" s="272"/>
      <c r="AM346" s="272"/>
      <c r="AN346" s="272"/>
      <c r="AO346" s="272"/>
      <c r="AP346" s="272"/>
    </row>
    <row r="347" spans="1:42" ht="15" customHeight="1" x14ac:dyDescent="0.2">
      <c r="A347" s="1"/>
      <c r="B347" s="272"/>
      <c r="C347" s="272"/>
      <c r="D347" s="272"/>
      <c r="E347" s="272"/>
      <c r="F347" s="272"/>
      <c r="G347" s="272"/>
      <c r="H347" s="272"/>
      <c r="I347" s="272"/>
      <c r="J347" s="272"/>
      <c r="K347" s="272"/>
      <c r="L347" s="272"/>
      <c r="M347" s="272"/>
      <c r="N347" s="272"/>
      <c r="O347" s="272"/>
      <c r="P347" s="272"/>
      <c r="Q347" s="272"/>
      <c r="R347" s="272"/>
      <c r="S347" s="272"/>
      <c r="T347" s="272"/>
      <c r="U347" s="272"/>
      <c r="V347" s="272"/>
      <c r="W347" s="272"/>
      <c r="X347" s="272"/>
      <c r="Y347" s="272"/>
      <c r="Z347" s="272"/>
      <c r="AA347" s="272"/>
      <c r="AB347" s="272"/>
      <c r="AC347" s="272"/>
      <c r="AD347" s="272"/>
      <c r="AE347" s="272"/>
      <c r="AF347" s="272"/>
      <c r="AG347" s="272"/>
      <c r="AH347" s="272"/>
      <c r="AI347" s="272"/>
      <c r="AJ347" s="272"/>
      <c r="AK347" s="272"/>
      <c r="AL347" s="272"/>
      <c r="AM347" s="272"/>
      <c r="AN347" s="272"/>
      <c r="AO347" s="272"/>
      <c r="AP347" s="272"/>
    </row>
    <row r="348" spans="1:42" ht="15" customHeight="1" x14ac:dyDescent="0.2">
      <c r="A348" s="1"/>
      <c r="B348" s="272"/>
      <c r="C348" s="272"/>
      <c r="D348" s="272"/>
      <c r="E348" s="272"/>
      <c r="F348" s="272"/>
      <c r="G348" s="272"/>
      <c r="H348" s="272"/>
      <c r="I348" s="272"/>
      <c r="J348" s="272"/>
      <c r="K348" s="272"/>
      <c r="L348" s="272"/>
      <c r="M348" s="272"/>
      <c r="N348" s="272"/>
      <c r="O348" s="272"/>
      <c r="P348" s="272"/>
      <c r="Q348" s="272"/>
      <c r="R348" s="272"/>
      <c r="S348" s="272"/>
      <c r="T348" s="272"/>
      <c r="U348" s="272"/>
      <c r="V348" s="272"/>
      <c r="W348" s="272"/>
      <c r="X348" s="272"/>
      <c r="Y348" s="272"/>
      <c r="Z348" s="272"/>
      <c r="AA348" s="272"/>
      <c r="AB348" s="272"/>
      <c r="AC348" s="272"/>
      <c r="AD348" s="272"/>
      <c r="AE348" s="272"/>
      <c r="AF348" s="272"/>
      <c r="AG348" s="272"/>
      <c r="AH348" s="272"/>
      <c r="AI348" s="272"/>
      <c r="AJ348" s="272"/>
      <c r="AK348" s="272"/>
      <c r="AL348" s="272"/>
      <c r="AM348" s="272"/>
      <c r="AN348" s="272"/>
      <c r="AO348" s="272"/>
      <c r="AP348" s="272"/>
    </row>
    <row r="349" spans="1:42" ht="15" customHeight="1" x14ac:dyDescent="0.2">
      <c r="A349" s="1"/>
      <c r="B349" s="272"/>
      <c r="C349" s="272"/>
      <c r="D349" s="272"/>
      <c r="E349" s="272"/>
      <c r="F349" s="272"/>
      <c r="G349" s="272"/>
      <c r="H349" s="272"/>
      <c r="I349" s="272"/>
      <c r="J349" s="272"/>
      <c r="K349" s="272"/>
      <c r="L349" s="272"/>
      <c r="M349" s="272"/>
      <c r="N349" s="272"/>
      <c r="O349" s="272"/>
      <c r="P349" s="272"/>
      <c r="Q349" s="272"/>
      <c r="R349" s="272"/>
      <c r="S349" s="272"/>
      <c r="T349" s="272"/>
      <c r="U349" s="272"/>
      <c r="V349" s="272"/>
      <c r="W349" s="272"/>
      <c r="X349" s="272"/>
      <c r="Y349" s="272"/>
      <c r="Z349" s="272"/>
      <c r="AA349" s="272"/>
      <c r="AB349" s="272"/>
      <c r="AC349" s="272"/>
      <c r="AD349" s="272"/>
      <c r="AE349" s="272"/>
      <c r="AF349" s="272"/>
      <c r="AG349" s="272"/>
      <c r="AH349" s="272"/>
      <c r="AI349" s="272"/>
      <c r="AJ349" s="272"/>
      <c r="AK349" s="272"/>
      <c r="AL349" s="272"/>
      <c r="AM349" s="272"/>
      <c r="AN349" s="272"/>
      <c r="AO349" s="272"/>
      <c r="AP349" s="272"/>
    </row>
    <row r="350" spans="1:42" ht="15" customHeight="1" x14ac:dyDescent="0.2">
      <c r="A350" s="1"/>
      <c r="B350" s="272"/>
      <c r="C350" s="272"/>
      <c r="D350" s="272"/>
      <c r="E350" s="272"/>
      <c r="F350" s="272"/>
      <c r="G350" s="272"/>
      <c r="H350" s="272"/>
      <c r="I350" s="272"/>
      <c r="J350" s="272"/>
      <c r="K350" s="272"/>
      <c r="L350" s="272"/>
      <c r="M350" s="272"/>
      <c r="N350" s="272"/>
      <c r="O350" s="272"/>
      <c r="P350" s="272"/>
      <c r="Q350" s="272"/>
      <c r="R350" s="272"/>
      <c r="S350" s="272"/>
      <c r="T350" s="272"/>
      <c r="U350" s="272"/>
      <c r="V350" s="272"/>
      <c r="W350" s="272"/>
      <c r="X350" s="272"/>
      <c r="Y350" s="272"/>
      <c r="Z350" s="272"/>
      <c r="AA350" s="272"/>
      <c r="AB350" s="272"/>
      <c r="AC350" s="272"/>
      <c r="AD350" s="272"/>
      <c r="AE350" s="272"/>
      <c r="AF350" s="272"/>
      <c r="AG350" s="272"/>
      <c r="AH350" s="272"/>
      <c r="AI350" s="272"/>
      <c r="AJ350" s="272"/>
      <c r="AK350" s="272"/>
      <c r="AL350" s="272"/>
      <c r="AM350" s="272"/>
      <c r="AN350" s="272"/>
      <c r="AO350" s="272"/>
      <c r="AP350" s="272"/>
    </row>
    <row r="351" spans="1:42" ht="15" customHeight="1" x14ac:dyDescent="0.2">
      <c r="A351" s="1"/>
      <c r="B351" s="272"/>
      <c r="C351" s="272"/>
      <c r="D351" s="272"/>
      <c r="E351" s="272"/>
      <c r="F351" s="272"/>
      <c r="G351" s="272"/>
      <c r="H351" s="272"/>
      <c r="I351" s="272"/>
      <c r="J351" s="272"/>
      <c r="K351" s="272"/>
      <c r="L351" s="272"/>
      <c r="M351" s="272"/>
      <c r="N351" s="272"/>
      <c r="O351" s="272"/>
      <c r="P351" s="272"/>
      <c r="Q351" s="272"/>
      <c r="R351" s="272"/>
      <c r="S351" s="272"/>
      <c r="T351" s="272"/>
      <c r="U351" s="272"/>
      <c r="V351" s="272"/>
      <c r="W351" s="272"/>
      <c r="X351" s="272"/>
      <c r="Y351" s="272"/>
      <c r="Z351" s="272"/>
      <c r="AA351" s="272"/>
      <c r="AB351" s="272"/>
      <c r="AC351" s="272"/>
      <c r="AD351" s="272"/>
      <c r="AE351" s="272"/>
      <c r="AF351" s="272"/>
      <c r="AG351" s="272"/>
      <c r="AH351" s="272"/>
      <c r="AI351" s="272"/>
      <c r="AJ351" s="272"/>
      <c r="AK351" s="272"/>
      <c r="AL351" s="272"/>
      <c r="AM351" s="272"/>
      <c r="AN351" s="272"/>
      <c r="AO351" s="272"/>
      <c r="AP351" s="272"/>
    </row>
    <row r="352" spans="1:42" ht="15" customHeight="1" x14ac:dyDescent="0.2">
      <c r="A352" s="1"/>
      <c r="B352" s="272"/>
      <c r="C352" s="272"/>
      <c r="D352" s="272"/>
      <c r="E352" s="272"/>
      <c r="F352" s="272"/>
      <c r="G352" s="272"/>
      <c r="H352" s="272"/>
      <c r="I352" s="272"/>
      <c r="J352" s="272"/>
      <c r="K352" s="272"/>
      <c r="L352" s="272"/>
      <c r="M352" s="272"/>
      <c r="N352" s="272"/>
      <c r="O352" s="272"/>
      <c r="P352" s="272"/>
      <c r="Q352" s="272"/>
      <c r="R352" s="272"/>
      <c r="S352" s="272"/>
      <c r="T352" s="272"/>
      <c r="U352" s="272"/>
      <c r="V352" s="272"/>
      <c r="W352" s="272"/>
      <c r="X352" s="272"/>
      <c r="Y352" s="272"/>
      <c r="Z352" s="272"/>
      <c r="AA352" s="272"/>
      <c r="AB352" s="272"/>
      <c r="AC352" s="272"/>
      <c r="AD352" s="272"/>
      <c r="AE352" s="272"/>
      <c r="AF352" s="272"/>
      <c r="AG352" s="272"/>
      <c r="AH352" s="272"/>
      <c r="AI352" s="272"/>
      <c r="AJ352" s="272"/>
      <c r="AK352" s="272"/>
      <c r="AL352" s="272"/>
      <c r="AM352" s="272"/>
      <c r="AN352" s="272"/>
      <c r="AO352" s="272"/>
      <c r="AP352" s="272"/>
    </row>
    <row r="353" spans="1:42" ht="15" customHeight="1" x14ac:dyDescent="0.2">
      <c r="A353" s="1"/>
      <c r="B353" s="272"/>
      <c r="C353" s="272"/>
      <c r="D353" s="272"/>
      <c r="E353" s="272"/>
      <c r="F353" s="272"/>
      <c r="G353" s="272"/>
      <c r="H353" s="272"/>
      <c r="I353" s="272"/>
      <c r="J353" s="272"/>
      <c r="K353" s="272"/>
      <c r="L353" s="272"/>
      <c r="M353" s="272"/>
      <c r="N353" s="272"/>
      <c r="O353" s="272"/>
      <c r="P353" s="272"/>
      <c r="Q353" s="272"/>
      <c r="R353" s="272"/>
      <c r="S353" s="272"/>
      <c r="T353" s="272"/>
      <c r="U353" s="272"/>
      <c r="V353" s="272"/>
      <c r="W353" s="272"/>
      <c r="X353" s="272"/>
      <c r="Y353" s="272"/>
      <c r="Z353" s="272"/>
      <c r="AA353" s="272"/>
      <c r="AB353" s="272"/>
      <c r="AC353" s="272"/>
      <c r="AD353" s="272"/>
      <c r="AE353" s="272"/>
      <c r="AF353" s="272"/>
      <c r="AG353" s="272"/>
      <c r="AH353" s="272"/>
      <c r="AI353" s="272"/>
      <c r="AJ353" s="272"/>
      <c r="AK353" s="272"/>
      <c r="AL353" s="272"/>
      <c r="AM353" s="272"/>
      <c r="AN353" s="272"/>
      <c r="AO353" s="272"/>
      <c r="AP353" s="272"/>
    </row>
    <row r="354" spans="1:42" ht="15" customHeight="1" x14ac:dyDescent="0.2">
      <c r="A354" s="1"/>
      <c r="B354" s="272"/>
      <c r="C354" s="272"/>
      <c r="D354" s="272"/>
      <c r="E354" s="272"/>
      <c r="F354" s="272"/>
      <c r="G354" s="272"/>
      <c r="H354" s="272"/>
      <c r="I354" s="272"/>
      <c r="J354" s="272"/>
      <c r="K354" s="272"/>
      <c r="L354" s="272"/>
      <c r="M354" s="272"/>
      <c r="N354" s="272"/>
      <c r="O354" s="272"/>
      <c r="P354" s="272"/>
      <c r="Q354" s="272"/>
      <c r="R354" s="272"/>
      <c r="S354" s="272"/>
      <c r="T354" s="272"/>
      <c r="U354" s="272"/>
      <c r="V354" s="272"/>
      <c r="W354" s="272"/>
      <c r="X354" s="272"/>
      <c r="Y354" s="272"/>
      <c r="Z354" s="272"/>
      <c r="AA354" s="272"/>
      <c r="AB354" s="272"/>
      <c r="AC354" s="272"/>
      <c r="AD354" s="272"/>
      <c r="AE354" s="272"/>
      <c r="AF354" s="272"/>
      <c r="AG354" s="272"/>
      <c r="AH354" s="272"/>
      <c r="AI354" s="272"/>
      <c r="AJ354" s="272"/>
      <c r="AK354" s="272"/>
      <c r="AL354" s="272"/>
      <c r="AM354" s="272"/>
      <c r="AN354" s="272"/>
      <c r="AO354" s="272"/>
      <c r="AP354" s="272"/>
    </row>
    <row r="355" spans="1:42" ht="15" customHeight="1" x14ac:dyDescent="0.2">
      <c r="A355" s="1"/>
      <c r="B355" s="272"/>
      <c r="C355" s="272"/>
      <c r="D355" s="272"/>
      <c r="E355" s="272"/>
      <c r="F355" s="272"/>
      <c r="G355" s="272"/>
      <c r="H355" s="272"/>
      <c r="I355" s="272"/>
      <c r="J355" s="272"/>
      <c r="K355" s="272"/>
      <c r="L355" s="272"/>
      <c r="M355" s="272"/>
      <c r="N355" s="272"/>
      <c r="O355" s="272"/>
      <c r="P355" s="272"/>
      <c r="Q355" s="272"/>
      <c r="R355" s="272"/>
      <c r="S355" s="272"/>
      <c r="T355" s="272"/>
      <c r="U355" s="272"/>
      <c r="V355" s="272"/>
      <c r="W355" s="272"/>
      <c r="X355" s="272"/>
      <c r="Y355" s="272"/>
      <c r="Z355" s="272"/>
      <c r="AA355" s="272"/>
      <c r="AB355" s="272"/>
      <c r="AC355" s="272"/>
      <c r="AD355" s="272"/>
      <c r="AE355" s="272"/>
      <c r="AF355" s="272"/>
      <c r="AG355" s="272"/>
      <c r="AH355" s="272"/>
      <c r="AI355" s="272"/>
      <c r="AJ355" s="272"/>
      <c r="AK355" s="272"/>
      <c r="AL355" s="272"/>
      <c r="AM355" s="272"/>
      <c r="AN355" s="272"/>
      <c r="AO355" s="272"/>
      <c r="AP355" s="272"/>
    </row>
    <row r="356" spans="1:42" ht="15" customHeight="1" x14ac:dyDescent="0.2">
      <c r="A356" s="1"/>
      <c r="B356" s="272"/>
      <c r="C356" s="272"/>
      <c r="D356" s="272"/>
      <c r="E356" s="272"/>
      <c r="F356" s="272"/>
      <c r="G356" s="272"/>
      <c r="H356" s="272"/>
      <c r="I356" s="272"/>
      <c r="J356" s="272"/>
      <c r="K356" s="272"/>
      <c r="L356" s="272"/>
      <c r="M356" s="272"/>
      <c r="N356" s="272"/>
      <c r="O356" s="272"/>
      <c r="P356" s="272"/>
      <c r="Q356" s="272"/>
      <c r="R356" s="272"/>
      <c r="S356" s="272"/>
      <c r="T356" s="272"/>
      <c r="U356" s="272"/>
      <c r="V356" s="272"/>
      <c r="W356" s="272"/>
      <c r="X356" s="272"/>
      <c r="Y356" s="272"/>
      <c r="Z356" s="272"/>
      <c r="AA356" s="272"/>
      <c r="AB356" s="272"/>
      <c r="AC356" s="272"/>
      <c r="AD356" s="272"/>
      <c r="AE356" s="272"/>
      <c r="AF356" s="272"/>
      <c r="AG356" s="272"/>
      <c r="AH356" s="272"/>
      <c r="AI356" s="272"/>
      <c r="AJ356" s="272"/>
      <c r="AK356" s="272"/>
      <c r="AL356" s="272"/>
      <c r="AM356" s="272"/>
      <c r="AN356" s="272"/>
      <c r="AO356" s="272"/>
      <c r="AP356" s="272"/>
    </row>
    <row r="357" spans="1:42" ht="15" customHeight="1" x14ac:dyDescent="0.2">
      <c r="A357" s="1"/>
      <c r="B357" s="272"/>
      <c r="C357" s="272"/>
      <c r="D357" s="272"/>
      <c r="E357" s="272"/>
      <c r="F357" s="272"/>
      <c r="G357" s="272"/>
      <c r="H357" s="272"/>
      <c r="I357" s="272"/>
      <c r="J357" s="272"/>
      <c r="K357" s="272"/>
      <c r="L357" s="272"/>
      <c r="M357" s="272"/>
      <c r="N357" s="272"/>
      <c r="O357" s="272"/>
      <c r="P357" s="272"/>
      <c r="Q357" s="272"/>
      <c r="R357" s="272"/>
      <c r="S357" s="272"/>
      <c r="T357" s="272"/>
      <c r="U357" s="272"/>
      <c r="V357" s="272"/>
      <c r="W357" s="272"/>
      <c r="X357" s="272"/>
      <c r="Y357" s="272"/>
      <c r="Z357" s="272"/>
      <c r="AA357" s="272"/>
      <c r="AB357" s="272"/>
      <c r="AC357" s="272"/>
      <c r="AD357" s="272"/>
      <c r="AE357" s="272"/>
      <c r="AF357" s="272"/>
      <c r="AG357" s="272"/>
      <c r="AH357" s="272"/>
      <c r="AI357" s="272"/>
      <c r="AJ357" s="272"/>
      <c r="AK357" s="272"/>
      <c r="AL357" s="272"/>
      <c r="AM357" s="272"/>
      <c r="AN357" s="272"/>
      <c r="AO357" s="272"/>
      <c r="AP357" s="272"/>
    </row>
    <row r="358" spans="1:42" ht="15" customHeight="1" x14ac:dyDescent="0.2">
      <c r="A358" s="1"/>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row>
    <row r="359" spans="1:42" ht="15" customHeight="1" x14ac:dyDescent="0.2">
      <c r="A359" s="1"/>
    </row>
    <row r="360" spans="1:42" ht="15" customHeight="1" x14ac:dyDescent="0.2">
      <c r="A360" s="1"/>
      <c r="B360" s="142" t="s">
        <v>89</v>
      </c>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3"/>
    </row>
    <row r="361" spans="1:42" ht="15" customHeight="1" x14ac:dyDescent="0.2">
      <c r="A361" s="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row>
    <row r="362" spans="1:42" ht="30" customHeight="1" x14ac:dyDescent="0.2">
      <c r="A362" s="1">
        <v>37</v>
      </c>
      <c r="B362" s="137" t="s">
        <v>294</v>
      </c>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row>
    <row r="363" spans="1:42" ht="15" customHeight="1" x14ac:dyDescent="0.2">
      <c r="A363" s="1"/>
    </row>
    <row r="364" spans="1:42" ht="15" customHeight="1" x14ac:dyDescent="0.2">
      <c r="A364" s="17">
        <v>38</v>
      </c>
      <c r="B364" s="116" t="s">
        <v>90</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7"/>
      <c r="AL364" s="107"/>
      <c r="AM364" s="107"/>
      <c r="AN364" s="107"/>
      <c r="AO364" s="107"/>
      <c r="AP364" s="107"/>
    </row>
    <row r="365" spans="1:42" ht="2.25" customHeight="1" x14ac:dyDescent="0.2">
      <c r="A365" s="1"/>
    </row>
    <row r="366" spans="1:42" ht="15" customHeight="1" x14ac:dyDescent="0.2">
      <c r="A366" s="1"/>
      <c r="B366" s="109" t="s">
        <v>91</v>
      </c>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c r="AO366" s="109"/>
      <c r="AP366" s="109"/>
    </row>
    <row r="367" spans="1:42" ht="15" customHeight="1" x14ac:dyDescent="0.2">
      <c r="A367" s="1"/>
    </row>
    <row r="368" spans="1:42" ht="15" customHeight="1" x14ac:dyDescent="0.2">
      <c r="A368" s="1"/>
      <c r="B368" s="120" t="s">
        <v>92</v>
      </c>
      <c r="C368" s="107"/>
      <c r="D368" s="107"/>
      <c r="E368" s="107"/>
      <c r="F368" s="107"/>
      <c r="G368" s="107"/>
      <c r="H368" s="107"/>
      <c r="I368" s="107"/>
      <c r="J368" s="107"/>
      <c r="K368" s="107"/>
      <c r="L368" s="107"/>
      <c r="M368" s="107"/>
      <c r="N368" s="107"/>
      <c r="O368" s="107"/>
      <c r="Q368" s="186"/>
      <c r="R368" s="187"/>
      <c r="S368" s="187"/>
      <c r="T368" s="188"/>
    </row>
    <row r="369" spans="1:46" ht="2.25" customHeight="1" x14ac:dyDescent="0.2">
      <c r="A369" s="1"/>
      <c r="Q369" s="91"/>
      <c r="R369" s="91"/>
      <c r="S369" s="91"/>
      <c r="T369" s="91"/>
    </row>
    <row r="370" spans="1:46" ht="15" customHeight="1" x14ac:dyDescent="0.2">
      <c r="A370" s="1"/>
      <c r="B370" s="175" t="s">
        <v>93</v>
      </c>
      <c r="C370" s="138"/>
      <c r="D370" s="138"/>
      <c r="E370" s="138"/>
      <c r="F370" s="138"/>
      <c r="G370" s="138"/>
      <c r="H370" s="138"/>
      <c r="I370" s="138"/>
      <c r="J370" s="138"/>
      <c r="K370" s="138"/>
      <c r="L370" s="138"/>
      <c r="M370" s="138"/>
      <c r="N370" s="138"/>
      <c r="O370" s="138"/>
      <c r="Q370" s="91"/>
      <c r="R370" s="91"/>
      <c r="S370" s="91"/>
      <c r="T370" s="91"/>
    </row>
    <row r="371" spans="1:46" ht="15" customHeight="1" x14ac:dyDescent="0.2">
      <c r="A371" s="1"/>
      <c r="B371" s="138"/>
      <c r="C371" s="138"/>
      <c r="D371" s="138"/>
      <c r="E371" s="138"/>
      <c r="F371" s="138"/>
      <c r="G371" s="138"/>
      <c r="H371" s="138"/>
      <c r="I371" s="138"/>
      <c r="J371" s="138"/>
      <c r="K371" s="138"/>
      <c r="L371" s="138"/>
      <c r="M371" s="138"/>
      <c r="N371" s="138"/>
      <c r="O371" s="138"/>
      <c r="Q371" s="186"/>
      <c r="R371" s="187"/>
      <c r="S371" s="187"/>
      <c r="T371" s="188"/>
    </row>
    <row r="372" spans="1:46" ht="15" customHeight="1" x14ac:dyDescent="0.2">
      <c r="A372" s="1"/>
    </row>
    <row r="373" spans="1:46" ht="15" customHeight="1" x14ac:dyDescent="0.2">
      <c r="A373" s="1">
        <v>39</v>
      </c>
      <c r="B373" s="116" t="s">
        <v>94</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7"/>
      <c r="AL373" s="107"/>
      <c r="AM373" s="107"/>
      <c r="AN373" s="107"/>
      <c r="AO373" s="107"/>
      <c r="AP373" s="107"/>
    </row>
    <row r="374" spans="1:46" ht="15" customHeight="1" x14ac:dyDescent="0.2">
      <c r="A374" s="1"/>
    </row>
    <row r="375" spans="1:46" ht="15" customHeight="1" x14ac:dyDescent="0.2">
      <c r="A375" s="1"/>
      <c r="B375" s="182"/>
      <c r="C375" s="183"/>
      <c r="D375" s="183"/>
      <c r="E375" s="184"/>
      <c r="F375" s="91"/>
      <c r="G375" s="91" t="s">
        <v>263</v>
      </c>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c r="AO375" s="91"/>
      <c r="AP375" s="91"/>
    </row>
    <row r="376" spans="1:46" ht="15" customHeight="1" x14ac:dyDescent="0.2">
      <c r="A376" s="1"/>
      <c r="B376" s="47"/>
      <c r="C376" s="47"/>
      <c r="D376" s="47"/>
      <c r="E376" s="47"/>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c r="AO376" s="91"/>
      <c r="AP376" s="91"/>
    </row>
    <row r="377" spans="1:46" ht="15" customHeight="1" x14ac:dyDescent="0.2">
      <c r="A377" s="1">
        <v>40</v>
      </c>
      <c r="B377" s="116" t="s">
        <v>95</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row>
    <row r="378" spans="1:46" ht="15" customHeight="1" x14ac:dyDescent="0.2">
      <c r="A378" s="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row>
    <row r="379" spans="1:46" ht="15" customHeight="1" x14ac:dyDescent="0.2">
      <c r="A379" s="1"/>
      <c r="B379" s="182"/>
      <c r="C379" s="183"/>
      <c r="D379" s="183"/>
      <c r="E379" s="184"/>
      <c r="F379" s="91"/>
      <c r="G379" s="91" t="s">
        <v>264</v>
      </c>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c r="AO379" s="91"/>
      <c r="AP379" s="91"/>
    </row>
    <row r="380" spans="1:46" ht="15" customHeight="1" x14ac:dyDescent="0.2">
      <c r="A380" s="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c r="AO380" s="91"/>
      <c r="AP380" s="91"/>
    </row>
    <row r="381" spans="1:46" ht="15" customHeight="1" x14ac:dyDescent="0.2">
      <c r="A381" s="1">
        <v>41</v>
      </c>
      <c r="B381" s="117" t="s">
        <v>96</v>
      </c>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c r="AG381" s="138"/>
      <c r="AH381" s="138"/>
      <c r="AI381" s="138"/>
      <c r="AJ381" s="138"/>
      <c r="AK381" s="138"/>
      <c r="AL381" s="138"/>
      <c r="AM381" s="138"/>
      <c r="AN381" s="138"/>
      <c r="AO381" s="138"/>
      <c r="AP381" s="138"/>
    </row>
    <row r="382" spans="1:46" ht="15" customHeight="1" x14ac:dyDescent="0.2">
      <c r="A382" s="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c r="AO382" s="91"/>
      <c r="AP382" s="91"/>
    </row>
    <row r="383" spans="1:46" ht="15" customHeight="1" x14ac:dyDescent="0.2">
      <c r="A383" s="1"/>
      <c r="B383" s="182"/>
      <c r="C383" s="183"/>
      <c r="D383" s="183"/>
      <c r="E383" s="184"/>
      <c r="F383" s="91"/>
      <c r="G383" s="91" t="s">
        <v>265</v>
      </c>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c r="AO383" s="91"/>
      <c r="AP383" s="91"/>
      <c r="AQ383" s="22"/>
      <c r="AR383" s="22"/>
      <c r="AS383" s="22"/>
      <c r="AT383" s="22"/>
    </row>
    <row r="384" spans="1:46" ht="15" customHeight="1" x14ac:dyDescent="0.2">
      <c r="A384" s="1"/>
    </row>
    <row r="385" spans="1:42" ht="2.25" customHeight="1" x14ac:dyDescent="0.2">
      <c r="A385" s="1"/>
    </row>
    <row r="386" spans="1:42" ht="15" customHeight="1" x14ac:dyDescent="0.2">
      <c r="A386" s="1"/>
      <c r="B386" s="142" t="s">
        <v>97</v>
      </c>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42"/>
      <c r="AP386" s="143"/>
    </row>
    <row r="387" spans="1:42" ht="15" customHeight="1" x14ac:dyDescent="0.2">
      <c r="A387" s="1"/>
    </row>
    <row r="388" spans="1:42" ht="15" customHeight="1" x14ac:dyDescent="0.2">
      <c r="A388" s="1">
        <v>42</v>
      </c>
      <c r="B388" s="117" t="s">
        <v>98</v>
      </c>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row>
    <row r="389" spans="1:42" ht="15" customHeight="1" x14ac:dyDescent="0.2">
      <c r="A389" s="1"/>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row>
    <row r="390" spans="1:42" ht="2.25" customHeight="1" x14ac:dyDescent="0.2">
      <c r="A390" s="1"/>
      <c r="N390" s="9"/>
    </row>
    <row r="391" spans="1:42" ht="15" customHeight="1" x14ac:dyDescent="0.2">
      <c r="A391" s="1"/>
      <c r="B391" s="175"/>
      <c r="C391" s="107"/>
      <c r="D391" s="107"/>
      <c r="E391" s="107"/>
      <c r="F391" s="107"/>
      <c r="G391" s="107"/>
      <c r="H391" s="107"/>
      <c r="I391" s="107"/>
      <c r="J391" s="107"/>
      <c r="K391" s="107"/>
      <c r="L391" s="107"/>
      <c r="M391" s="107"/>
      <c r="N391" s="107"/>
      <c r="O391" s="107"/>
      <c r="Q391" s="186"/>
      <c r="R391" s="187"/>
      <c r="S391" s="187"/>
      <c r="T391" s="188"/>
      <c r="U391" s="185" t="s">
        <v>99</v>
      </c>
      <c r="V391" s="138"/>
      <c r="X391" s="177">
        <f>IF(Q391=0,0,IF(Q391&lt;=32,150,((Q391/32)*150)))</f>
        <v>0</v>
      </c>
      <c r="Y391" s="178"/>
      <c r="Z391" s="178"/>
      <c r="AA391" s="178"/>
      <c r="AB391" s="178"/>
      <c r="AC391" s="179"/>
      <c r="AD391" s="107" t="s">
        <v>100</v>
      </c>
      <c r="AE391" s="107"/>
    </row>
    <row r="392" spans="1:42" ht="15" customHeight="1" x14ac:dyDescent="0.2">
      <c r="A392" s="1"/>
    </row>
    <row r="393" spans="1:42" ht="15" customHeight="1" x14ac:dyDescent="0.2">
      <c r="A393" s="1">
        <v>43</v>
      </c>
      <c r="B393" s="117" t="s">
        <v>101</v>
      </c>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row>
    <row r="394" spans="1:42" ht="15" customHeight="1" x14ac:dyDescent="0.2">
      <c r="A394" s="1"/>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row>
    <row r="395" spans="1:42" ht="2.25" customHeight="1" x14ac:dyDescent="0.2">
      <c r="A395" s="1"/>
    </row>
    <row r="396" spans="1:42" ht="15" customHeight="1" x14ac:dyDescent="0.2">
      <c r="A396" s="1"/>
      <c r="B396" s="175" t="s">
        <v>102</v>
      </c>
      <c r="C396" s="107"/>
      <c r="D396" s="107"/>
      <c r="E396" s="107"/>
      <c r="F396" s="107"/>
      <c r="G396" s="107"/>
      <c r="H396" s="107"/>
      <c r="I396" s="107"/>
      <c r="J396" s="107"/>
      <c r="K396" s="107"/>
      <c r="L396" s="107"/>
      <c r="M396" s="107"/>
      <c r="N396" s="107"/>
      <c r="O396" s="107"/>
      <c r="Q396" s="186"/>
      <c r="R396" s="187"/>
      <c r="S396" s="187"/>
      <c r="T396" s="188"/>
      <c r="U396" s="185" t="s">
        <v>99</v>
      </c>
      <c r="V396" s="138"/>
      <c r="X396" s="177">
        <f>IF(Q396=0,0,((Q396/32)*300))</f>
        <v>0</v>
      </c>
      <c r="Y396" s="178"/>
      <c r="Z396" s="178"/>
      <c r="AA396" s="178"/>
      <c r="AB396" s="178"/>
      <c r="AC396" s="179"/>
      <c r="AD396" s="107" t="s">
        <v>100</v>
      </c>
      <c r="AE396" s="107"/>
    </row>
    <row r="397" spans="1:42" ht="2.25" customHeight="1" x14ac:dyDescent="0.2">
      <c r="A397" s="1"/>
    </row>
    <row r="398" spans="1:42" ht="15" customHeight="1" x14ac:dyDescent="0.2">
      <c r="A398" s="1"/>
      <c r="B398" s="175" t="s">
        <v>103</v>
      </c>
      <c r="C398" s="107"/>
      <c r="D398" s="107"/>
      <c r="E398" s="107"/>
      <c r="F398" s="107"/>
      <c r="G398" s="107"/>
      <c r="H398" s="107"/>
      <c r="I398" s="107"/>
      <c r="J398" s="107"/>
      <c r="K398" s="107"/>
      <c r="L398" s="107"/>
      <c r="M398" s="107"/>
      <c r="N398" s="107"/>
      <c r="O398" s="107"/>
      <c r="Q398" s="186"/>
      <c r="R398" s="187"/>
      <c r="S398" s="187"/>
      <c r="T398" s="188"/>
      <c r="U398" s="185" t="s">
        <v>99</v>
      </c>
      <c r="V398" s="138"/>
      <c r="X398" s="177">
        <f>IF(Q398=0,0,((Q398/32)*155))</f>
        <v>0</v>
      </c>
      <c r="Y398" s="178"/>
      <c r="Z398" s="178"/>
      <c r="AA398" s="178"/>
      <c r="AB398" s="178"/>
      <c r="AC398" s="179"/>
      <c r="AD398" s="107" t="s">
        <v>100</v>
      </c>
      <c r="AE398" s="107"/>
    </row>
    <row r="399" spans="1:42" ht="2.25" customHeight="1" x14ac:dyDescent="0.2">
      <c r="A399" s="1"/>
    </row>
    <row r="400" spans="1:42" ht="15" customHeight="1" x14ac:dyDescent="0.2">
      <c r="A400" s="1"/>
      <c r="B400" s="175" t="s">
        <v>104</v>
      </c>
      <c r="C400" s="107"/>
      <c r="D400" s="107"/>
      <c r="E400" s="107"/>
      <c r="F400" s="107"/>
      <c r="G400" s="107"/>
      <c r="H400" s="107"/>
      <c r="I400" s="107"/>
      <c r="J400" s="107"/>
      <c r="K400" s="107"/>
      <c r="L400" s="107"/>
      <c r="M400" s="107"/>
      <c r="N400" s="107"/>
      <c r="O400" s="107"/>
      <c r="Q400" s="186"/>
      <c r="R400" s="187"/>
      <c r="S400" s="187"/>
      <c r="T400" s="188"/>
      <c r="U400" s="185" t="s">
        <v>99</v>
      </c>
      <c r="V400" s="138"/>
      <c r="X400" s="177">
        <f>IF(Q400=0,0,((Q400/32)*175))</f>
        <v>0</v>
      </c>
      <c r="Y400" s="178"/>
      <c r="Z400" s="178"/>
      <c r="AA400" s="178"/>
      <c r="AB400" s="178"/>
      <c r="AC400" s="179"/>
      <c r="AD400" s="107" t="s">
        <v>100</v>
      </c>
      <c r="AE400" s="107"/>
    </row>
    <row r="401" spans="1:31" ht="2.25" customHeight="1" x14ac:dyDescent="0.2">
      <c r="A401" s="1"/>
    </row>
    <row r="402" spans="1:31" ht="15" customHeight="1" x14ac:dyDescent="0.2">
      <c r="A402" s="1"/>
      <c r="B402" s="175" t="s">
        <v>105</v>
      </c>
      <c r="C402" s="107"/>
      <c r="D402" s="107"/>
      <c r="E402" s="107"/>
      <c r="F402" s="107"/>
      <c r="G402" s="107"/>
      <c r="H402" s="107"/>
      <c r="I402" s="107"/>
      <c r="J402" s="107"/>
      <c r="K402" s="107"/>
      <c r="L402" s="107"/>
      <c r="M402" s="107"/>
      <c r="N402" s="107"/>
      <c r="O402" s="107"/>
      <c r="Q402" s="186"/>
      <c r="R402" s="187"/>
      <c r="S402" s="187"/>
      <c r="T402" s="188"/>
      <c r="U402" s="185" t="s">
        <v>99</v>
      </c>
      <c r="V402" s="138"/>
      <c r="X402" s="177">
        <f>IF(Q402=0,0,((Q402/32)*155))</f>
        <v>0</v>
      </c>
      <c r="Y402" s="178"/>
      <c r="Z402" s="178"/>
      <c r="AA402" s="178"/>
      <c r="AB402" s="178"/>
      <c r="AC402" s="179"/>
      <c r="AD402" s="107" t="s">
        <v>100</v>
      </c>
      <c r="AE402" s="107"/>
    </row>
    <row r="403" spans="1:31" ht="2.25" customHeight="1" x14ac:dyDescent="0.2">
      <c r="A403" s="175"/>
      <c r="B403" s="107"/>
      <c r="C403" s="107"/>
      <c r="D403" s="107"/>
      <c r="E403" s="107"/>
      <c r="F403" s="107"/>
      <c r="G403" s="107"/>
      <c r="H403" s="107"/>
      <c r="I403" s="107"/>
      <c r="J403" s="107"/>
      <c r="K403" s="107"/>
      <c r="L403" s="107"/>
      <c r="M403" s="107"/>
      <c r="N403" s="107"/>
      <c r="AB403" s="102"/>
    </row>
    <row r="404" spans="1:31" ht="15" customHeight="1" x14ac:dyDescent="0.2">
      <c r="A404" s="1"/>
      <c r="B404" s="175" t="s">
        <v>106</v>
      </c>
      <c r="C404" s="107"/>
      <c r="D404" s="107"/>
      <c r="E404" s="107"/>
      <c r="F404" s="107"/>
      <c r="G404" s="107"/>
      <c r="H404" s="107"/>
      <c r="I404" s="107"/>
      <c r="J404" s="107"/>
      <c r="K404" s="107"/>
      <c r="L404" s="107"/>
      <c r="M404" s="107"/>
      <c r="N404" s="107"/>
      <c r="O404" s="107"/>
      <c r="Q404" s="186"/>
      <c r="R404" s="187"/>
      <c r="S404" s="187"/>
      <c r="T404" s="188"/>
      <c r="U404" s="185" t="s">
        <v>99</v>
      </c>
      <c r="V404" s="138"/>
      <c r="X404" s="177">
        <f>IF(Q404=0,0,((Q404/32)*155))</f>
        <v>0</v>
      </c>
      <c r="Y404" s="178"/>
      <c r="Z404" s="178"/>
      <c r="AA404" s="178"/>
      <c r="AB404" s="178"/>
      <c r="AC404" s="179"/>
      <c r="AD404" s="107" t="s">
        <v>100</v>
      </c>
      <c r="AE404" s="107"/>
    </row>
    <row r="405" spans="1:31" ht="2.25" customHeight="1" x14ac:dyDescent="0.2">
      <c r="A405" s="1"/>
      <c r="AC405" s="102"/>
    </row>
    <row r="406" spans="1:31" ht="15" customHeight="1" x14ac:dyDescent="0.2">
      <c r="A406" s="1"/>
      <c r="B406" s="175" t="s">
        <v>107</v>
      </c>
      <c r="C406" s="107"/>
      <c r="D406" s="107"/>
      <c r="E406" s="107"/>
      <c r="F406" s="107"/>
      <c r="G406" s="107"/>
      <c r="H406" s="107"/>
      <c r="I406" s="107"/>
      <c r="J406" s="107"/>
      <c r="K406" s="107"/>
      <c r="L406" s="107"/>
      <c r="M406" s="107"/>
      <c r="N406" s="107"/>
      <c r="O406" s="107"/>
      <c r="Q406" s="186"/>
      <c r="R406" s="187"/>
      <c r="S406" s="187"/>
      <c r="T406" s="188"/>
      <c r="U406" s="185" t="s">
        <v>99</v>
      </c>
      <c r="V406" s="138"/>
      <c r="X406" s="177">
        <f>IF(Q406=0,0,((Q406/32)*155))</f>
        <v>0</v>
      </c>
      <c r="Y406" s="178"/>
      <c r="Z406" s="178"/>
      <c r="AA406" s="178"/>
      <c r="AB406" s="178"/>
      <c r="AC406" s="179"/>
      <c r="AD406" s="107" t="s">
        <v>100</v>
      </c>
      <c r="AE406" s="107"/>
    </row>
    <row r="407" spans="1:31" ht="2.25" customHeight="1" x14ac:dyDescent="0.2">
      <c r="A407" s="1"/>
    </row>
    <row r="408" spans="1:31" ht="15" customHeight="1" x14ac:dyDescent="0.2">
      <c r="A408" s="1"/>
      <c r="B408" s="175" t="s">
        <v>108</v>
      </c>
      <c r="C408" s="107"/>
      <c r="D408" s="107"/>
      <c r="E408" s="107"/>
      <c r="F408" s="107"/>
      <c r="G408" s="107"/>
      <c r="H408" s="107"/>
      <c r="I408" s="107"/>
      <c r="J408" s="107"/>
      <c r="K408" s="107"/>
      <c r="L408" s="107"/>
      <c r="M408" s="107"/>
      <c r="N408" s="107"/>
      <c r="O408" s="107"/>
      <c r="Q408" s="186"/>
      <c r="R408" s="187"/>
      <c r="S408" s="187"/>
      <c r="T408" s="188"/>
      <c r="U408" s="185" t="s">
        <v>99</v>
      </c>
      <c r="V408" s="138"/>
      <c r="X408" s="177">
        <f>IF(Q408=0,0,((Q408/32)*100))</f>
        <v>0</v>
      </c>
      <c r="Y408" s="178"/>
      <c r="Z408" s="178"/>
      <c r="AA408" s="178"/>
      <c r="AB408" s="178"/>
      <c r="AC408" s="179"/>
      <c r="AD408" s="107" t="s">
        <v>100</v>
      </c>
      <c r="AE408" s="107"/>
    </row>
    <row r="409" spans="1:31" ht="2.25" customHeight="1" x14ac:dyDescent="0.2">
      <c r="A409" s="1"/>
    </row>
    <row r="410" spans="1:31" ht="15" customHeight="1" x14ac:dyDescent="0.2">
      <c r="A410" s="1"/>
      <c r="B410" s="175" t="s">
        <v>109</v>
      </c>
      <c r="C410" s="107"/>
      <c r="D410" s="107"/>
      <c r="E410" s="107"/>
      <c r="F410" s="107"/>
      <c r="G410" s="107"/>
      <c r="H410" s="107"/>
      <c r="I410" s="107"/>
      <c r="J410" s="107"/>
      <c r="K410" s="107"/>
      <c r="L410" s="107"/>
      <c r="M410" s="107"/>
      <c r="N410" s="107"/>
      <c r="O410" s="107"/>
      <c r="Q410" s="186"/>
      <c r="R410" s="187"/>
      <c r="S410" s="187"/>
      <c r="T410" s="188"/>
      <c r="U410" s="185" t="s">
        <v>99</v>
      </c>
      <c r="V410" s="138"/>
      <c r="X410" s="177">
        <f>IF(Q410=0,0,((Q410/32)*175))</f>
        <v>0</v>
      </c>
      <c r="Y410" s="178"/>
      <c r="Z410" s="178"/>
      <c r="AA410" s="178"/>
      <c r="AB410" s="178"/>
      <c r="AC410" s="179"/>
      <c r="AD410" s="107" t="s">
        <v>100</v>
      </c>
      <c r="AE410" s="107"/>
    </row>
    <row r="411" spans="1:31" ht="2.25" customHeight="1" x14ac:dyDescent="0.2">
      <c r="A411" s="1"/>
    </row>
    <row r="412" spans="1:31" ht="15" customHeight="1" x14ac:dyDescent="0.2">
      <c r="A412" s="1"/>
      <c r="B412" s="175" t="s">
        <v>110</v>
      </c>
      <c r="C412" s="107"/>
      <c r="D412" s="107"/>
      <c r="E412" s="107"/>
      <c r="F412" s="107"/>
      <c r="G412" s="107"/>
      <c r="H412" s="107"/>
      <c r="I412" s="107"/>
      <c r="J412" s="107"/>
      <c r="K412" s="107"/>
      <c r="L412" s="107"/>
      <c r="M412" s="107"/>
      <c r="N412" s="107"/>
      <c r="O412" s="107"/>
      <c r="Q412" s="186"/>
      <c r="R412" s="187"/>
      <c r="S412" s="187"/>
      <c r="T412" s="188"/>
      <c r="U412" s="185" t="s">
        <v>99</v>
      </c>
      <c r="V412" s="138"/>
      <c r="X412" s="177">
        <f>IF(Q412=0,0,((Q412/32)*100))</f>
        <v>0</v>
      </c>
      <c r="Y412" s="178"/>
      <c r="Z412" s="178"/>
      <c r="AA412" s="178"/>
      <c r="AB412" s="178"/>
      <c r="AC412" s="179"/>
      <c r="AD412" s="107" t="s">
        <v>100</v>
      </c>
      <c r="AE412" s="107"/>
    </row>
    <row r="413" spans="1:31" ht="2.25" customHeight="1" x14ac:dyDescent="0.2">
      <c r="A413" s="1"/>
    </row>
    <row r="414" spans="1:31" ht="15" customHeight="1" x14ac:dyDescent="0.2">
      <c r="A414" s="1"/>
      <c r="B414" s="175" t="s">
        <v>111</v>
      </c>
      <c r="C414" s="107"/>
      <c r="D414" s="107"/>
      <c r="E414" s="107"/>
      <c r="F414" s="107"/>
      <c r="G414" s="107"/>
      <c r="H414" s="107"/>
      <c r="I414" s="107"/>
      <c r="J414" s="107"/>
      <c r="K414" s="107"/>
      <c r="L414" s="107"/>
      <c r="M414" s="107"/>
      <c r="N414" s="107"/>
      <c r="O414" s="107"/>
      <c r="Q414" s="186"/>
      <c r="R414" s="187"/>
      <c r="S414" s="187"/>
      <c r="T414" s="188"/>
      <c r="U414" s="185" t="s">
        <v>99</v>
      </c>
      <c r="V414" s="138"/>
      <c r="X414" s="177">
        <f>IF(Q414=0,0,((Q414/32)*155))</f>
        <v>0</v>
      </c>
      <c r="Y414" s="178"/>
      <c r="Z414" s="178"/>
      <c r="AA414" s="178"/>
      <c r="AB414" s="178"/>
      <c r="AC414" s="179"/>
      <c r="AD414" s="107" t="s">
        <v>100</v>
      </c>
      <c r="AE414" s="107"/>
    </row>
    <row r="415" spans="1:31" ht="2.25" customHeight="1" x14ac:dyDescent="0.2">
      <c r="A415" s="1"/>
      <c r="B415" s="11"/>
    </row>
    <row r="416" spans="1:31" ht="15" customHeight="1" x14ac:dyDescent="0.2">
      <c r="A416" s="1"/>
      <c r="B416" s="175" t="s">
        <v>112</v>
      </c>
      <c r="C416" s="107"/>
      <c r="D416" s="107"/>
      <c r="E416" s="107"/>
      <c r="F416" s="107"/>
      <c r="G416" s="107"/>
      <c r="H416" s="107"/>
      <c r="I416" s="107"/>
      <c r="J416" s="107"/>
      <c r="K416" s="107"/>
      <c r="L416" s="107"/>
      <c r="M416" s="107"/>
      <c r="N416" s="107"/>
      <c r="O416" s="107"/>
      <c r="Q416" s="186"/>
      <c r="R416" s="187"/>
      <c r="S416" s="187"/>
      <c r="T416" s="188"/>
      <c r="U416" s="185" t="s">
        <v>99</v>
      </c>
      <c r="V416" s="138"/>
      <c r="X416" s="177">
        <f>IF(Q416=0,0,((Q416/32)*155))</f>
        <v>0</v>
      </c>
      <c r="Y416" s="178"/>
      <c r="Z416" s="178"/>
      <c r="AA416" s="178"/>
      <c r="AB416" s="178"/>
      <c r="AC416" s="179"/>
      <c r="AD416" s="107" t="s">
        <v>100</v>
      </c>
      <c r="AE416" s="107"/>
    </row>
    <row r="417" spans="1:31" ht="2.25" customHeight="1" x14ac:dyDescent="0.2">
      <c r="A417" s="1"/>
      <c r="B417" s="11"/>
    </row>
    <row r="418" spans="1:31" ht="15" customHeight="1" x14ac:dyDescent="0.2">
      <c r="A418" s="1"/>
      <c r="B418" s="175" t="s">
        <v>113</v>
      </c>
      <c r="C418" s="107"/>
      <c r="D418" s="107"/>
      <c r="E418" s="107"/>
      <c r="F418" s="107"/>
      <c r="G418" s="107"/>
      <c r="H418" s="107"/>
      <c r="I418" s="107"/>
      <c r="J418" s="107"/>
      <c r="K418" s="107"/>
      <c r="L418" s="107"/>
      <c r="M418" s="107"/>
      <c r="N418" s="107"/>
      <c r="O418" s="107"/>
      <c r="Q418" s="186"/>
      <c r="R418" s="187"/>
      <c r="S418" s="187"/>
      <c r="T418" s="188"/>
      <c r="U418" s="185" t="s">
        <v>99</v>
      </c>
      <c r="V418" s="138"/>
      <c r="X418" s="177">
        <f>IF(Q418=0,0,((Q418/32)*130))</f>
        <v>0</v>
      </c>
      <c r="Y418" s="178"/>
      <c r="Z418" s="178"/>
      <c r="AA418" s="178"/>
      <c r="AB418" s="178"/>
      <c r="AC418" s="179"/>
      <c r="AD418" s="107" t="s">
        <v>100</v>
      </c>
      <c r="AE418" s="107"/>
    </row>
    <row r="419" spans="1:31" ht="2.25" customHeight="1" x14ac:dyDescent="0.2">
      <c r="A419" s="1"/>
      <c r="B419" s="11"/>
    </row>
    <row r="420" spans="1:31" ht="15" customHeight="1" x14ac:dyDescent="0.2">
      <c r="A420" s="1"/>
      <c r="B420" s="175" t="s">
        <v>114</v>
      </c>
      <c r="C420" s="107"/>
      <c r="D420" s="107"/>
      <c r="E420" s="107"/>
      <c r="F420" s="107"/>
      <c r="G420" s="107"/>
      <c r="H420" s="107"/>
      <c r="I420" s="107"/>
      <c r="J420" s="107"/>
      <c r="K420" s="107"/>
      <c r="L420" s="107"/>
      <c r="M420" s="107"/>
      <c r="N420" s="107"/>
      <c r="O420" s="107"/>
      <c r="Q420" s="186"/>
      <c r="R420" s="187"/>
      <c r="S420" s="187"/>
      <c r="T420" s="188"/>
      <c r="U420" s="185" t="s">
        <v>99</v>
      </c>
      <c r="V420" s="138"/>
      <c r="X420" s="177">
        <f>IF(Q420=0,0,((Q420/32)*175))</f>
        <v>0</v>
      </c>
      <c r="Y420" s="178"/>
      <c r="Z420" s="178"/>
      <c r="AA420" s="178"/>
      <c r="AB420" s="178"/>
      <c r="AC420" s="179"/>
      <c r="AD420" s="107" t="s">
        <v>100</v>
      </c>
      <c r="AE420" s="107"/>
    </row>
    <row r="421" spans="1:31" ht="2.25" customHeight="1" x14ac:dyDescent="0.2">
      <c r="A421" s="1"/>
      <c r="B421" s="11"/>
      <c r="AB421" s="102"/>
    </row>
    <row r="422" spans="1:31" ht="15" customHeight="1" x14ac:dyDescent="0.2">
      <c r="A422" s="1"/>
      <c r="B422" s="175" t="s">
        <v>115</v>
      </c>
      <c r="C422" s="107"/>
      <c r="D422" s="107"/>
      <c r="E422" s="107"/>
      <c r="F422" s="107"/>
      <c r="G422" s="107"/>
      <c r="H422" s="107"/>
      <c r="I422" s="107"/>
      <c r="J422" s="107"/>
      <c r="K422" s="107"/>
      <c r="L422" s="107"/>
      <c r="M422" s="107"/>
      <c r="N422" s="107"/>
      <c r="O422" s="107"/>
      <c r="Q422" s="186"/>
      <c r="R422" s="187"/>
      <c r="S422" s="187"/>
      <c r="T422" s="188"/>
      <c r="U422" s="185" t="s">
        <v>99</v>
      </c>
      <c r="V422" s="138"/>
      <c r="X422" s="177">
        <f>IF(Q422=0,0,((Q422/32)*175))</f>
        <v>0</v>
      </c>
      <c r="Y422" s="178"/>
      <c r="Z422" s="178"/>
      <c r="AA422" s="178"/>
      <c r="AB422" s="178"/>
      <c r="AC422" s="179"/>
      <c r="AD422" s="107" t="s">
        <v>100</v>
      </c>
      <c r="AE422" s="107"/>
    </row>
    <row r="423" spans="1:31" ht="2.25" customHeight="1" x14ac:dyDescent="0.2">
      <c r="A423" s="1"/>
      <c r="B423" s="11"/>
    </row>
    <row r="424" spans="1:31" ht="15" customHeight="1" x14ac:dyDescent="0.2">
      <c r="A424" s="1"/>
      <c r="B424" s="175" t="s">
        <v>116</v>
      </c>
      <c r="C424" s="107"/>
      <c r="D424" s="107"/>
      <c r="E424" s="107"/>
      <c r="F424" s="107"/>
      <c r="G424" s="107"/>
      <c r="H424" s="107"/>
      <c r="I424" s="107"/>
      <c r="J424" s="107"/>
      <c r="K424" s="107"/>
      <c r="L424" s="107"/>
      <c r="M424" s="107"/>
      <c r="N424" s="107"/>
      <c r="O424" s="107"/>
      <c r="Q424" s="186"/>
      <c r="R424" s="187"/>
      <c r="S424" s="187"/>
      <c r="T424" s="188"/>
      <c r="U424" s="185" t="s">
        <v>99</v>
      </c>
      <c r="V424" s="138"/>
      <c r="X424" s="177">
        <f>IF(Q424=0,0,((Q424/32)*155))</f>
        <v>0</v>
      </c>
      <c r="Y424" s="178"/>
      <c r="Z424" s="178"/>
      <c r="AA424" s="178"/>
      <c r="AB424" s="178"/>
      <c r="AC424" s="179"/>
      <c r="AD424" s="107" t="s">
        <v>100</v>
      </c>
      <c r="AE424" s="107"/>
    </row>
    <row r="425" spans="1:31" ht="2.25" customHeight="1" x14ac:dyDescent="0.2">
      <c r="A425" s="1"/>
      <c r="B425" s="11"/>
    </row>
    <row r="426" spans="1:31" ht="15" customHeight="1" x14ac:dyDescent="0.2">
      <c r="A426" s="1"/>
      <c r="B426" s="175" t="s">
        <v>117</v>
      </c>
      <c r="C426" s="107"/>
      <c r="D426" s="107"/>
      <c r="E426" s="107"/>
      <c r="F426" s="107"/>
      <c r="G426" s="107"/>
      <c r="H426" s="107"/>
      <c r="I426" s="107"/>
      <c r="J426" s="107"/>
      <c r="K426" s="107"/>
      <c r="L426" s="107"/>
      <c r="M426" s="107"/>
      <c r="N426" s="107"/>
      <c r="O426" s="107"/>
      <c r="Q426" s="186"/>
      <c r="R426" s="187"/>
      <c r="S426" s="187"/>
      <c r="T426" s="188"/>
      <c r="U426" s="185" t="s">
        <v>99</v>
      </c>
      <c r="V426" s="138"/>
      <c r="X426" s="177">
        <f>IF(Q426=0,0,((Q426/32)*155))</f>
        <v>0</v>
      </c>
      <c r="Y426" s="178"/>
      <c r="Z426" s="178"/>
      <c r="AA426" s="178"/>
      <c r="AB426" s="178"/>
      <c r="AC426" s="179"/>
      <c r="AD426" s="107" t="s">
        <v>100</v>
      </c>
      <c r="AE426" s="107"/>
    </row>
    <row r="427" spans="1:31" ht="2.25" customHeight="1" x14ac:dyDescent="0.2">
      <c r="A427" s="1"/>
      <c r="B427" s="11"/>
    </row>
    <row r="428" spans="1:31" ht="15" customHeight="1" x14ac:dyDescent="0.2">
      <c r="A428" s="1"/>
      <c r="B428" s="175" t="s">
        <v>118</v>
      </c>
      <c r="C428" s="107"/>
      <c r="D428" s="107"/>
      <c r="E428" s="107"/>
      <c r="F428" s="107"/>
      <c r="G428" s="107"/>
      <c r="H428" s="107"/>
      <c r="I428" s="107"/>
      <c r="J428" s="107"/>
      <c r="K428" s="107"/>
      <c r="L428" s="107"/>
      <c r="M428" s="107"/>
      <c r="N428" s="107"/>
      <c r="O428" s="107"/>
      <c r="Q428" s="186"/>
      <c r="R428" s="187"/>
      <c r="S428" s="187"/>
      <c r="T428" s="188"/>
      <c r="U428" s="185" t="s">
        <v>99</v>
      </c>
      <c r="V428" s="138"/>
      <c r="X428" s="177">
        <f>IF(Q428=0,0,((Q428/32)*100))</f>
        <v>0</v>
      </c>
      <c r="Y428" s="178"/>
      <c r="Z428" s="178"/>
      <c r="AA428" s="178"/>
      <c r="AB428" s="178"/>
      <c r="AC428" s="179"/>
      <c r="AD428" s="107" t="s">
        <v>100</v>
      </c>
      <c r="AE428" s="107"/>
    </row>
    <row r="429" spans="1:31" ht="2.25" customHeight="1" x14ac:dyDescent="0.2">
      <c r="A429" s="1"/>
      <c r="B429" s="11"/>
    </row>
    <row r="430" spans="1:31" ht="15" customHeight="1" x14ac:dyDescent="0.2">
      <c r="A430" s="1"/>
      <c r="B430" s="175" t="s">
        <v>119</v>
      </c>
      <c r="C430" s="107"/>
      <c r="D430" s="107"/>
      <c r="E430" s="107"/>
      <c r="F430" s="107"/>
      <c r="G430" s="107"/>
      <c r="H430" s="107"/>
      <c r="I430" s="107"/>
      <c r="J430" s="107"/>
      <c r="K430" s="107"/>
      <c r="L430" s="107"/>
      <c r="M430" s="107"/>
      <c r="N430" s="107"/>
      <c r="O430" s="107"/>
      <c r="Q430" s="186"/>
      <c r="R430" s="187"/>
      <c r="S430" s="187"/>
      <c r="T430" s="188"/>
      <c r="U430" s="185" t="s">
        <v>99</v>
      </c>
      <c r="V430" s="138"/>
      <c r="X430" s="177">
        <f>IF(Q430=0,0,((Q430/32)*100))</f>
        <v>0</v>
      </c>
      <c r="Y430" s="178"/>
      <c r="Z430" s="178"/>
      <c r="AA430" s="178"/>
      <c r="AB430" s="178"/>
      <c r="AC430" s="179"/>
      <c r="AD430" s="107" t="s">
        <v>100</v>
      </c>
      <c r="AE430" s="107"/>
    </row>
    <row r="431" spans="1:31" ht="2.25" customHeight="1" x14ac:dyDescent="0.2">
      <c r="A431" s="1"/>
      <c r="B431" s="11"/>
    </row>
    <row r="432" spans="1:31" ht="15" customHeight="1" x14ac:dyDescent="0.2">
      <c r="A432" s="1"/>
      <c r="B432" s="175" t="s">
        <v>120</v>
      </c>
      <c r="C432" s="107"/>
      <c r="D432" s="107"/>
      <c r="E432" s="107"/>
      <c r="F432" s="107"/>
      <c r="G432" s="107"/>
      <c r="H432" s="107"/>
      <c r="I432" s="107"/>
      <c r="J432" s="107"/>
      <c r="K432" s="107"/>
      <c r="L432" s="107"/>
      <c r="M432" s="107"/>
      <c r="N432" s="107"/>
      <c r="O432" s="107"/>
      <c r="Q432" s="186"/>
      <c r="R432" s="187"/>
      <c r="S432" s="187"/>
      <c r="T432" s="188"/>
      <c r="U432" s="185" t="s">
        <v>99</v>
      </c>
      <c r="V432" s="138"/>
      <c r="X432" s="177">
        <f>IF(Q432=0,0,((Q432/32)*155))</f>
        <v>0</v>
      </c>
      <c r="Y432" s="178"/>
      <c r="Z432" s="178"/>
      <c r="AA432" s="178"/>
      <c r="AB432" s="178"/>
      <c r="AC432" s="179"/>
      <c r="AD432" s="107" t="s">
        <v>100</v>
      </c>
      <c r="AE432" s="107"/>
    </row>
    <row r="433" spans="1:31" ht="2.25" customHeight="1" x14ac:dyDescent="0.2">
      <c r="A433" s="1"/>
      <c r="B433" s="11"/>
    </row>
    <row r="434" spans="1:31" ht="15" customHeight="1" x14ac:dyDescent="0.2">
      <c r="A434" s="1"/>
      <c r="B434" s="175" t="s">
        <v>121</v>
      </c>
      <c r="C434" s="107"/>
      <c r="D434" s="107"/>
      <c r="E434" s="107"/>
      <c r="F434" s="107"/>
      <c r="G434" s="107"/>
      <c r="H434" s="107"/>
      <c r="I434" s="107"/>
      <c r="J434" s="107"/>
      <c r="K434" s="107"/>
      <c r="L434" s="107"/>
      <c r="M434" s="107"/>
      <c r="N434" s="107"/>
      <c r="O434" s="107"/>
      <c r="Q434" s="186"/>
      <c r="R434" s="187"/>
      <c r="S434" s="187"/>
      <c r="T434" s="188"/>
      <c r="U434" s="185" t="s">
        <v>99</v>
      </c>
      <c r="V434" s="138"/>
      <c r="X434" s="177">
        <f>IF(Q434=0,0,((Q434/32)*100))</f>
        <v>0</v>
      </c>
      <c r="Y434" s="178"/>
      <c r="Z434" s="178"/>
      <c r="AA434" s="178"/>
      <c r="AB434" s="178"/>
      <c r="AC434" s="179"/>
      <c r="AD434" s="107" t="s">
        <v>100</v>
      </c>
      <c r="AE434" s="107"/>
    </row>
    <row r="435" spans="1:31" ht="2.25" customHeight="1" x14ac:dyDescent="0.2">
      <c r="A435" s="1"/>
      <c r="B435" s="11"/>
    </row>
    <row r="436" spans="1:31" ht="15" customHeight="1" x14ac:dyDescent="0.2">
      <c r="A436" s="1"/>
      <c r="B436" s="175" t="s">
        <v>122</v>
      </c>
      <c r="C436" s="107"/>
      <c r="D436" s="107"/>
      <c r="E436" s="107"/>
      <c r="F436" s="107"/>
      <c r="G436" s="107"/>
      <c r="H436" s="107"/>
      <c r="I436" s="107"/>
      <c r="J436" s="107"/>
      <c r="K436" s="107"/>
      <c r="L436" s="107"/>
      <c r="M436" s="107"/>
      <c r="N436" s="107"/>
      <c r="O436" s="107"/>
      <c r="Q436" s="186"/>
      <c r="R436" s="187"/>
      <c r="S436" s="187"/>
      <c r="T436" s="188"/>
      <c r="U436" s="185" t="s">
        <v>99</v>
      </c>
      <c r="V436" s="138"/>
      <c r="X436" s="177">
        <f>IF(Q436=0,0,((Q436/32)*155))</f>
        <v>0</v>
      </c>
      <c r="Y436" s="178"/>
      <c r="Z436" s="178"/>
      <c r="AA436" s="178"/>
      <c r="AB436" s="178"/>
      <c r="AC436" s="179"/>
      <c r="AD436" s="107" t="s">
        <v>100</v>
      </c>
      <c r="AE436" s="107"/>
    </row>
    <row r="437" spans="1:31" ht="2.25" customHeight="1" x14ac:dyDescent="0.2">
      <c r="A437" s="1"/>
      <c r="B437" s="11"/>
    </row>
    <row r="438" spans="1:31" ht="15" customHeight="1" x14ac:dyDescent="0.2">
      <c r="A438" s="1"/>
      <c r="B438" s="175" t="s">
        <v>123</v>
      </c>
      <c r="C438" s="107"/>
      <c r="D438" s="107"/>
      <c r="E438" s="107"/>
      <c r="F438" s="107"/>
      <c r="G438" s="107"/>
      <c r="H438" s="107"/>
      <c r="I438" s="107"/>
      <c r="J438" s="107"/>
      <c r="K438" s="107"/>
      <c r="L438" s="107"/>
      <c r="M438" s="107"/>
      <c r="N438" s="107"/>
      <c r="O438" s="107"/>
      <c r="Q438" s="186"/>
      <c r="R438" s="187"/>
      <c r="S438" s="187"/>
      <c r="T438" s="188"/>
      <c r="U438" s="185" t="s">
        <v>99</v>
      </c>
      <c r="V438" s="138"/>
      <c r="X438" s="177">
        <f>IF(Q438=0,0,((Q438/32)*100))</f>
        <v>0</v>
      </c>
      <c r="Y438" s="178"/>
      <c r="Z438" s="178"/>
      <c r="AA438" s="178"/>
      <c r="AB438" s="178"/>
      <c r="AC438" s="179"/>
      <c r="AD438" s="107" t="s">
        <v>100</v>
      </c>
      <c r="AE438" s="107"/>
    </row>
    <row r="439" spans="1:31" ht="2.25" customHeight="1" x14ac:dyDescent="0.2">
      <c r="A439" s="1"/>
      <c r="B439" s="11"/>
    </row>
    <row r="440" spans="1:31" ht="15" customHeight="1" x14ac:dyDescent="0.2">
      <c r="A440" s="1"/>
      <c r="B440" s="175" t="s">
        <v>124</v>
      </c>
      <c r="C440" s="107"/>
      <c r="D440" s="107"/>
      <c r="E440" s="107"/>
      <c r="F440" s="107"/>
      <c r="G440" s="107"/>
      <c r="H440" s="107"/>
      <c r="I440" s="107"/>
      <c r="J440" s="107"/>
      <c r="K440" s="107"/>
      <c r="L440" s="107"/>
      <c r="M440" s="107"/>
      <c r="N440" s="107"/>
      <c r="O440" s="107"/>
      <c r="Q440" s="186"/>
      <c r="R440" s="187"/>
      <c r="S440" s="187"/>
      <c r="T440" s="188"/>
      <c r="U440" s="185" t="s">
        <v>99</v>
      </c>
      <c r="V440" s="138"/>
      <c r="X440" s="177">
        <f>IF(Q440=0,0,((Q440/32)*175))</f>
        <v>0</v>
      </c>
      <c r="Y440" s="178"/>
      <c r="Z440" s="178"/>
      <c r="AA440" s="178"/>
      <c r="AB440" s="178"/>
      <c r="AC440" s="179"/>
      <c r="AD440" s="107" t="s">
        <v>100</v>
      </c>
      <c r="AE440" s="107"/>
    </row>
    <row r="441" spans="1:31" ht="2.25" customHeight="1" x14ac:dyDescent="0.2">
      <c r="A441" s="1"/>
      <c r="B441" s="11"/>
    </row>
    <row r="442" spans="1:31" ht="15" customHeight="1" x14ac:dyDescent="0.2">
      <c r="A442" s="1"/>
      <c r="B442" s="175" t="s">
        <v>125</v>
      </c>
      <c r="C442" s="107"/>
      <c r="D442" s="107"/>
      <c r="E442" s="107"/>
      <c r="F442" s="107"/>
      <c r="G442" s="107"/>
      <c r="H442" s="107"/>
      <c r="I442" s="107"/>
      <c r="J442" s="107"/>
      <c r="K442" s="107"/>
      <c r="L442" s="107"/>
      <c r="M442" s="107"/>
      <c r="N442" s="107"/>
      <c r="O442" s="107"/>
      <c r="Q442" s="186"/>
      <c r="R442" s="187"/>
      <c r="S442" s="187"/>
      <c r="T442" s="188"/>
      <c r="U442" s="185" t="s">
        <v>99</v>
      </c>
      <c r="V442" s="138"/>
      <c r="X442" s="177">
        <f>IF(Q442=0,0,((Q442/32)*155))</f>
        <v>0</v>
      </c>
      <c r="Y442" s="178"/>
      <c r="Z442" s="178"/>
      <c r="AA442" s="178"/>
      <c r="AB442" s="178"/>
      <c r="AC442" s="179"/>
      <c r="AD442" s="107" t="s">
        <v>100</v>
      </c>
      <c r="AE442" s="107"/>
    </row>
    <row r="443" spans="1:31" ht="2.25" customHeight="1" x14ac:dyDescent="0.2">
      <c r="A443" s="1"/>
      <c r="B443" s="11"/>
    </row>
    <row r="444" spans="1:31" ht="15" customHeight="1" x14ac:dyDescent="0.2">
      <c r="A444" s="1"/>
      <c r="B444" s="175" t="s">
        <v>126</v>
      </c>
      <c r="C444" s="107"/>
      <c r="D444" s="107"/>
      <c r="E444" s="107"/>
      <c r="F444" s="107"/>
      <c r="G444" s="107"/>
      <c r="H444" s="107"/>
      <c r="I444" s="107"/>
      <c r="J444" s="107"/>
      <c r="K444" s="107"/>
      <c r="L444" s="107"/>
      <c r="M444" s="107"/>
      <c r="N444" s="107"/>
      <c r="O444" s="107"/>
      <c r="Q444" s="186"/>
      <c r="R444" s="187"/>
      <c r="S444" s="187"/>
      <c r="T444" s="188"/>
      <c r="U444" s="185" t="s">
        <v>99</v>
      </c>
      <c r="V444" s="138"/>
      <c r="X444" s="177">
        <f>IF(Q444=0,0,((Q444/32)*155))</f>
        <v>0</v>
      </c>
      <c r="Y444" s="178"/>
      <c r="Z444" s="178"/>
      <c r="AA444" s="178"/>
      <c r="AB444" s="178"/>
      <c r="AC444" s="179"/>
      <c r="AD444" s="107" t="s">
        <v>100</v>
      </c>
      <c r="AE444" s="107"/>
    </row>
    <row r="445" spans="1:31" ht="2.25" customHeight="1" x14ac:dyDescent="0.2">
      <c r="A445" s="1"/>
      <c r="B445" s="11"/>
    </row>
    <row r="446" spans="1:31" ht="15" customHeight="1" x14ac:dyDescent="0.2">
      <c r="A446" s="1"/>
      <c r="B446" s="175" t="s">
        <v>127</v>
      </c>
      <c r="C446" s="107"/>
      <c r="D446" s="107"/>
      <c r="E446" s="107"/>
      <c r="F446" s="107"/>
      <c r="G446" s="107"/>
      <c r="H446" s="107"/>
      <c r="I446" s="107"/>
      <c r="J446" s="107"/>
      <c r="K446" s="107"/>
      <c r="L446" s="107"/>
      <c r="M446" s="107"/>
      <c r="N446" s="107"/>
      <c r="O446" s="107"/>
      <c r="Q446" s="186"/>
      <c r="R446" s="187"/>
      <c r="S446" s="187"/>
      <c r="T446" s="188"/>
      <c r="U446" s="185" t="s">
        <v>99</v>
      </c>
      <c r="V446" s="138"/>
      <c r="X446" s="177">
        <f>IF(Q446=0,0,((Q446/32)*155))</f>
        <v>0</v>
      </c>
      <c r="Y446" s="178"/>
      <c r="Z446" s="178"/>
      <c r="AA446" s="178"/>
      <c r="AB446" s="178"/>
      <c r="AC446" s="179"/>
      <c r="AD446" s="107" t="s">
        <v>100</v>
      </c>
      <c r="AE446" s="107"/>
    </row>
    <row r="447" spans="1:31" ht="2.25" customHeight="1" x14ac:dyDescent="0.2">
      <c r="A447" s="1"/>
      <c r="B447" s="11"/>
    </row>
    <row r="448" spans="1:31" ht="15" customHeight="1" x14ac:dyDescent="0.2">
      <c r="A448" s="1"/>
      <c r="B448" s="175" t="s">
        <v>128</v>
      </c>
      <c r="C448" s="107"/>
      <c r="D448" s="107"/>
      <c r="E448" s="107"/>
      <c r="F448" s="107"/>
      <c r="G448" s="107"/>
      <c r="H448" s="107"/>
      <c r="I448" s="107"/>
      <c r="J448" s="107"/>
      <c r="K448" s="107"/>
      <c r="L448" s="107"/>
      <c r="M448" s="107"/>
      <c r="N448" s="107"/>
      <c r="O448" s="107"/>
      <c r="X448" s="177">
        <f>SUM(X396,X398,X400,X402,X404,X406,X408,X410,X412,X414,X416,X418,X420,X422,X424,X426,X428,X430,X432,X434,X436,X438,X440,X442,X444,X446)</f>
        <v>0</v>
      </c>
      <c r="Y448" s="178"/>
      <c r="Z448" s="178"/>
      <c r="AA448" s="178"/>
      <c r="AB448" s="178"/>
      <c r="AC448" s="179"/>
      <c r="AD448" s="107" t="s">
        <v>100</v>
      </c>
      <c r="AE448" s="107"/>
    </row>
    <row r="449" spans="1:43" ht="15" customHeight="1" x14ac:dyDescent="0.2">
      <c r="A449" s="1"/>
      <c r="B449" s="11"/>
      <c r="X449" s="2"/>
      <c r="Y449" s="2"/>
      <c r="Z449" s="2"/>
      <c r="AA449" s="2"/>
      <c r="AB449" s="2"/>
      <c r="AC449" s="2"/>
    </row>
    <row r="450" spans="1:43" ht="15" customHeight="1" x14ac:dyDescent="0.2">
      <c r="A450" s="1">
        <v>44</v>
      </c>
      <c r="B450" s="117" t="s">
        <v>129</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7"/>
      <c r="AL450" s="117"/>
      <c r="AM450" s="117"/>
      <c r="AN450" s="117"/>
      <c r="AO450" s="117"/>
      <c r="AP450" s="117"/>
      <c r="AQ450" s="10">
        <f>Q452*3.2</f>
        <v>0</v>
      </c>
    </row>
    <row r="451" spans="1:43" ht="2.25" customHeight="1" x14ac:dyDescent="0.2">
      <c r="A451" s="1"/>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row>
    <row r="452" spans="1:43" ht="15" customHeight="1" x14ac:dyDescent="0.2">
      <c r="A452" s="1"/>
      <c r="B452" s="175" t="s">
        <v>130</v>
      </c>
      <c r="C452" s="107"/>
      <c r="D452" s="107"/>
      <c r="E452" s="107"/>
      <c r="F452" s="107"/>
      <c r="G452" s="107"/>
      <c r="H452" s="107"/>
      <c r="I452" s="107"/>
      <c r="J452" s="107"/>
      <c r="K452" s="107"/>
      <c r="L452" s="107"/>
      <c r="M452" s="107"/>
      <c r="N452" s="107"/>
      <c r="O452" s="107"/>
      <c r="Q452" s="186"/>
      <c r="R452" s="187"/>
      <c r="S452" s="187"/>
      <c r="T452" s="188"/>
      <c r="U452" s="185" t="s">
        <v>131</v>
      </c>
      <c r="V452" s="138"/>
      <c r="X452" s="177">
        <f>SUM(AQ450,AQ452)</f>
        <v>0</v>
      </c>
      <c r="Y452" s="178"/>
      <c r="Z452" s="178"/>
      <c r="AA452" s="178"/>
      <c r="AB452" s="178"/>
      <c r="AC452" s="179"/>
      <c r="AD452" s="107" t="s">
        <v>100</v>
      </c>
      <c r="AE452" s="107"/>
      <c r="AQ452" s="10">
        <f>IF(AND(Q452=0,Q454=0),0,IF(Q454&gt;0,0,230))</f>
        <v>0</v>
      </c>
    </row>
    <row r="453" spans="1:43" ht="2.25" customHeight="1" x14ac:dyDescent="0.2">
      <c r="A453" s="1"/>
      <c r="B453" s="11"/>
    </row>
    <row r="454" spans="1:43" ht="15" customHeight="1" x14ac:dyDescent="0.2">
      <c r="A454" s="1"/>
      <c r="B454" s="175" t="s">
        <v>132</v>
      </c>
      <c r="C454" s="107"/>
      <c r="D454" s="107"/>
      <c r="E454" s="107"/>
      <c r="F454" s="107"/>
      <c r="G454" s="107"/>
      <c r="H454" s="107"/>
      <c r="I454" s="107"/>
      <c r="J454" s="107"/>
      <c r="K454" s="107"/>
      <c r="L454" s="107"/>
      <c r="M454" s="107"/>
      <c r="N454" s="107"/>
      <c r="O454" s="107"/>
      <c r="Q454" s="186"/>
      <c r="R454" s="187"/>
      <c r="S454" s="187"/>
      <c r="T454" s="188"/>
      <c r="U454" s="185" t="s">
        <v>131</v>
      </c>
      <c r="V454" s="138"/>
      <c r="X454" s="177">
        <f>SUM(AQ454,AQ456)</f>
        <v>0</v>
      </c>
      <c r="Y454" s="178"/>
      <c r="Z454" s="178"/>
      <c r="AA454" s="178"/>
      <c r="AB454" s="178"/>
      <c r="AC454" s="179"/>
      <c r="AD454" s="107" t="s">
        <v>100</v>
      </c>
      <c r="AE454" s="107"/>
      <c r="AQ454" s="10">
        <f>Q454*18</f>
        <v>0</v>
      </c>
    </row>
    <row r="455" spans="1:43" ht="2.25" customHeight="1" x14ac:dyDescent="0.2">
      <c r="A455" s="1"/>
      <c r="B455" s="11"/>
      <c r="X455" s="2"/>
      <c r="Y455" s="2"/>
      <c r="Z455" s="2"/>
      <c r="AA455" s="2"/>
      <c r="AB455" s="2"/>
      <c r="AC455" s="2"/>
    </row>
    <row r="456" spans="1:43" ht="15" customHeight="1" x14ac:dyDescent="0.2">
      <c r="A456" s="1"/>
      <c r="B456" s="175" t="s">
        <v>133</v>
      </c>
      <c r="C456" s="107"/>
      <c r="D456" s="107"/>
      <c r="E456" s="107"/>
      <c r="F456" s="107"/>
      <c r="G456" s="107"/>
      <c r="H456" s="107"/>
      <c r="I456" s="107"/>
      <c r="J456" s="107"/>
      <c r="K456" s="107"/>
      <c r="L456" s="107"/>
      <c r="M456" s="107"/>
      <c r="N456" s="107"/>
      <c r="O456" s="107"/>
      <c r="X456" s="177">
        <f>SUM(X452,X454)</f>
        <v>0</v>
      </c>
      <c r="Y456" s="178"/>
      <c r="Z456" s="178"/>
      <c r="AA456" s="178"/>
      <c r="AB456" s="178"/>
      <c r="AC456" s="179"/>
      <c r="AD456" s="107" t="s">
        <v>100</v>
      </c>
      <c r="AE456" s="107"/>
      <c r="AQ456" s="10">
        <f>IF(AND(Q452&gt;=0,Q454=0),0,340)</f>
        <v>0</v>
      </c>
    </row>
    <row r="457" spans="1:43" ht="15" customHeight="1" x14ac:dyDescent="0.2">
      <c r="A457" s="1"/>
      <c r="B457" s="11"/>
      <c r="X457" s="2"/>
      <c r="Y457" s="2"/>
      <c r="Z457" s="2"/>
      <c r="AA457" s="2"/>
      <c r="AB457" s="2"/>
      <c r="AC457" s="2"/>
    </row>
    <row r="458" spans="1:43" ht="15" customHeight="1" x14ac:dyDescent="0.2">
      <c r="A458" s="1">
        <v>45</v>
      </c>
      <c r="B458" s="117" t="s">
        <v>134</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7"/>
      <c r="AL458" s="117"/>
      <c r="AM458" s="117"/>
      <c r="AN458" s="117"/>
      <c r="AO458" s="117"/>
      <c r="AP458" s="117"/>
    </row>
    <row r="459" spans="1:43" ht="2.25" customHeight="1" x14ac:dyDescent="0.2">
      <c r="A459" s="1"/>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row>
    <row r="460" spans="1:43" ht="15" customHeight="1" x14ac:dyDescent="0.2">
      <c r="A460" s="1"/>
      <c r="B460" s="175" t="s">
        <v>130</v>
      </c>
      <c r="C460" s="107"/>
      <c r="D460" s="107"/>
      <c r="E460" s="107"/>
      <c r="F460" s="107"/>
      <c r="G460" s="107"/>
      <c r="H460" s="107"/>
      <c r="I460" s="107"/>
      <c r="J460" s="107"/>
      <c r="K460" s="107"/>
      <c r="L460" s="107"/>
      <c r="M460" s="107"/>
      <c r="N460" s="107"/>
      <c r="O460" s="107"/>
      <c r="Q460" s="186"/>
      <c r="R460" s="187"/>
      <c r="S460" s="187"/>
      <c r="T460" s="188"/>
      <c r="U460" s="185" t="s">
        <v>131</v>
      </c>
      <c r="V460" s="138"/>
      <c r="X460" s="177">
        <f>IF(Q460&gt;0,120,0)</f>
        <v>0</v>
      </c>
      <c r="Y460" s="178"/>
      <c r="Z460" s="178"/>
      <c r="AA460" s="178"/>
      <c r="AB460" s="178"/>
      <c r="AC460" s="179"/>
      <c r="AD460" s="107" t="s">
        <v>100</v>
      </c>
      <c r="AE460" s="107"/>
    </row>
    <row r="461" spans="1:43" ht="2.25" customHeight="1" x14ac:dyDescent="0.2">
      <c r="A461" s="1"/>
      <c r="B461" s="11"/>
    </row>
    <row r="462" spans="1:43" ht="15" customHeight="1" x14ac:dyDescent="0.2">
      <c r="A462" s="1"/>
      <c r="B462" s="175" t="s">
        <v>132</v>
      </c>
      <c r="C462" s="107"/>
      <c r="D462" s="107"/>
      <c r="E462" s="107"/>
      <c r="F462" s="107"/>
      <c r="G462" s="107"/>
      <c r="H462" s="107"/>
      <c r="I462" s="107"/>
      <c r="J462" s="107"/>
      <c r="K462" s="107"/>
      <c r="L462" s="107"/>
      <c r="M462" s="107"/>
      <c r="N462" s="107"/>
      <c r="O462" s="107"/>
      <c r="Q462" s="186"/>
      <c r="R462" s="187"/>
      <c r="S462" s="187"/>
      <c r="T462" s="188"/>
      <c r="U462" s="185" t="s">
        <v>131</v>
      </c>
      <c r="V462" s="138"/>
      <c r="X462" s="177">
        <f>IF(Q462&gt;0,190,0)</f>
        <v>0</v>
      </c>
      <c r="Y462" s="178"/>
      <c r="Z462" s="178"/>
      <c r="AA462" s="178"/>
      <c r="AB462" s="178"/>
      <c r="AC462" s="179"/>
      <c r="AD462" s="107" t="s">
        <v>100</v>
      </c>
      <c r="AE462" s="107"/>
    </row>
    <row r="463" spans="1:43" ht="2.25" customHeight="1" x14ac:dyDescent="0.2">
      <c r="A463" s="1"/>
      <c r="B463" s="11"/>
      <c r="Q463" s="3"/>
      <c r="R463" s="3"/>
      <c r="S463" s="3"/>
      <c r="T463" s="3"/>
      <c r="U463" s="275"/>
      <c r="V463" s="275"/>
      <c r="X463" s="2"/>
      <c r="Y463" s="2"/>
      <c r="Z463" s="2"/>
      <c r="AA463" s="2"/>
      <c r="AB463" s="2"/>
      <c r="AC463" s="2"/>
    </row>
    <row r="464" spans="1:43" ht="15" customHeight="1" x14ac:dyDescent="0.2">
      <c r="A464" s="1"/>
      <c r="B464" s="175" t="s">
        <v>133</v>
      </c>
      <c r="C464" s="107"/>
      <c r="D464" s="107"/>
      <c r="E464" s="107"/>
      <c r="F464" s="107"/>
      <c r="G464" s="107"/>
      <c r="H464" s="107"/>
      <c r="I464" s="107"/>
      <c r="J464" s="107"/>
      <c r="K464" s="107"/>
      <c r="L464" s="107"/>
      <c r="M464" s="107"/>
      <c r="N464" s="107"/>
      <c r="O464" s="107"/>
      <c r="Q464" s="3"/>
      <c r="R464" s="3"/>
      <c r="S464" s="3"/>
      <c r="T464" s="3"/>
      <c r="U464" s="22"/>
      <c r="V464" s="22"/>
      <c r="X464" s="177">
        <f>SUM(X460,X462)</f>
        <v>0</v>
      </c>
      <c r="Y464" s="178"/>
      <c r="Z464" s="178"/>
      <c r="AA464" s="178"/>
      <c r="AB464" s="178"/>
      <c r="AC464" s="179"/>
      <c r="AD464" s="107" t="s">
        <v>100</v>
      </c>
      <c r="AE464" s="107"/>
    </row>
    <row r="465" spans="1:43" ht="15" customHeight="1" x14ac:dyDescent="0.2">
      <c r="A465" s="116"/>
      <c r="B465" s="107"/>
      <c r="C465" s="10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c r="Z465" s="107"/>
      <c r="AA465" s="107"/>
      <c r="AB465" s="107"/>
      <c r="AC465" s="107"/>
      <c r="AD465" s="107"/>
      <c r="AE465" s="107"/>
      <c r="AF465" s="107"/>
      <c r="AG465" s="107"/>
      <c r="AH465" s="107"/>
      <c r="AI465" s="107"/>
      <c r="AJ465" s="107"/>
      <c r="AK465" s="107"/>
      <c r="AL465" s="107"/>
      <c r="AM465" s="107"/>
      <c r="AN465" s="107"/>
      <c r="AO465" s="107"/>
      <c r="AP465" s="107"/>
    </row>
    <row r="466" spans="1:43" ht="15" customHeight="1" x14ac:dyDescent="0.2">
      <c r="A466" s="1">
        <v>46</v>
      </c>
      <c r="B466" s="180" t="s">
        <v>266</v>
      </c>
      <c r="C466" s="180"/>
      <c r="D466" s="180"/>
      <c r="E466" s="180"/>
      <c r="F466" s="180"/>
      <c r="G466" s="180"/>
      <c r="H466" s="180"/>
      <c r="I466" s="180"/>
      <c r="J466" s="180"/>
      <c r="K466" s="180"/>
      <c r="L466" s="180"/>
      <c r="M466" s="180"/>
      <c r="N466" s="180"/>
      <c r="O466" s="180"/>
      <c r="P466" s="180"/>
      <c r="Q466" s="180"/>
      <c r="R466" s="180"/>
      <c r="S466" s="180"/>
      <c r="T466" s="180"/>
      <c r="U466" s="180"/>
      <c r="V466" s="180"/>
      <c r="W466" s="180"/>
      <c r="X466" s="180"/>
      <c r="Y466" s="180"/>
      <c r="Z466" s="180"/>
      <c r="AA466" s="180"/>
      <c r="AB466" s="180"/>
      <c r="AC466" s="180"/>
      <c r="AD466" s="180"/>
      <c r="AE466" s="180"/>
      <c r="AF466" s="180"/>
      <c r="AG466" s="180"/>
      <c r="AH466" s="180"/>
      <c r="AI466" s="180"/>
      <c r="AJ466" s="180"/>
      <c r="AK466" s="180"/>
      <c r="AL466" s="180"/>
      <c r="AM466" s="180"/>
      <c r="AN466" s="180"/>
      <c r="AO466" s="180"/>
      <c r="AP466" s="180"/>
    </row>
    <row r="467" spans="1:43" ht="15" customHeight="1" x14ac:dyDescent="0.2">
      <c r="A467" s="1"/>
      <c r="B467" s="181"/>
      <c r="C467" s="181"/>
      <c r="D467" s="181"/>
      <c r="E467" s="181"/>
      <c r="F467" s="181"/>
      <c r="G467" s="181"/>
      <c r="H467" s="181"/>
      <c r="I467" s="181"/>
      <c r="J467" s="181"/>
      <c r="K467" s="181"/>
      <c r="L467" s="181"/>
      <c r="M467" s="181"/>
      <c r="N467" s="181"/>
      <c r="O467" s="181"/>
      <c r="P467" s="181"/>
      <c r="Q467" s="181"/>
      <c r="R467" s="181"/>
      <c r="S467" s="181"/>
      <c r="T467" s="181"/>
      <c r="U467" s="181"/>
      <c r="V467" s="181"/>
      <c r="W467" s="181"/>
      <c r="X467" s="181"/>
      <c r="Y467" s="181"/>
      <c r="Z467" s="181"/>
      <c r="AA467" s="181"/>
      <c r="AB467" s="181"/>
      <c r="AC467" s="181"/>
      <c r="AD467" s="181"/>
      <c r="AE467" s="181"/>
      <c r="AF467" s="181"/>
      <c r="AG467" s="181"/>
      <c r="AH467" s="181"/>
      <c r="AI467" s="181"/>
      <c r="AJ467" s="181"/>
      <c r="AK467" s="181"/>
      <c r="AL467" s="181"/>
      <c r="AM467" s="181"/>
      <c r="AN467" s="181"/>
      <c r="AO467" s="181"/>
      <c r="AP467" s="181"/>
    </row>
    <row r="468" spans="1:43" ht="15" customHeight="1" x14ac:dyDescent="0.2">
      <c r="A468" s="1"/>
    </row>
    <row r="469" spans="1:43" ht="15" customHeight="1" x14ac:dyDescent="0.2">
      <c r="A469" s="1"/>
      <c r="B469" s="176" t="s">
        <v>135</v>
      </c>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c r="AA469" s="143"/>
      <c r="AB469" s="143"/>
      <c r="AC469" s="143"/>
      <c r="AD469" s="143"/>
      <c r="AE469" s="143"/>
      <c r="AF469" s="143"/>
      <c r="AG469" s="143"/>
      <c r="AH469" s="143"/>
      <c r="AI469" s="143"/>
      <c r="AJ469" s="143"/>
      <c r="AK469" s="143"/>
      <c r="AL469" s="143"/>
      <c r="AM469" s="143"/>
      <c r="AN469" s="143"/>
      <c r="AO469" s="143"/>
      <c r="AP469" s="143"/>
    </row>
    <row r="470" spans="1:43" ht="2.25" customHeight="1" x14ac:dyDescent="0.2">
      <c r="A470" s="1"/>
    </row>
    <row r="471" spans="1:43" ht="15" customHeight="1" x14ac:dyDescent="0.2">
      <c r="A471" s="1"/>
      <c r="B471" s="175" t="s">
        <v>136</v>
      </c>
      <c r="C471" s="107"/>
      <c r="D471" s="107"/>
      <c r="E471" s="107"/>
      <c r="F471" s="107"/>
      <c r="G471" s="107"/>
      <c r="H471" s="107"/>
      <c r="I471" s="107"/>
      <c r="J471" s="107"/>
      <c r="K471" s="107"/>
      <c r="L471" s="107"/>
      <c r="M471" s="107"/>
      <c r="N471" s="107"/>
      <c r="O471" s="107"/>
      <c r="Q471" s="177">
        <f>IF(Q368&lt;601,AQ471,AQ473)</f>
        <v>0</v>
      </c>
      <c r="R471" s="178"/>
      <c r="S471" s="178"/>
      <c r="T471" s="178"/>
      <c r="U471" s="178"/>
      <c r="V471" s="179"/>
      <c r="W471" s="107" t="s">
        <v>100</v>
      </c>
      <c r="X471" s="107"/>
      <c r="AQ471" s="10">
        <f>IF(Q368=0,0,IF(Q368&lt;101,(Q368*22),IF(Q368&lt;201,(2200+(12*(Q368-100))),IF(Q368&lt;301,(3400+(10*(Q368-200))),IF(Q368&lt;401,(4400+(8.5*(Q368-300))),IF(Q368&lt;501,(5250+(7.5*(Q368-400))),IF(Q368&lt;601,(6000+(7*(Q368-500))),AQ473)))))))</f>
        <v>0</v>
      </c>
    </row>
    <row r="472" spans="1:43" ht="2.25" customHeight="1" x14ac:dyDescent="0.2">
      <c r="A472" s="1"/>
      <c r="N472" s="9"/>
    </row>
    <row r="473" spans="1:43" ht="15" customHeight="1" x14ac:dyDescent="0.2">
      <c r="A473" s="1"/>
      <c r="B473" s="175" t="s">
        <v>137</v>
      </c>
      <c r="C473" s="175"/>
      <c r="D473" s="175"/>
      <c r="E473" s="175"/>
      <c r="F473" s="175"/>
      <c r="G473" s="175"/>
      <c r="H473" s="175"/>
      <c r="I473" s="175"/>
      <c r="J473" s="175"/>
      <c r="K473" s="175"/>
      <c r="L473" s="175"/>
      <c r="M473" s="175"/>
      <c r="N473" s="175"/>
      <c r="O473" s="175"/>
      <c r="Q473" s="177">
        <f>X391</f>
        <v>0</v>
      </c>
      <c r="R473" s="178"/>
      <c r="S473" s="178"/>
      <c r="T473" s="178"/>
      <c r="U473" s="178"/>
      <c r="V473" s="179"/>
      <c r="W473" s="107" t="s">
        <v>100</v>
      </c>
      <c r="X473" s="107"/>
      <c r="AQ473" s="10">
        <f>IF(Q368&lt;601,0,IF(Q368&lt;701,(6700+(6.5*(Q368-600))),IF(Q368&lt;801,(7350+(6*(Q368-700))),IF(Q368&lt;901,(7950+(5.5*(Q368-800))),(8500+(5*(Q368-900)))))))</f>
        <v>0</v>
      </c>
    </row>
    <row r="474" spans="1:43" ht="2.25" customHeight="1" x14ac:dyDescent="0.2">
      <c r="A474" s="1"/>
      <c r="N474" s="9"/>
    </row>
    <row r="475" spans="1:43" ht="15" customHeight="1" x14ac:dyDescent="0.2">
      <c r="A475" s="1"/>
      <c r="B475" s="175" t="s">
        <v>138</v>
      </c>
      <c r="C475" s="175"/>
      <c r="D475" s="175"/>
      <c r="E475" s="175"/>
      <c r="F475" s="175"/>
      <c r="G475" s="175"/>
      <c r="H475" s="175"/>
      <c r="I475" s="175"/>
      <c r="J475" s="175"/>
      <c r="K475" s="175"/>
      <c r="L475" s="175"/>
      <c r="M475" s="175"/>
      <c r="N475" s="175"/>
      <c r="O475" s="175"/>
      <c r="Q475" s="177">
        <f>X448</f>
        <v>0</v>
      </c>
      <c r="R475" s="178"/>
      <c r="S475" s="178"/>
      <c r="T475" s="178"/>
      <c r="U475" s="178"/>
      <c r="V475" s="179"/>
      <c r="W475" s="107" t="s">
        <v>100</v>
      </c>
      <c r="X475" s="107"/>
    </row>
    <row r="476" spans="1:43" ht="2.25" customHeight="1" x14ac:dyDescent="0.2">
      <c r="A476" s="1"/>
      <c r="N476" s="9"/>
    </row>
    <row r="477" spans="1:43" ht="15" customHeight="1" x14ac:dyDescent="0.2">
      <c r="A477" s="1"/>
      <c r="B477" s="175" t="s">
        <v>139</v>
      </c>
      <c r="C477" s="107"/>
      <c r="D477" s="107"/>
      <c r="E477" s="107"/>
      <c r="F477" s="107"/>
      <c r="G477" s="107"/>
      <c r="H477" s="107"/>
      <c r="I477" s="107"/>
      <c r="J477" s="107"/>
      <c r="K477" s="107"/>
      <c r="L477" s="107"/>
      <c r="M477" s="107"/>
      <c r="N477" s="107"/>
      <c r="O477" s="107"/>
      <c r="Q477" s="177">
        <f>X456</f>
        <v>0</v>
      </c>
      <c r="R477" s="178"/>
      <c r="S477" s="178"/>
      <c r="T477" s="178"/>
      <c r="U477" s="178"/>
      <c r="V477" s="179"/>
      <c r="W477" s="107" t="s">
        <v>100</v>
      </c>
      <c r="X477" s="107"/>
    </row>
    <row r="478" spans="1:43" ht="2.25" customHeight="1" x14ac:dyDescent="0.2">
      <c r="A478" s="1"/>
      <c r="B478" s="11"/>
      <c r="Q478" s="2"/>
      <c r="R478" s="2"/>
      <c r="S478" s="2"/>
      <c r="T478" s="2"/>
      <c r="U478" s="2"/>
      <c r="V478" s="2"/>
    </row>
    <row r="479" spans="1:43" ht="15" customHeight="1" x14ac:dyDescent="0.2">
      <c r="A479" s="1"/>
      <c r="B479" s="175" t="s">
        <v>140</v>
      </c>
      <c r="C479" s="107"/>
      <c r="D479" s="107"/>
      <c r="E479" s="107"/>
      <c r="F479" s="107"/>
      <c r="G479" s="107"/>
      <c r="H479" s="107"/>
      <c r="I479" s="107"/>
      <c r="J479" s="107"/>
      <c r="K479" s="107"/>
      <c r="L479" s="107"/>
      <c r="M479" s="107"/>
      <c r="N479" s="107"/>
      <c r="O479" s="107"/>
      <c r="Q479" s="177">
        <f>X464</f>
        <v>0</v>
      </c>
      <c r="R479" s="178"/>
      <c r="S479" s="178"/>
      <c r="T479" s="178"/>
      <c r="U479" s="178"/>
      <c r="V479" s="179"/>
      <c r="W479" s="107" t="s">
        <v>100</v>
      </c>
      <c r="X479" s="107"/>
    </row>
    <row r="480" spans="1:43" ht="2.25" customHeight="1" x14ac:dyDescent="0.2">
      <c r="A480" s="1"/>
      <c r="B480" s="11"/>
      <c r="Q480" s="2"/>
      <c r="R480" s="2"/>
      <c r="S480" s="2"/>
      <c r="T480" s="2"/>
      <c r="U480" s="2"/>
      <c r="V480" s="2"/>
    </row>
    <row r="481" spans="1:43" ht="15" customHeight="1" x14ac:dyDescent="0.2">
      <c r="A481" s="1"/>
      <c r="B481" s="175" t="s">
        <v>128</v>
      </c>
      <c r="C481" s="107"/>
      <c r="D481" s="107"/>
      <c r="E481" s="107"/>
      <c r="F481" s="107"/>
      <c r="G481" s="107"/>
      <c r="H481" s="107"/>
      <c r="I481" s="107"/>
      <c r="J481" s="107"/>
      <c r="K481" s="107"/>
      <c r="L481" s="107"/>
      <c r="M481" s="107"/>
      <c r="N481" s="107"/>
      <c r="O481" s="107"/>
      <c r="Q481" s="177">
        <f>SUM(Q471,Q473,Q475,Q477,Q479)</f>
        <v>0</v>
      </c>
      <c r="R481" s="178"/>
      <c r="S481" s="178"/>
      <c r="T481" s="178"/>
      <c r="U481" s="178"/>
      <c r="V481" s="179"/>
      <c r="W481" s="107" t="s">
        <v>100</v>
      </c>
      <c r="X481" s="107"/>
    </row>
    <row r="482" spans="1:43" ht="15" customHeight="1" x14ac:dyDescent="0.2">
      <c r="A482" s="1"/>
    </row>
    <row r="483" spans="1:43" ht="15" customHeight="1" x14ac:dyDescent="0.2">
      <c r="A483" s="1"/>
      <c r="B483" s="176" t="s">
        <v>267</v>
      </c>
      <c r="C483" s="176"/>
      <c r="D483" s="176"/>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43"/>
      <c r="AQ483" s="10">
        <f>IF(AND(Q371=0,B383&lt;33),485,IF(AND(Q371&gt;0,B383&lt;33),600,IF(B383&lt;65,805,IF(B383&lt;97,1200,IF(B383&lt;113,1400,IF(B383&lt;129,1600,IF(B383&lt;145,1800)))))))</f>
        <v>485</v>
      </c>
    </row>
    <row r="484" spans="1:43" ht="15" customHeight="1" x14ac:dyDescent="0.2">
      <c r="A484" s="1"/>
    </row>
    <row r="485" spans="1:43" ht="15" customHeight="1" x14ac:dyDescent="0.2">
      <c r="A485" s="1"/>
      <c r="B485" s="177">
        <f>IF(B383=0,0,IF(B383&lt;145,AQ483,IF(B383&lt;=256,AQ485,AQ487)))</f>
        <v>0</v>
      </c>
      <c r="C485" s="178"/>
      <c r="D485" s="178"/>
      <c r="E485" s="178"/>
      <c r="F485" s="178"/>
      <c r="G485" s="179"/>
      <c r="H485" s="107" t="s">
        <v>100</v>
      </c>
      <c r="I485" s="107"/>
      <c r="AQ485" s="10">
        <f>IF(B383&lt;161,2000,IF(B383&lt;177,2200,IF(B383&lt;193,2400,IF(B383&lt;209,2600,IF(B383&lt;225,2800,IF(B383&lt;241,3000,IF(B383&lt;257,3200)))))))</f>
        <v>2000</v>
      </c>
    </row>
    <row r="486" spans="1:43" ht="15" customHeight="1" x14ac:dyDescent="0.2">
      <c r="A486" s="1"/>
    </row>
    <row r="487" spans="1:43" ht="15" customHeight="1" x14ac:dyDescent="0.2">
      <c r="A487" s="1"/>
      <c r="B487" s="176" t="s">
        <v>141</v>
      </c>
      <c r="C487" s="176"/>
      <c r="D487" s="176"/>
      <c r="E487" s="176"/>
      <c r="F487" s="176"/>
      <c r="G487" s="176"/>
      <c r="H487" s="176"/>
      <c r="I487" s="176"/>
      <c r="J487" s="176"/>
      <c r="K487" s="176"/>
      <c r="L487" s="176"/>
      <c r="M487" s="176"/>
      <c r="N487" s="176"/>
      <c r="O487" s="176"/>
      <c r="P487" s="176"/>
      <c r="Q487" s="176"/>
      <c r="R487" s="176"/>
      <c r="S487" s="176"/>
      <c r="T487" s="176"/>
      <c r="U487" s="176"/>
      <c r="V487" s="176"/>
      <c r="W487" s="176"/>
      <c r="X487" s="176"/>
      <c r="Y487" s="176"/>
      <c r="Z487" s="176"/>
      <c r="AA487" s="176"/>
      <c r="AB487" s="176"/>
      <c r="AC487" s="176"/>
      <c r="AD487" s="176"/>
      <c r="AE487" s="176"/>
      <c r="AF487" s="176"/>
      <c r="AG487" s="176"/>
      <c r="AH487" s="176"/>
      <c r="AI487" s="176"/>
      <c r="AJ487" s="176"/>
      <c r="AK487" s="176"/>
      <c r="AL487" s="176"/>
      <c r="AM487" s="176"/>
      <c r="AN487" s="176"/>
      <c r="AO487" s="176"/>
      <c r="AP487" s="143"/>
      <c r="AQ487" s="10">
        <f>IF(B383&lt;273,3400,IF(B383&lt;289,3600,IF(B383&lt;305,3800,IF(B383&lt;321,4000,IF(B383&lt;337,4200,IF(B383&lt;353,4400,IF(B383&lt;369,4600)))))))</f>
        <v>3400</v>
      </c>
    </row>
    <row r="488" spans="1:43" ht="15" customHeight="1" x14ac:dyDescent="0.2">
      <c r="A488" s="1"/>
    </row>
    <row r="489" spans="1:43" ht="15" customHeight="1" x14ac:dyDescent="0.2">
      <c r="A489" s="1"/>
      <c r="B489" s="120" t="s">
        <v>142</v>
      </c>
      <c r="C489" s="107"/>
      <c r="D489" s="107"/>
      <c r="E489" s="107"/>
      <c r="F489" s="107"/>
      <c r="G489" s="107"/>
      <c r="H489" s="107"/>
      <c r="I489" s="107"/>
      <c r="J489" s="107"/>
      <c r="K489" s="107"/>
      <c r="L489" s="107"/>
      <c r="M489" s="107"/>
      <c r="N489" s="107"/>
      <c r="O489" s="107"/>
      <c r="Q489" s="177">
        <f>Q368*4</f>
        <v>0</v>
      </c>
      <c r="R489" s="178"/>
      <c r="S489" s="178"/>
      <c r="T489" s="178"/>
      <c r="U489" s="178"/>
      <c r="V489" s="179"/>
      <c r="W489" s="107" t="s">
        <v>100</v>
      </c>
      <c r="X489" s="107"/>
    </row>
    <row r="490" spans="1:43" ht="2.25" customHeight="1" x14ac:dyDescent="0.2">
      <c r="A490" s="1"/>
      <c r="N490" s="9"/>
    </row>
    <row r="491" spans="1:43" ht="15" customHeight="1" x14ac:dyDescent="0.2">
      <c r="A491" s="1"/>
      <c r="B491" s="120" t="s">
        <v>143</v>
      </c>
      <c r="C491" s="107"/>
      <c r="D491" s="107"/>
      <c r="E491" s="107"/>
      <c r="F491" s="107"/>
      <c r="G491" s="107"/>
      <c r="H491" s="107"/>
      <c r="I491" s="107"/>
      <c r="J491" s="107"/>
      <c r="K491" s="107"/>
      <c r="L491" s="107"/>
      <c r="M491" s="107"/>
      <c r="N491" s="107"/>
      <c r="O491" s="107"/>
      <c r="Q491" s="177">
        <f>IF(Q368=0,0,IF(Q368&lt;=41,50,(Q368*1.2)))</f>
        <v>0</v>
      </c>
      <c r="R491" s="178"/>
      <c r="S491" s="178"/>
      <c r="T491" s="178"/>
      <c r="U491" s="178"/>
      <c r="V491" s="179"/>
      <c r="W491" s="107" t="s">
        <v>100</v>
      </c>
      <c r="X491" s="107"/>
    </row>
    <row r="492" spans="1:43" ht="2.25" customHeight="1" x14ac:dyDescent="0.2">
      <c r="A492" s="1"/>
    </row>
    <row r="493" spans="1:43" ht="15" customHeight="1" x14ac:dyDescent="0.2">
      <c r="A493" s="1"/>
      <c r="B493" s="120" t="s">
        <v>144</v>
      </c>
      <c r="C493" s="107"/>
      <c r="D493" s="107"/>
      <c r="E493" s="107"/>
      <c r="F493" s="107"/>
      <c r="G493" s="107"/>
      <c r="H493" s="107"/>
      <c r="I493" s="107"/>
      <c r="J493" s="107"/>
      <c r="K493" s="107"/>
      <c r="L493" s="107"/>
      <c r="M493" s="107"/>
      <c r="N493" s="107"/>
      <c r="O493" s="107"/>
      <c r="Q493" s="177">
        <f>B375*1.2</f>
        <v>0</v>
      </c>
      <c r="R493" s="178"/>
      <c r="S493" s="178"/>
      <c r="T493" s="178"/>
      <c r="U493" s="178"/>
      <c r="V493" s="179"/>
      <c r="W493" s="107" t="s">
        <v>100</v>
      </c>
      <c r="X493" s="107"/>
    </row>
    <row r="494" spans="1:43" ht="2.25" customHeight="1" x14ac:dyDescent="0.2">
      <c r="A494" s="1"/>
      <c r="N494" s="9"/>
    </row>
    <row r="495" spans="1:43" ht="15" customHeight="1" x14ac:dyDescent="0.2">
      <c r="A495" s="1"/>
      <c r="B495" s="120" t="s">
        <v>145</v>
      </c>
      <c r="C495" s="107"/>
      <c r="D495" s="107"/>
      <c r="E495" s="107"/>
      <c r="F495" s="107"/>
      <c r="G495" s="107"/>
      <c r="H495" s="107"/>
      <c r="I495" s="107"/>
      <c r="J495" s="107"/>
      <c r="K495" s="107"/>
      <c r="L495" s="107"/>
      <c r="M495" s="107"/>
      <c r="N495" s="107"/>
      <c r="O495" s="107"/>
      <c r="Q495" s="177">
        <f>B379*24</f>
        <v>0</v>
      </c>
      <c r="R495" s="178"/>
      <c r="S495" s="178"/>
      <c r="T495" s="178"/>
      <c r="U495" s="178"/>
      <c r="V495" s="179"/>
      <c r="W495" s="107" t="s">
        <v>100</v>
      </c>
      <c r="X495" s="107"/>
    </row>
    <row r="496" spans="1:43" ht="15" customHeight="1" x14ac:dyDescent="0.2">
      <c r="A496" s="1"/>
    </row>
    <row r="497" spans="1:42" ht="15" customHeight="1" x14ac:dyDescent="0.2">
      <c r="A497" s="1"/>
      <c r="B497" s="142" t="s">
        <v>146</v>
      </c>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3"/>
    </row>
    <row r="498" spans="1:42" ht="15" customHeight="1" x14ac:dyDescent="0.2">
      <c r="A498" s="1"/>
    </row>
    <row r="499" spans="1:42" ht="30" customHeight="1" x14ac:dyDescent="0.2">
      <c r="A499" s="1">
        <v>47</v>
      </c>
      <c r="B499" s="137" t="s">
        <v>295</v>
      </c>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row>
    <row r="500" spans="1:42" ht="2.25" customHeight="1" x14ac:dyDescent="0.2">
      <c r="A500" s="1"/>
    </row>
    <row r="501" spans="1:42" ht="15" customHeight="1" x14ac:dyDescent="0.2">
      <c r="A501" s="10"/>
      <c r="B501" s="180" t="s">
        <v>147</v>
      </c>
      <c r="C501" s="180"/>
      <c r="D501" s="180"/>
      <c r="E501" s="180"/>
      <c r="F501" s="180"/>
      <c r="G501" s="180"/>
      <c r="H501" s="180"/>
      <c r="I501" s="180"/>
      <c r="J501" s="180"/>
      <c r="K501" s="180"/>
      <c r="L501" s="180"/>
      <c r="M501" s="180"/>
      <c r="N501" s="180"/>
      <c r="O501" s="180"/>
      <c r="P501" s="180"/>
      <c r="Q501" s="180"/>
      <c r="R501" s="180"/>
      <c r="S501" s="180"/>
      <c r="T501" s="180"/>
      <c r="U501" s="180"/>
      <c r="V501" s="180"/>
      <c r="W501" s="180"/>
      <c r="X501" s="180"/>
      <c r="Y501" s="180"/>
      <c r="Z501" s="180"/>
      <c r="AA501" s="180"/>
      <c r="AB501" s="180"/>
      <c r="AC501" s="180"/>
      <c r="AD501" s="180"/>
      <c r="AE501" s="180"/>
      <c r="AF501" s="180"/>
      <c r="AG501" s="180"/>
      <c r="AH501" s="180"/>
      <c r="AI501" s="180"/>
      <c r="AJ501" s="180"/>
      <c r="AK501" s="180"/>
      <c r="AL501" s="180"/>
      <c r="AM501" s="180"/>
      <c r="AN501" s="180"/>
      <c r="AO501" s="180"/>
      <c r="AP501" s="180"/>
    </row>
    <row r="502" spans="1:42" ht="15" customHeight="1" x14ac:dyDescent="0.2">
      <c r="A502" s="1"/>
      <c r="B502" s="181"/>
      <c r="C502" s="181"/>
      <c r="D502" s="181"/>
      <c r="E502" s="181"/>
      <c r="F502" s="181"/>
      <c r="G502" s="181"/>
      <c r="H502" s="181"/>
      <c r="I502" s="181"/>
      <c r="J502" s="181"/>
      <c r="K502" s="181"/>
      <c r="L502" s="181"/>
      <c r="M502" s="181"/>
      <c r="N502" s="181"/>
      <c r="O502" s="181"/>
      <c r="P502" s="181"/>
      <c r="Q502" s="181"/>
      <c r="R502" s="181"/>
      <c r="S502" s="181"/>
      <c r="T502" s="181"/>
      <c r="U502" s="181"/>
      <c r="V502" s="181"/>
      <c r="W502" s="181"/>
      <c r="X502" s="181"/>
      <c r="Y502" s="181"/>
      <c r="Z502" s="181"/>
      <c r="AA502" s="181"/>
      <c r="AB502" s="181"/>
      <c r="AC502" s="181"/>
      <c r="AD502" s="181"/>
      <c r="AE502" s="181"/>
      <c r="AF502" s="181"/>
      <c r="AG502" s="181"/>
      <c r="AH502" s="181"/>
      <c r="AI502" s="181"/>
      <c r="AJ502" s="181"/>
      <c r="AK502" s="181"/>
      <c r="AL502" s="181"/>
      <c r="AM502" s="181"/>
      <c r="AN502" s="181"/>
      <c r="AO502" s="181"/>
      <c r="AP502" s="181"/>
    </row>
    <row r="503" spans="1:42" ht="15" customHeight="1" x14ac:dyDescent="0.2">
      <c r="A503" s="1"/>
    </row>
    <row r="504" spans="1:42" ht="15" customHeight="1" x14ac:dyDescent="0.2">
      <c r="A504" s="1">
        <v>48</v>
      </c>
      <c r="B504" s="117" t="s">
        <v>268</v>
      </c>
      <c r="C504" s="138"/>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c r="AB504" s="138"/>
      <c r="AC504" s="138"/>
      <c r="AD504" s="138"/>
      <c r="AE504" s="138"/>
      <c r="AF504" s="138"/>
      <c r="AG504" s="138"/>
      <c r="AH504" s="138"/>
      <c r="AI504" s="138"/>
      <c r="AJ504" s="138"/>
      <c r="AK504" s="138"/>
      <c r="AL504" s="138"/>
      <c r="AM504" s="138"/>
      <c r="AN504" s="138"/>
      <c r="AO504" s="138"/>
      <c r="AP504" s="138"/>
    </row>
    <row r="505" spans="1:42" ht="14.25" customHeight="1" x14ac:dyDescent="0.2">
      <c r="A505" s="1"/>
      <c r="B505" s="138"/>
      <c r="C505" s="138"/>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c r="AD505" s="138"/>
      <c r="AE505" s="138"/>
      <c r="AF505" s="138"/>
      <c r="AG505" s="138"/>
      <c r="AH505" s="138"/>
      <c r="AI505" s="138"/>
      <c r="AJ505" s="138"/>
      <c r="AK505" s="138"/>
      <c r="AL505" s="138"/>
      <c r="AM505" s="138"/>
      <c r="AN505" s="138"/>
      <c r="AO505" s="138"/>
      <c r="AP505" s="138"/>
    </row>
    <row r="506" spans="1:42" ht="30" customHeight="1" x14ac:dyDescent="0.2">
      <c r="A506" s="1"/>
      <c r="B506" s="207" t="s">
        <v>269</v>
      </c>
      <c r="C506" s="286"/>
      <c r="D506" s="286"/>
      <c r="E506" s="286"/>
      <c r="F506" s="286"/>
      <c r="G506" s="286"/>
      <c r="H506" s="286"/>
      <c r="I506" s="286"/>
      <c r="J506" s="286"/>
      <c r="K506" s="286"/>
      <c r="L506" s="286"/>
      <c r="M506" s="286"/>
      <c r="N506" s="286"/>
      <c r="O506" s="286"/>
      <c r="P506" s="286"/>
      <c r="Q506" s="286"/>
      <c r="R506" s="286"/>
      <c r="S506" s="286"/>
      <c r="T506" s="286"/>
      <c r="U506" s="286"/>
      <c r="V506" s="286"/>
      <c r="W506" s="286"/>
      <c r="X506" s="286"/>
      <c r="Y506" s="286"/>
      <c r="Z506" s="286"/>
      <c r="AA506" s="286"/>
      <c r="AB506" s="286"/>
      <c r="AC506" s="286"/>
      <c r="AD506" s="286"/>
      <c r="AE506" s="286"/>
      <c r="AF506" s="286"/>
      <c r="AG506" s="286"/>
      <c r="AH506" s="286"/>
      <c r="AI506" s="286"/>
      <c r="AJ506" s="286"/>
      <c r="AK506" s="286"/>
      <c r="AL506" s="286"/>
      <c r="AM506" s="286"/>
      <c r="AN506" s="286"/>
      <c r="AO506" s="286"/>
      <c r="AP506" s="286"/>
    </row>
    <row r="507" spans="1:42" ht="2.25" customHeight="1" x14ac:dyDescent="0.2">
      <c r="A507" s="1"/>
    </row>
    <row r="508" spans="1:42" ht="15" customHeight="1" x14ac:dyDescent="0.2">
      <c r="A508" s="1"/>
      <c r="B508" s="287" t="s">
        <v>270</v>
      </c>
      <c r="C508" s="287"/>
      <c r="D508" s="287"/>
      <c r="E508" s="287"/>
      <c r="F508" s="287"/>
      <c r="G508" s="6"/>
      <c r="I508" s="193" t="s">
        <v>148</v>
      </c>
      <c r="J508" s="193"/>
      <c r="K508" s="193"/>
      <c r="L508" s="193"/>
      <c r="M508" s="193"/>
      <c r="N508" s="193"/>
      <c r="O508" s="193"/>
      <c r="P508" s="193"/>
      <c r="Q508" s="193"/>
      <c r="S508" s="288" t="s">
        <v>149</v>
      </c>
      <c r="T508" s="288"/>
      <c r="U508" s="288"/>
      <c r="V508" s="288"/>
      <c r="X508" s="289" t="s">
        <v>150</v>
      </c>
      <c r="Y508" s="289"/>
      <c r="Z508" s="289"/>
      <c r="AA508" s="289"/>
      <c r="AB508" s="289"/>
      <c r="AC508" s="289"/>
      <c r="AD508" s="289"/>
      <c r="AE508" s="289"/>
      <c r="AF508" s="289"/>
      <c r="AG508" s="289"/>
      <c r="AH508" s="289"/>
      <c r="AI508" s="289"/>
      <c r="AJ508" s="289"/>
      <c r="AK508" s="289"/>
      <c r="AL508" s="289"/>
      <c r="AM508" s="289"/>
      <c r="AN508" s="289"/>
    </row>
    <row r="509" spans="1:42" ht="15" customHeight="1" x14ac:dyDescent="0.2">
      <c r="A509" s="1"/>
      <c r="B509" s="287"/>
      <c r="C509" s="287"/>
      <c r="D509" s="287"/>
      <c r="E509" s="287"/>
      <c r="F509" s="287"/>
      <c r="I509" s="193"/>
      <c r="J509" s="193"/>
      <c r="K509" s="193"/>
      <c r="L509" s="193"/>
      <c r="M509" s="193"/>
      <c r="N509" s="193"/>
      <c r="O509" s="193"/>
      <c r="P509" s="193"/>
      <c r="Q509" s="193"/>
      <c r="S509" s="288"/>
      <c r="T509" s="288"/>
      <c r="U509" s="288"/>
      <c r="V509" s="288"/>
      <c r="X509" s="289"/>
      <c r="Y509" s="289"/>
      <c r="Z509" s="289"/>
      <c r="AA509" s="289"/>
      <c r="AB509" s="289"/>
      <c r="AC509" s="289"/>
      <c r="AD509" s="289"/>
      <c r="AE509" s="289"/>
      <c r="AF509" s="289"/>
      <c r="AG509" s="289"/>
      <c r="AH509" s="289"/>
      <c r="AI509" s="289"/>
      <c r="AJ509" s="289"/>
      <c r="AK509" s="289"/>
      <c r="AL509" s="289"/>
      <c r="AM509" s="289"/>
      <c r="AN509" s="289"/>
    </row>
    <row r="510" spans="1:42" ht="2.25" customHeight="1" x14ac:dyDescent="0.2">
      <c r="A510" s="1"/>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row>
    <row r="511" spans="1:42" ht="15" customHeight="1" x14ac:dyDescent="0.2">
      <c r="A511" s="1"/>
      <c r="B511" s="168"/>
      <c r="C511" s="169"/>
      <c r="D511" s="169"/>
      <c r="E511" s="170"/>
      <c r="I511" s="276"/>
      <c r="J511" s="277"/>
      <c r="K511" s="277"/>
      <c r="L511" s="277"/>
      <c r="M511" s="277"/>
      <c r="N511" s="278"/>
      <c r="O511" s="55" t="s">
        <v>100</v>
      </c>
      <c r="P511" s="55"/>
      <c r="Q511" s="56"/>
      <c r="R511" s="56"/>
      <c r="S511" s="279"/>
      <c r="T511" s="280"/>
      <c r="U511" s="280"/>
      <c r="V511" s="281"/>
      <c r="W511" s="57"/>
      <c r="X511" s="58"/>
      <c r="Y511" s="58"/>
      <c r="Z511" s="58"/>
      <c r="AA511" s="58"/>
      <c r="AB511" s="58"/>
      <c r="AC511" s="58"/>
      <c r="AD511" s="58"/>
      <c r="AE511" s="58"/>
      <c r="AF511" s="282">
        <f>IF(S511=0,I511,IF(S511&lt;1920,I511*0.7,IF(S511&lt;1970,I511*0.9,I511)))</f>
        <v>0</v>
      </c>
      <c r="AG511" s="283"/>
      <c r="AH511" s="283"/>
      <c r="AI511" s="283"/>
      <c r="AJ511" s="283"/>
      <c r="AK511" s="284"/>
      <c r="AL511" s="285" t="s">
        <v>100</v>
      </c>
      <c r="AM511" s="285"/>
    </row>
    <row r="512" spans="1:42" s="22" customFormat="1" ht="2.25" customHeight="1" x14ac:dyDescent="0.2">
      <c r="A512" s="59"/>
      <c r="B512" s="72"/>
      <c r="C512" s="72"/>
      <c r="D512" s="72"/>
      <c r="E512" s="72"/>
      <c r="I512" s="55"/>
      <c r="J512" s="55"/>
      <c r="K512" s="55"/>
      <c r="L512" s="55"/>
      <c r="M512" s="55"/>
      <c r="N512" s="55"/>
      <c r="O512" s="55"/>
      <c r="P512" s="55"/>
      <c r="Q512" s="55"/>
      <c r="R512" s="55"/>
      <c r="S512" s="55"/>
      <c r="T512" s="55"/>
      <c r="U512" s="55"/>
      <c r="V512" s="55"/>
      <c r="AF512" s="55"/>
      <c r="AG512" s="55"/>
      <c r="AH512" s="55"/>
      <c r="AI512" s="55"/>
      <c r="AJ512" s="55"/>
      <c r="AK512" s="55"/>
      <c r="AL512" s="55"/>
      <c r="AM512" s="55"/>
    </row>
    <row r="513" spans="1:39" ht="15" customHeight="1" x14ac:dyDescent="0.2">
      <c r="A513" s="1"/>
      <c r="B513" s="168"/>
      <c r="C513" s="169"/>
      <c r="D513" s="169"/>
      <c r="E513" s="170"/>
      <c r="I513" s="276"/>
      <c r="J513" s="277"/>
      <c r="K513" s="277"/>
      <c r="L513" s="277"/>
      <c r="M513" s="277"/>
      <c r="N513" s="278"/>
      <c r="O513" s="55" t="s">
        <v>100</v>
      </c>
      <c r="P513" s="55"/>
      <c r="Q513" s="56"/>
      <c r="R513" s="56"/>
      <c r="S513" s="279"/>
      <c r="T513" s="280"/>
      <c r="U513" s="280"/>
      <c r="V513" s="281"/>
      <c r="W513" s="47"/>
      <c r="AF513" s="282">
        <f>IF(S513=0,I513,IF(S513&lt;1920,I513*0.7,IF(S513&lt;1970,I513*0.9,I513)))</f>
        <v>0</v>
      </c>
      <c r="AG513" s="283"/>
      <c r="AH513" s="283"/>
      <c r="AI513" s="283"/>
      <c r="AJ513" s="283"/>
      <c r="AK513" s="284"/>
      <c r="AL513" s="285" t="s">
        <v>100</v>
      </c>
      <c r="AM513" s="285"/>
    </row>
    <row r="514" spans="1:39" ht="2.25" customHeight="1" x14ac:dyDescent="0.2">
      <c r="A514" s="1"/>
      <c r="B514" s="95"/>
      <c r="C514" s="95"/>
      <c r="D514" s="95"/>
      <c r="E514" s="95"/>
      <c r="G514" s="2"/>
      <c r="H514" s="2"/>
      <c r="I514" s="2"/>
      <c r="J514" s="2"/>
      <c r="K514" s="2"/>
      <c r="L514" s="2"/>
      <c r="O514" s="22"/>
      <c r="P514" s="22"/>
      <c r="T514" s="4"/>
      <c r="U514" s="4"/>
      <c r="V514" s="4"/>
      <c r="W514" s="4"/>
      <c r="AF514" s="60"/>
      <c r="AG514" s="60"/>
      <c r="AH514" s="60"/>
      <c r="AI514" s="60"/>
      <c r="AJ514" s="104"/>
      <c r="AK514" s="60"/>
      <c r="AL514" s="55"/>
      <c r="AM514" s="55"/>
    </row>
    <row r="515" spans="1:39" ht="15" customHeight="1" x14ac:dyDescent="0.2">
      <c r="A515" s="1"/>
      <c r="B515" s="168"/>
      <c r="C515" s="169"/>
      <c r="D515" s="169"/>
      <c r="E515" s="170"/>
      <c r="I515" s="171"/>
      <c r="J515" s="172"/>
      <c r="K515" s="172"/>
      <c r="L515" s="172"/>
      <c r="M515" s="172"/>
      <c r="N515" s="173"/>
      <c r="O515" s="22" t="s">
        <v>100</v>
      </c>
      <c r="P515" s="22"/>
      <c r="S515" s="168"/>
      <c r="T515" s="169"/>
      <c r="U515" s="169"/>
      <c r="V515" s="170"/>
      <c r="W515" s="47"/>
      <c r="AF515" s="282">
        <f>IF(S515=0,I515,IF(S515&lt;1920,I515*0.7,IF(S515&lt;1970,I515*0.9,I515)))</f>
        <v>0</v>
      </c>
      <c r="AG515" s="283"/>
      <c r="AH515" s="283"/>
      <c r="AI515" s="283"/>
      <c r="AJ515" s="283"/>
      <c r="AK515" s="284"/>
      <c r="AL515" s="285" t="s">
        <v>100</v>
      </c>
      <c r="AM515" s="285"/>
    </row>
    <row r="516" spans="1:39" ht="2.25" customHeight="1" x14ac:dyDescent="0.2">
      <c r="A516" s="1"/>
      <c r="B516" s="72"/>
      <c r="C516" s="72"/>
      <c r="D516" s="72"/>
      <c r="E516" s="72"/>
      <c r="F516" s="22"/>
      <c r="G516" s="22"/>
      <c r="H516" s="22"/>
      <c r="I516" s="22"/>
      <c r="J516" s="22"/>
      <c r="K516" s="22"/>
      <c r="L516" s="22"/>
      <c r="O516" s="22"/>
      <c r="P516" s="22"/>
      <c r="T516" s="22"/>
      <c r="U516" s="22"/>
      <c r="V516" s="22"/>
      <c r="W516" s="22"/>
      <c r="AF516" s="55"/>
      <c r="AG516" s="55"/>
      <c r="AH516" s="55"/>
      <c r="AI516" s="55"/>
      <c r="AJ516" s="55"/>
      <c r="AK516" s="55"/>
      <c r="AL516" s="55"/>
      <c r="AM516" s="55"/>
    </row>
    <row r="517" spans="1:39" ht="15" customHeight="1" x14ac:dyDescent="0.2">
      <c r="A517" s="1"/>
      <c r="B517" s="168"/>
      <c r="C517" s="169"/>
      <c r="D517" s="169"/>
      <c r="E517" s="170"/>
      <c r="I517" s="171"/>
      <c r="J517" s="172"/>
      <c r="K517" s="172"/>
      <c r="L517" s="172"/>
      <c r="M517" s="172"/>
      <c r="N517" s="173"/>
      <c r="O517" s="22" t="s">
        <v>100</v>
      </c>
      <c r="P517" s="22"/>
      <c r="S517" s="168"/>
      <c r="T517" s="169"/>
      <c r="U517" s="169"/>
      <c r="V517" s="170"/>
      <c r="W517" s="47"/>
      <c r="AF517" s="282">
        <f>IF(S517=0,I517,IF(S517&lt;1920,I517*0.7,IF(S517&lt;1970,I517*0.9,I517)))</f>
        <v>0</v>
      </c>
      <c r="AG517" s="283"/>
      <c r="AH517" s="283"/>
      <c r="AI517" s="283"/>
      <c r="AJ517" s="283"/>
      <c r="AK517" s="284"/>
      <c r="AL517" s="285" t="s">
        <v>100</v>
      </c>
      <c r="AM517" s="285"/>
    </row>
    <row r="518" spans="1:39" ht="2.25" customHeight="1" x14ac:dyDescent="0.2">
      <c r="A518" s="1"/>
      <c r="B518" s="72"/>
      <c r="C518" s="72"/>
      <c r="D518" s="72"/>
      <c r="E518" s="72"/>
      <c r="F518" s="22"/>
      <c r="G518" s="22"/>
      <c r="H518" s="22"/>
      <c r="I518" s="22"/>
      <c r="J518" s="22"/>
      <c r="K518" s="22"/>
      <c r="L518" s="22"/>
      <c r="O518" s="22"/>
      <c r="P518" s="22"/>
      <c r="T518" s="22"/>
      <c r="U518" s="22"/>
      <c r="V518" s="22"/>
      <c r="W518" s="22"/>
      <c r="AF518" s="55"/>
      <c r="AG518" s="55"/>
      <c r="AH518" s="55"/>
      <c r="AI518" s="55"/>
      <c r="AJ518" s="55"/>
      <c r="AK518" s="55"/>
      <c r="AL518" s="55"/>
      <c r="AM518" s="55"/>
    </row>
    <row r="519" spans="1:39" ht="15" customHeight="1" x14ac:dyDescent="0.2">
      <c r="A519" s="1"/>
      <c r="B519" s="168"/>
      <c r="C519" s="169"/>
      <c r="D519" s="169"/>
      <c r="E519" s="170"/>
      <c r="I519" s="171"/>
      <c r="J519" s="172"/>
      <c r="K519" s="172"/>
      <c r="L519" s="172"/>
      <c r="M519" s="172"/>
      <c r="N519" s="173"/>
      <c r="O519" s="22" t="s">
        <v>100</v>
      </c>
      <c r="P519" s="22"/>
      <c r="S519" s="168"/>
      <c r="T519" s="169"/>
      <c r="U519" s="169"/>
      <c r="V519" s="170"/>
      <c r="W519" s="47"/>
      <c r="AF519" s="282">
        <f>IF(S519=0,I519,IF(S519&lt;1920,I519*0.7,IF(S519&lt;1970,I519*0.9,I519)))</f>
        <v>0</v>
      </c>
      <c r="AG519" s="283"/>
      <c r="AH519" s="283"/>
      <c r="AI519" s="283"/>
      <c r="AJ519" s="283"/>
      <c r="AK519" s="284"/>
      <c r="AL519" s="285" t="s">
        <v>100</v>
      </c>
      <c r="AM519" s="285"/>
    </row>
    <row r="520" spans="1:39" ht="2.25" customHeight="1" x14ac:dyDescent="0.2">
      <c r="A520" s="1"/>
      <c r="B520" s="72"/>
      <c r="C520" s="72"/>
      <c r="D520" s="72"/>
      <c r="E520" s="72"/>
      <c r="F520" s="22"/>
      <c r="G520" s="22"/>
      <c r="H520" s="22"/>
      <c r="I520" s="22"/>
      <c r="J520" s="22"/>
      <c r="K520" s="22"/>
      <c r="L520" s="22"/>
      <c r="O520" s="22"/>
      <c r="P520" s="22"/>
      <c r="T520" s="22"/>
      <c r="U520" s="22"/>
      <c r="V520" s="22"/>
      <c r="W520" s="22"/>
      <c r="AF520" s="55"/>
      <c r="AG520" s="55"/>
      <c r="AH520" s="55"/>
      <c r="AI520" s="55"/>
      <c r="AJ520" s="55"/>
      <c r="AK520" s="55"/>
      <c r="AL520" s="55"/>
      <c r="AM520" s="55"/>
    </row>
    <row r="521" spans="1:39" ht="15" customHeight="1" x14ac:dyDescent="0.2">
      <c r="A521" s="1"/>
      <c r="B521" s="168"/>
      <c r="C521" s="169"/>
      <c r="D521" s="169"/>
      <c r="E521" s="170"/>
      <c r="I521" s="171"/>
      <c r="J521" s="172"/>
      <c r="K521" s="172"/>
      <c r="L521" s="172"/>
      <c r="M521" s="172"/>
      <c r="N521" s="173"/>
      <c r="O521" s="22" t="s">
        <v>100</v>
      </c>
      <c r="P521" s="22"/>
      <c r="S521" s="168"/>
      <c r="T521" s="169"/>
      <c r="U521" s="169"/>
      <c r="V521" s="170"/>
      <c r="W521" s="47"/>
      <c r="AF521" s="282">
        <f>IF(S521=0,I521,IF(S521&lt;1920,I521*0.7,IF(S521&lt;1970,I521*0.9,I521)))</f>
        <v>0</v>
      </c>
      <c r="AG521" s="283"/>
      <c r="AH521" s="283"/>
      <c r="AI521" s="283"/>
      <c r="AJ521" s="283"/>
      <c r="AK521" s="284"/>
      <c r="AL521" s="285" t="s">
        <v>100</v>
      </c>
      <c r="AM521" s="285"/>
    </row>
    <row r="522" spans="1:39" ht="2.25" customHeight="1" x14ac:dyDescent="0.2">
      <c r="A522" s="1"/>
      <c r="B522" s="72"/>
      <c r="C522" s="72"/>
      <c r="D522" s="72"/>
      <c r="E522" s="72"/>
      <c r="F522" s="22"/>
      <c r="G522" s="22"/>
      <c r="H522" s="22"/>
      <c r="I522" s="22"/>
      <c r="J522" s="22"/>
      <c r="K522" s="22"/>
      <c r="L522" s="22"/>
      <c r="O522" s="22"/>
      <c r="P522" s="22"/>
      <c r="T522" s="22"/>
      <c r="U522" s="22"/>
      <c r="V522" s="22"/>
      <c r="W522" s="22"/>
      <c r="AF522" s="55"/>
      <c r="AG522" s="55"/>
      <c r="AH522" s="55"/>
      <c r="AI522" s="55"/>
      <c r="AJ522" s="55"/>
      <c r="AK522" s="55"/>
      <c r="AL522" s="55"/>
      <c r="AM522" s="55"/>
    </row>
    <row r="523" spans="1:39" ht="15" customHeight="1" x14ac:dyDescent="0.2">
      <c r="A523" s="1"/>
      <c r="B523" s="168"/>
      <c r="C523" s="169"/>
      <c r="D523" s="169"/>
      <c r="E523" s="170"/>
      <c r="I523" s="171"/>
      <c r="J523" s="172"/>
      <c r="K523" s="172"/>
      <c r="L523" s="172"/>
      <c r="M523" s="172"/>
      <c r="N523" s="173"/>
      <c r="O523" s="22" t="s">
        <v>100</v>
      </c>
      <c r="P523" s="22"/>
      <c r="S523" s="168"/>
      <c r="T523" s="169"/>
      <c r="U523" s="169"/>
      <c r="V523" s="170"/>
      <c r="W523" s="47"/>
      <c r="AF523" s="282">
        <f>IF(S523=0,I523,IF(S523&lt;1920,I523*0.7,IF(S523&lt;1970,I523*0.9,I523)))</f>
        <v>0</v>
      </c>
      <c r="AG523" s="283"/>
      <c r="AH523" s="283"/>
      <c r="AI523" s="283"/>
      <c r="AJ523" s="283"/>
      <c r="AK523" s="284"/>
      <c r="AL523" s="285" t="s">
        <v>100</v>
      </c>
      <c r="AM523" s="285"/>
    </row>
    <row r="524" spans="1:39" ht="2.25" customHeight="1" x14ac:dyDescent="0.2">
      <c r="A524" s="1"/>
      <c r="B524" s="72"/>
      <c r="C524" s="72"/>
      <c r="D524" s="72"/>
      <c r="E524" s="72"/>
      <c r="F524" s="22"/>
      <c r="G524" s="22"/>
      <c r="H524" s="22"/>
      <c r="I524" s="22"/>
      <c r="J524" s="22"/>
      <c r="K524" s="22"/>
      <c r="L524" s="22"/>
      <c r="O524" s="22"/>
      <c r="P524" s="22"/>
      <c r="T524" s="22"/>
      <c r="U524" s="22"/>
      <c r="V524" s="22"/>
      <c r="W524" s="22"/>
      <c r="AF524" s="103"/>
      <c r="AG524" s="103"/>
      <c r="AH524" s="103"/>
      <c r="AI524" s="103"/>
      <c r="AJ524" s="103"/>
      <c r="AK524" s="103"/>
      <c r="AL524" s="55"/>
      <c r="AM524" s="55"/>
    </row>
    <row r="525" spans="1:39" ht="15" customHeight="1" x14ac:dyDescent="0.2">
      <c r="A525" s="1"/>
      <c r="B525" s="168"/>
      <c r="C525" s="169"/>
      <c r="D525" s="169"/>
      <c r="E525" s="170"/>
      <c r="I525" s="171"/>
      <c r="J525" s="172"/>
      <c r="K525" s="172"/>
      <c r="L525" s="172"/>
      <c r="M525" s="172"/>
      <c r="N525" s="173"/>
      <c r="O525" s="22" t="s">
        <v>100</v>
      </c>
      <c r="P525" s="22"/>
      <c r="S525" s="168"/>
      <c r="T525" s="169"/>
      <c r="U525" s="169"/>
      <c r="V525" s="170"/>
      <c r="W525" s="47"/>
      <c r="AF525" s="282">
        <f>IF(S525=0,I525,IF(S525&lt;1920,I525*0.7,IF(S525&lt;1970,I525*0.9,I525)))</f>
        <v>0</v>
      </c>
      <c r="AG525" s="283"/>
      <c r="AH525" s="283"/>
      <c r="AI525" s="283"/>
      <c r="AJ525" s="283"/>
      <c r="AK525" s="284"/>
      <c r="AL525" s="285" t="s">
        <v>100</v>
      </c>
      <c r="AM525" s="285"/>
    </row>
    <row r="526" spans="1:39" ht="2.25" customHeight="1" x14ac:dyDescent="0.2">
      <c r="A526" s="1"/>
      <c r="B526" s="72"/>
      <c r="C526" s="72"/>
      <c r="D526" s="72"/>
      <c r="E526" s="72"/>
      <c r="F526" s="22"/>
      <c r="G526" s="22"/>
      <c r="H526" s="22"/>
      <c r="I526" s="22"/>
      <c r="J526" s="22"/>
      <c r="K526" s="22"/>
      <c r="L526" s="22"/>
      <c r="O526" s="22"/>
      <c r="P526" s="22"/>
      <c r="T526" s="22"/>
      <c r="U526" s="22"/>
      <c r="V526" s="22"/>
      <c r="W526" s="22"/>
      <c r="AF526" s="55"/>
      <c r="AG526" s="55"/>
      <c r="AH526" s="55"/>
      <c r="AI526" s="55"/>
      <c r="AJ526" s="55"/>
      <c r="AK526" s="55"/>
      <c r="AL526" s="55"/>
      <c r="AM526" s="55"/>
    </row>
    <row r="527" spans="1:39" ht="15" customHeight="1" x14ac:dyDescent="0.2">
      <c r="A527" s="1"/>
      <c r="B527" s="168"/>
      <c r="C527" s="169"/>
      <c r="D527" s="169"/>
      <c r="E527" s="170"/>
      <c r="I527" s="171"/>
      <c r="J527" s="172"/>
      <c r="K527" s="172"/>
      <c r="L527" s="172"/>
      <c r="M527" s="172"/>
      <c r="N527" s="173"/>
      <c r="O527" s="22" t="s">
        <v>100</v>
      </c>
      <c r="P527" s="22"/>
      <c r="S527" s="168"/>
      <c r="T527" s="169"/>
      <c r="U527" s="169"/>
      <c r="V527" s="170"/>
      <c r="W527" s="47"/>
      <c r="AF527" s="282">
        <f>IF(S527=0,I527,IF(S527&lt;1920,I527*0.7,IF(S527&lt;1970,I527*0.9,I527)))</f>
        <v>0</v>
      </c>
      <c r="AG527" s="283"/>
      <c r="AH527" s="283"/>
      <c r="AI527" s="283"/>
      <c r="AJ527" s="283"/>
      <c r="AK527" s="284"/>
      <c r="AL527" s="285" t="s">
        <v>100</v>
      </c>
      <c r="AM527" s="285"/>
    </row>
    <row r="528" spans="1:39" ht="2.25" customHeight="1" x14ac:dyDescent="0.2">
      <c r="A528" s="1"/>
      <c r="B528" s="72"/>
      <c r="C528" s="72"/>
      <c r="D528" s="72"/>
      <c r="E528" s="72"/>
      <c r="F528" s="22"/>
      <c r="G528" s="22"/>
      <c r="H528" s="22"/>
      <c r="I528" s="22"/>
      <c r="J528" s="22"/>
      <c r="K528" s="22"/>
      <c r="L528" s="22"/>
      <c r="O528" s="22"/>
      <c r="P528" s="22"/>
      <c r="T528" s="22"/>
      <c r="U528" s="22"/>
      <c r="V528" s="22"/>
      <c r="W528" s="22"/>
      <c r="AF528" s="55"/>
      <c r="AG528" s="55"/>
      <c r="AH528" s="55"/>
      <c r="AI528" s="55"/>
      <c r="AJ528" s="103"/>
      <c r="AK528" s="55"/>
      <c r="AL528" s="55"/>
      <c r="AM528" s="55"/>
    </row>
    <row r="529" spans="1:42" ht="15" customHeight="1" x14ac:dyDescent="0.2">
      <c r="A529" s="1"/>
      <c r="B529" s="168"/>
      <c r="C529" s="169"/>
      <c r="D529" s="169"/>
      <c r="E529" s="170"/>
      <c r="F529" s="22"/>
      <c r="I529" s="171"/>
      <c r="J529" s="172"/>
      <c r="K529" s="172"/>
      <c r="L529" s="172"/>
      <c r="M529" s="172"/>
      <c r="N529" s="173"/>
      <c r="O529" s="22" t="s">
        <v>100</v>
      </c>
      <c r="P529" s="22"/>
      <c r="S529" s="168"/>
      <c r="T529" s="169"/>
      <c r="U529" s="169"/>
      <c r="V529" s="170"/>
      <c r="W529" s="47"/>
      <c r="AF529" s="282">
        <f>IF(S529=0,I529,IF(S529&lt;1920,I529*0.7,IF(S529&lt;1970,I529*0.9,I529)))</f>
        <v>0</v>
      </c>
      <c r="AG529" s="283"/>
      <c r="AH529" s="283"/>
      <c r="AI529" s="283"/>
      <c r="AJ529" s="283"/>
      <c r="AK529" s="284"/>
      <c r="AL529" s="285" t="s">
        <v>100</v>
      </c>
      <c r="AM529" s="285"/>
    </row>
    <row r="530" spans="1:42" ht="2.25" customHeight="1" x14ac:dyDescent="0.2">
      <c r="A530" s="1"/>
      <c r="B530" s="72"/>
      <c r="C530" s="72"/>
      <c r="D530" s="72"/>
      <c r="E530" s="72"/>
      <c r="F530" s="22"/>
      <c r="G530" s="22"/>
      <c r="H530" s="22"/>
      <c r="I530" s="22"/>
      <c r="J530" s="22"/>
      <c r="K530" s="22"/>
      <c r="L530" s="22"/>
      <c r="O530" s="22"/>
      <c r="P530" s="22"/>
      <c r="T530" s="22"/>
      <c r="U530" s="22"/>
      <c r="V530" s="22"/>
      <c r="W530" s="22"/>
      <c r="AF530" s="55"/>
      <c r="AG530" s="55"/>
      <c r="AH530" s="55"/>
      <c r="AI530" s="55"/>
      <c r="AJ530" s="55"/>
      <c r="AK530" s="55"/>
      <c r="AL530" s="55"/>
      <c r="AM530" s="55"/>
    </row>
    <row r="531" spans="1:42" ht="15" customHeight="1" x14ac:dyDescent="0.2">
      <c r="A531" s="1"/>
      <c r="B531" s="168"/>
      <c r="C531" s="169"/>
      <c r="D531" s="169"/>
      <c r="E531" s="170"/>
      <c r="F531" s="22"/>
      <c r="I531" s="171"/>
      <c r="J531" s="172"/>
      <c r="K531" s="172"/>
      <c r="L531" s="172"/>
      <c r="M531" s="172"/>
      <c r="N531" s="173"/>
      <c r="O531" s="22" t="s">
        <v>100</v>
      </c>
      <c r="P531" s="22"/>
      <c r="S531" s="168"/>
      <c r="T531" s="169"/>
      <c r="U531" s="169"/>
      <c r="V531" s="170"/>
      <c r="W531" s="47"/>
      <c r="AF531" s="282">
        <f>IF(S531=0,I531,IF(S531&lt;1920,I531*0.7,IF(S531&lt;1970,I531*0.9,I531)))</f>
        <v>0</v>
      </c>
      <c r="AG531" s="283"/>
      <c r="AH531" s="283"/>
      <c r="AI531" s="283"/>
      <c r="AJ531" s="283"/>
      <c r="AK531" s="284"/>
      <c r="AL531" s="285" t="s">
        <v>100</v>
      </c>
      <c r="AM531" s="285"/>
    </row>
    <row r="532" spans="1:42" ht="2.25" customHeight="1" x14ac:dyDescent="0.2">
      <c r="A532" s="1"/>
      <c r="B532" s="72"/>
      <c r="C532" s="72"/>
      <c r="D532" s="72"/>
      <c r="E532" s="72"/>
      <c r="F532" s="22"/>
      <c r="G532" s="22"/>
      <c r="H532" s="22"/>
      <c r="I532" s="22"/>
      <c r="J532" s="22"/>
      <c r="K532" s="22"/>
      <c r="L532" s="22"/>
      <c r="O532" s="22"/>
      <c r="P532" s="22"/>
      <c r="T532" s="22"/>
      <c r="U532" s="22"/>
      <c r="V532" s="35"/>
      <c r="W532" s="22"/>
      <c r="AF532" s="55"/>
      <c r="AG532" s="55"/>
      <c r="AH532" s="55"/>
      <c r="AI532" s="55"/>
      <c r="AJ532" s="55"/>
      <c r="AK532" s="55"/>
      <c r="AL532" s="55"/>
      <c r="AM532" s="55"/>
    </row>
    <row r="533" spans="1:42" ht="15" customHeight="1" x14ac:dyDescent="0.2">
      <c r="A533" s="1"/>
      <c r="B533" s="168"/>
      <c r="C533" s="169"/>
      <c r="D533" s="169"/>
      <c r="E533" s="170"/>
      <c r="F533" s="22"/>
      <c r="I533" s="171"/>
      <c r="J533" s="172"/>
      <c r="K533" s="172"/>
      <c r="L533" s="172"/>
      <c r="M533" s="172"/>
      <c r="N533" s="173"/>
      <c r="O533" s="22" t="s">
        <v>100</v>
      </c>
      <c r="P533" s="22"/>
      <c r="S533" s="168"/>
      <c r="T533" s="169"/>
      <c r="U533" s="169"/>
      <c r="V533" s="170"/>
      <c r="W533" s="47"/>
      <c r="X533" s="22"/>
      <c r="AF533" s="282">
        <f>IF(S533=0,I533,IF(S533&lt;1920,I533*0.7,IF(S533&lt;1970,I533*0.9,I533)))</f>
        <v>0</v>
      </c>
      <c r="AG533" s="283"/>
      <c r="AH533" s="283"/>
      <c r="AI533" s="283"/>
      <c r="AJ533" s="283"/>
      <c r="AK533" s="284"/>
      <c r="AL533" s="285" t="s">
        <v>100</v>
      </c>
      <c r="AM533" s="285"/>
    </row>
    <row r="534" spans="1:42" ht="15" customHeight="1" x14ac:dyDescent="0.2">
      <c r="A534" s="1"/>
      <c r="AJ534" s="102"/>
    </row>
    <row r="535" spans="1:42" ht="15" customHeight="1" x14ac:dyDescent="0.2">
      <c r="A535" s="1">
        <v>49</v>
      </c>
      <c r="B535" s="167" t="s">
        <v>271</v>
      </c>
      <c r="C535" s="293"/>
      <c r="D535" s="293"/>
      <c r="E535" s="293"/>
      <c r="F535" s="293"/>
      <c r="G535" s="293"/>
      <c r="H535" s="293"/>
      <c r="I535" s="293"/>
      <c r="J535" s="293"/>
      <c r="K535" s="293"/>
      <c r="L535" s="293"/>
      <c r="M535" s="293"/>
      <c r="N535" s="293"/>
      <c r="O535" s="293"/>
      <c r="P535" s="293"/>
      <c r="Q535" s="293"/>
      <c r="R535" s="293"/>
      <c r="S535" s="293"/>
      <c r="T535" s="293"/>
      <c r="U535" s="293"/>
      <c r="V535" s="293"/>
      <c r="W535" s="293"/>
      <c r="X535" s="293"/>
      <c r="Y535" s="293"/>
      <c r="Z535" s="293"/>
      <c r="AA535" s="293"/>
      <c r="AB535" s="293"/>
      <c r="AC535" s="293"/>
      <c r="AD535" s="293"/>
      <c r="AE535" s="293"/>
      <c r="AF535" s="293"/>
      <c r="AG535" s="293"/>
      <c r="AH535" s="293"/>
      <c r="AI535" s="293"/>
      <c r="AJ535" s="293"/>
      <c r="AK535" s="293"/>
      <c r="AL535" s="293"/>
      <c r="AM535" s="293"/>
      <c r="AN535" s="293"/>
      <c r="AO535" s="293"/>
      <c r="AP535" s="293"/>
    </row>
    <row r="536" spans="1:42" ht="15" customHeight="1" x14ac:dyDescent="0.2">
      <c r="A536" s="1"/>
      <c r="B536" s="293"/>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293"/>
      <c r="Z536" s="293"/>
      <c r="AA536" s="293"/>
      <c r="AB536" s="293"/>
      <c r="AC536" s="293"/>
      <c r="AD536" s="293"/>
      <c r="AE536" s="293"/>
      <c r="AF536" s="293"/>
      <c r="AG536" s="293"/>
      <c r="AH536" s="293"/>
      <c r="AI536" s="293"/>
      <c r="AJ536" s="293"/>
      <c r="AK536" s="293"/>
      <c r="AL536" s="293"/>
      <c r="AM536" s="293"/>
      <c r="AN536" s="293"/>
      <c r="AO536" s="293"/>
      <c r="AP536" s="293"/>
    </row>
    <row r="537" spans="1:42" ht="15" customHeight="1" x14ac:dyDescent="0.2">
      <c r="A537" s="1"/>
      <c r="B537" s="293"/>
      <c r="C537" s="293"/>
      <c r="D537" s="293"/>
      <c r="E537" s="293"/>
      <c r="F537" s="293"/>
      <c r="G537" s="293"/>
      <c r="H537" s="293"/>
      <c r="I537" s="293"/>
      <c r="J537" s="293"/>
      <c r="K537" s="293"/>
      <c r="L537" s="293"/>
      <c r="M537" s="293"/>
      <c r="N537" s="293"/>
      <c r="O537" s="293"/>
      <c r="P537" s="293"/>
      <c r="Q537" s="293"/>
      <c r="R537" s="293"/>
      <c r="S537" s="293"/>
      <c r="T537" s="293"/>
      <c r="U537" s="293"/>
      <c r="V537" s="293"/>
      <c r="W537" s="293"/>
      <c r="X537" s="293"/>
      <c r="Y537" s="293"/>
      <c r="Z537" s="293"/>
      <c r="AA537" s="293"/>
      <c r="AB537" s="293"/>
      <c r="AC537" s="293"/>
      <c r="AD537" s="293"/>
      <c r="AE537" s="293"/>
      <c r="AF537" s="293"/>
      <c r="AG537" s="293"/>
      <c r="AH537" s="293"/>
      <c r="AI537" s="293"/>
      <c r="AJ537" s="293"/>
      <c r="AK537" s="293"/>
      <c r="AL537" s="293"/>
      <c r="AM537" s="293"/>
      <c r="AN537" s="293"/>
      <c r="AO537" s="293"/>
      <c r="AP537" s="293"/>
    </row>
    <row r="538" spans="1:42" ht="8.25" customHeight="1" x14ac:dyDescent="0.2">
      <c r="A538" s="1"/>
      <c r="B538" s="293"/>
      <c r="C538" s="293"/>
      <c r="D538" s="293"/>
      <c r="E538" s="293"/>
      <c r="F538" s="293"/>
      <c r="G538" s="293"/>
      <c r="H538" s="293"/>
      <c r="I538" s="293"/>
      <c r="J538" s="293"/>
      <c r="K538" s="293"/>
      <c r="L538" s="293"/>
      <c r="M538" s="293"/>
      <c r="N538" s="293"/>
      <c r="O538" s="293"/>
      <c r="P538" s="293"/>
      <c r="Q538" s="293"/>
      <c r="R538" s="293"/>
      <c r="S538" s="293"/>
      <c r="T538" s="293"/>
      <c r="U538" s="293"/>
      <c r="V538" s="293"/>
      <c r="W538" s="293"/>
      <c r="X538" s="293"/>
      <c r="Y538" s="293"/>
      <c r="Z538" s="293"/>
      <c r="AA538" s="293"/>
      <c r="AB538" s="293"/>
      <c r="AC538" s="293"/>
      <c r="AD538" s="293"/>
      <c r="AE538" s="293"/>
      <c r="AF538" s="293"/>
      <c r="AG538" s="293"/>
      <c r="AH538" s="293"/>
      <c r="AI538" s="293"/>
      <c r="AJ538" s="293"/>
      <c r="AK538" s="293"/>
      <c r="AL538" s="293"/>
      <c r="AM538" s="293"/>
      <c r="AN538" s="293"/>
      <c r="AO538" s="293"/>
      <c r="AP538" s="293"/>
    </row>
    <row r="539" spans="1:42" ht="28.5" customHeight="1" x14ac:dyDescent="0.2">
      <c r="A539" s="1"/>
      <c r="B539" s="167" t="s">
        <v>269</v>
      </c>
      <c r="C539" s="167"/>
      <c r="D539" s="167"/>
      <c r="E539" s="167"/>
      <c r="F539" s="167"/>
      <c r="G539" s="167"/>
      <c r="H539" s="167"/>
      <c r="I539" s="167"/>
      <c r="J539" s="167"/>
      <c r="K539" s="167"/>
      <c r="L539" s="167"/>
      <c r="M539" s="167"/>
      <c r="N539" s="167"/>
      <c r="O539" s="167"/>
      <c r="P539" s="167"/>
      <c r="Q539" s="167"/>
      <c r="R539" s="167"/>
      <c r="S539" s="167"/>
      <c r="T539" s="167"/>
      <c r="U539" s="167"/>
      <c r="V539" s="167"/>
      <c r="W539" s="167"/>
      <c r="X539" s="167"/>
      <c r="Y539" s="167"/>
      <c r="Z539" s="167"/>
      <c r="AA539" s="167"/>
      <c r="AB539" s="167"/>
      <c r="AC539" s="167"/>
      <c r="AD539" s="167"/>
      <c r="AE539" s="167"/>
      <c r="AF539" s="167"/>
      <c r="AG539" s="167"/>
      <c r="AH539" s="167"/>
      <c r="AI539" s="167"/>
      <c r="AJ539" s="167"/>
      <c r="AK539" s="167"/>
      <c r="AL539" s="167"/>
      <c r="AM539" s="167"/>
      <c r="AN539" s="167"/>
      <c r="AO539" s="167"/>
      <c r="AP539" s="167"/>
    </row>
    <row r="540" spans="1:42" ht="2.25" customHeight="1" x14ac:dyDescent="0.2">
      <c r="A540" s="1"/>
    </row>
    <row r="541" spans="1:42" ht="15" customHeight="1" x14ac:dyDescent="0.2">
      <c r="A541" s="1"/>
      <c r="B541" s="294" t="s">
        <v>272</v>
      </c>
      <c r="C541" s="294"/>
      <c r="D541" s="294"/>
      <c r="E541" s="294"/>
      <c r="G541" s="289" t="s">
        <v>148</v>
      </c>
      <c r="H541" s="194"/>
      <c r="I541" s="194"/>
      <c r="J541" s="194"/>
      <c r="K541" s="194"/>
      <c r="L541" s="194"/>
      <c r="M541" s="194"/>
      <c r="N541" s="194"/>
      <c r="O541" s="22"/>
      <c r="P541" s="288" t="s">
        <v>149</v>
      </c>
      <c r="Q541" s="194"/>
      <c r="R541" s="194"/>
      <c r="S541" s="194"/>
      <c r="T541" s="15"/>
      <c r="U541" s="289" t="s">
        <v>150</v>
      </c>
      <c r="V541" s="216"/>
      <c r="W541" s="216"/>
      <c r="X541" s="216"/>
      <c r="Y541" s="216"/>
      <c r="Z541" s="216"/>
      <c r="AA541" s="216"/>
      <c r="AB541" s="216"/>
      <c r="AC541" s="216"/>
      <c r="AD541" s="194"/>
      <c r="AE541" s="194"/>
      <c r="AG541" s="289" t="s">
        <v>151</v>
      </c>
      <c r="AH541" s="295"/>
      <c r="AI541" s="295"/>
      <c r="AJ541" s="295"/>
      <c r="AK541" s="295"/>
      <c r="AL541" s="295"/>
      <c r="AM541" s="295"/>
      <c r="AN541" s="295"/>
      <c r="AO541" s="295"/>
    </row>
    <row r="542" spans="1:42" ht="15" customHeight="1" x14ac:dyDescent="0.2">
      <c r="A542" s="1"/>
      <c r="B542" s="294"/>
      <c r="C542" s="294"/>
      <c r="D542" s="294"/>
      <c r="E542" s="294"/>
      <c r="G542" s="194"/>
      <c r="H542" s="194"/>
      <c r="I542" s="194"/>
      <c r="J542" s="194"/>
      <c r="K542" s="194"/>
      <c r="L542" s="194"/>
      <c r="M542" s="194"/>
      <c r="N542" s="194"/>
      <c r="O542" s="22"/>
      <c r="P542" s="194"/>
      <c r="Q542" s="194"/>
      <c r="R542" s="194"/>
      <c r="S542" s="194"/>
      <c r="T542" s="15"/>
      <c r="U542" s="216"/>
      <c r="V542" s="216"/>
      <c r="W542" s="216"/>
      <c r="X542" s="216"/>
      <c r="Y542" s="216"/>
      <c r="Z542" s="216"/>
      <c r="AA542" s="216"/>
      <c r="AB542" s="216"/>
      <c r="AC542" s="216"/>
      <c r="AD542" s="194"/>
      <c r="AE542" s="194"/>
      <c r="AG542" s="295"/>
      <c r="AH542" s="295"/>
      <c r="AI542" s="295"/>
      <c r="AJ542" s="295"/>
      <c r="AK542" s="295"/>
      <c r="AL542" s="295"/>
      <c r="AM542" s="295"/>
      <c r="AN542" s="295"/>
      <c r="AO542" s="295"/>
    </row>
    <row r="543" spans="1:42" ht="2.25" customHeight="1" x14ac:dyDescent="0.2">
      <c r="A543" s="1"/>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G543" s="22"/>
      <c r="AH543" s="22"/>
      <c r="AI543" s="22"/>
      <c r="AJ543" s="22"/>
      <c r="AK543" s="22"/>
      <c r="AL543" s="22"/>
      <c r="AM543" s="22"/>
      <c r="AN543" s="22"/>
      <c r="AO543" s="22"/>
    </row>
    <row r="544" spans="1:42" ht="15" customHeight="1" x14ac:dyDescent="0.2">
      <c r="A544" s="1"/>
      <c r="B544" s="168"/>
      <c r="C544" s="169"/>
      <c r="D544" s="169"/>
      <c r="E544" s="170"/>
      <c r="F544" s="91"/>
      <c r="G544" s="171"/>
      <c r="H544" s="172"/>
      <c r="I544" s="172"/>
      <c r="J544" s="172"/>
      <c r="K544" s="172"/>
      <c r="L544" s="173"/>
      <c r="M544" s="174" t="s">
        <v>100</v>
      </c>
      <c r="N544" s="174"/>
      <c r="O544" s="94"/>
      <c r="P544" s="189"/>
      <c r="Q544" s="190"/>
      <c r="R544" s="190"/>
      <c r="S544" s="191"/>
      <c r="U544" s="22"/>
      <c r="V544" s="22"/>
      <c r="W544" s="22"/>
      <c r="X544" s="177">
        <f>IF(P544=0,G544,IF(P544&lt;1920,G544*0.7,IF(P544&lt;1970,G544*0.9,G544)))</f>
        <v>0</v>
      </c>
      <c r="Y544" s="178"/>
      <c r="Z544" s="178"/>
      <c r="AA544" s="178"/>
      <c r="AB544" s="178"/>
      <c r="AC544" s="179"/>
      <c r="AD544" s="174" t="s">
        <v>100</v>
      </c>
      <c r="AE544" s="174"/>
      <c r="AG544" s="290"/>
      <c r="AH544" s="290"/>
      <c r="AI544" s="290"/>
      <c r="AJ544" s="290"/>
      <c r="AK544" s="22"/>
      <c r="AL544" s="22"/>
      <c r="AM544" s="22"/>
      <c r="AN544" s="22"/>
      <c r="AO544" s="22"/>
    </row>
    <row r="545" spans="1:42" ht="2.25" customHeight="1" x14ac:dyDescent="0.2">
      <c r="A545" s="1"/>
      <c r="B545" s="95"/>
      <c r="C545" s="95"/>
      <c r="D545" s="95"/>
      <c r="E545" s="95"/>
      <c r="F545" s="91"/>
      <c r="G545" s="95"/>
      <c r="H545" s="95"/>
      <c r="I545" s="72"/>
      <c r="J545" s="72"/>
      <c r="K545" s="72"/>
      <c r="L545" s="72"/>
      <c r="M545" s="94"/>
      <c r="N545" s="94"/>
      <c r="O545" s="94"/>
      <c r="P545" s="72"/>
      <c r="Q545" s="72"/>
      <c r="R545" s="72"/>
      <c r="S545" s="72"/>
      <c r="T545" s="22"/>
      <c r="U545" s="22"/>
      <c r="V545" s="22"/>
      <c r="AC545" s="22"/>
      <c r="AD545" s="22"/>
      <c r="AE545" s="22"/>
      <c r="AG545" s="22"/>
      <c r="AH545" s="22"/>
      <c r="AI545" s="22"/>
      <c r="AJ545" s="22"/>
      <c r="AK545" s="22"/>
      <c r="AL545" s="22"/>
      <c r="AM545" s="22"/>
      <c r="AN545" s="22"/>
      <c r="AO545" s="22"/>
    </row>
    <row r="546" spans="1:42" ht="15" customHeight="1" x14ac:dyDescent="0.2">
      <c r="A546" s="1"/>
      <c r="B546" s="168"/>
      <c r="C546" s="169"/>
      <c r="D546" s="169"/>
      <c r="E546" s="170"/>
      <c r="F546" s="91"/>
      <c r="G546" s="171"/>
      <c r="H546" s="172"/>
      <c r="I546" s="172"/>
      <c r="J546" s="172"/>
      <c r="K546" s="172"/>
      <c r="L546" s="173"/>
      <c r="M546" s="174" t="s">
        <v>100</v>
      </c>
      <c r="N546" s="174"/>
      <c r="O546" s="94"/>
      <c r="P546" s="189"/>
      <c r="Q546" s="190"/>
      <c r="R546" s="190"/>
      <c r="S546" s="191"/>
      <c r="U546" s="22"/>
      <c r="V546" s="22"/>
      <c r="X546" s="177">
        <f>IF(P546=0,G546,IF(P546&lt;1920,G546*0.7,IF(P546&lt;1970,G546*0.9,G546)))</f>
        <v>0</v>
      </c>
      <c r="Y546" s="178"/>
      <c r="Z546" s="178"/>
      <c r="AA546" s="178"/>
      <c r="AB546" s="178"/>
      <c r="AC546" s="179"/>
      <c r="AD546" s="174" t="s">
        <v>100</v>
      </c>
      <c r="AE546" s="174"/>
      <c r="AG546" s="290"/>
      <c r="AH546" s="290"/>
      <c r="AI546" s="290"/>
      <c r="AJ546" s="290"/>
      <c r="AK546" s="22"/>
      <c r="AL546" s="22"/>
      <c r="AM546" s="22"/>
      <c r="AN546" s="22"/>
      <c r="AO546" s="22"/>
    </row>
    <row r="547" spans="1:42" ht="15" customHeight="1" x14ac:dyDescent="0.2">
      <c r="A547" s="1"/>
      <c r="AG547" s="22"/>
      <c r="AH547" s="22"/>
      <c r="AI547" s="22"/>
      <c r="AJ547" s="22"/>
      <c r="AK547" s="22"/>
      <c r="AL547" s="22"/>
      <c r="AM547" s="22"/>
      <c r="AN547" s="22"/>
      <c r="AO547" s="22"/>
    </row>
    <row r="548" spans="1:42" ht="15" customHeight="1" x14ac:dyDescent="0.2">
      <c r="A548" s="1">
        <v>50</v>
      </c>
      <c r="B548" s="109" t="s">
        <v>152</v>
      </c>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c r="AA548" s="109"/>
      <c r="AB548" s="109"/>
      <c r="AC548" s="109"/>
      <c r="AD548" s="109"/>
      <c r="AE548" s="109"/>
      <c r="AF548" s="109"/>
      <c r="AG548" s="109"/>
      <c r="AH548" s="109"/>
      <c r="AI548" s="109"/>
      <c r="AJ548" s="109"/>
      <c r="AK548" s="177">
        <f>IF((SUM(AF511,AF513,AF515,AF517,AF519,AF521,AF523,AF525,AF527,AF529,AF531,AF533)-SUM(X544,X546))&gt;0,(SUM(AF511,AF513,AF515,AF517,AF519,AF521,AF523,AF525,AF527,AF529,AF531,AF533)-SUM(X544,X546)),IF((SUM(AF511,AF513,AF515,AF517,AF519,AF521,AF523,AF525,AF527,AF529,AF531,AF533)-SUM(X544,X546))&lt;0,0,0))</f>
        <v>0</v>
      </c>
      <c r="AL548" s="178"/>
      <c r="AM548" s="178"/>
      <c r="AN548" s="179"/>
      <c r="AO548" s="174" t="s">
        <v>100</v>
      </c>
      <c r="AP548" s="174"/>
    </row>
    <row r="549" spans="1:42" ht="2.25" customHeight="1" x14ac:dyDescent="0.2">
      <c r="A549" s="116"/>
      <c r="B549" s="107"/>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7"/>
      <c r="AL549" s="107"/>
      <c r="AM549" s="107"/>
      <c r="AN549" s="107"/>
      <c r="AO549" s="107"/>
      <c r="AP549" s="107"/>
    </row>
    <row r="550" spans="1:42" ht="15" customHeight="1" x14ac:dyDescent="0.2">
      <c r="A550" s="1">
        <v>51</v>
      </c>
      <c r="B550" s="232" t="s">
        <v>273</v>
      </c>
      <c r="C550" s="181"/>
      <c r="D550" s="181"/>
      <c r="E550" s="181"/>
      <c r="F550" s="181"/>
      <c r="G550" s="181"/>
      <c r="H550" s="181"/>
      <c r="I550" s="181"/>
      <c r="J550" s="181"/>
      <c r="K550" s="181"/>
      <c r="L550" s="181"/>
      <c r="M550" s="181"/>
      <c r="N550" s="181"/>
      <c r="O550" s="181"/>
      <c r="P550" s="181"/>
      <c r="Q550" s="181"/>
      <c r="R550" s="181"/>
      <c r="S550" s="181"/>
      <c r="T550" s="181"/>
      <c r="U550" s="181"/>
      <c r="V550" s="181"/>
      <c r="W550" s="181"/>
      <c r="X550" s="181"/>
      <c r="Y550" s="181"/>
      <c r="Z550" s="181"/>
      <c r="AA550" s="181"/>
      <c r="AB550" s="181"/>
      <c r="AC550" s="181"/>
      <c r="AD550" s="181"/>
      <c r="AE550" s="181"/>
      <c r="AF550" s="181"/>
      <c r="AG550" s="181"/>
      <c r="AH550" s="181"/>
      <c r="AI550" s="181"/>
      <c r="AJ550" s="181"/>
      <c r="AK550" s="181"/>
      <c r="AL550" s="181"/>
      <c r="AM550" s="181"/>
      <c r="AN550" s="181"/>
      <c r="AO550" s="181"/>
      <c r="AP550" s="181"/>
    </row>
    <row r="551" spans="1:42" ht="2.25" customHeight="1" x14ac:dyDescent="0.2">
      <c r="A551" s="1"/>
      <c r="B551" s="181"/>
      <c r="C551" s="181"/>
      <c r="D551" s="181"/>
      <c r="E551" s="181"/>
      <c r="F551" s="181"/>
      <c r="G551" s="181"/>
      <c r="H551" s="181"/>
      <c r="I551" s="181"/>
      <c r="J551" s="181"/>
      <c r="K551" s="181"/>
      <c r="L551" s="181"/>
      <c r="M551" s="181"/>
      <c r="N551" s="181"/>
      <c r="O551" s="181"/>
      <c r="P551" s="181"/>
      <c r="Q551" s="181"/>
      <c r="R551" s="181"/>
      <c r="S551" s="181"/>
      <c r="T551" s="181"/>
      <c r="U551" s="181"/>
      <c r="V551" s="181"/>
      <c r="W551" s="181"/>
      <c r="X551" s="181"/>
      <c r="Y551" s="181"/>
      <c r="Z551" s="181"/>
      <c r="AA551" s="181"/>
      <c r="AB551" s="181"/>
      <c r="AC551" s="181"/>
      <c r="AD551" s="181"/>
      <c r="AE551" s="181"/>
      <c r="AF551" s="181"/>
      <c r="AG551" s="181"/>
      <c r="AH551" s="181"/>
      <c r="AI551" s="181"/>
      <c r="AJ551" s="181"/>
      <c r="AK551" s="181"/>
      <c r="AL551" s="181"/>
      <c r="AM551" s="181"/>
      <c r="AN551" s="181"/>
      <c r="AO551" s="181"/>
      <c r="AP551" s="181"/>
    </row>
    <row r="552" spans="1:42" ht="27.75" customHeight="1" x14ac:dyDescent="0.2">
      <c r="A552" s="1"/>
      <c r="B552" s="207" t="s">
        <v>269</v>
      </c>
      <c r="C552" s="207"/>
      <c r="D552" s="207"/>
      <c r="E552" s="207"/>
      <c r="F552" s="207"/>
      <c r="G552" s="207"/>
      <c r="H552" s="207"/>
      <c r="I552" s="207"/>
      <c r="J552" s="207"/>
      <c r="K552" s="207"/>
      <c r="L552" s="207"/>
      <c r="M552" s="207"/>
      <c r="N552" s="207"/>
      <c r="O552" s="207"/>
      <c r="P552" s="207"/>
      <c r="Q552" s="207"/>
      <c r="R552" s="207"/>
      <c r="S552" s="207"/>
      <c r="T552" s="207"/>
      <c r="U552" s="207"/>
      <c r="V552" s="207"/>
      <c r="W552" s="207"/>
      <c r="X552" s="207"/>
      <c r="Y552" s="207"/>
      <c r="Z552" s="207"/>
      <c r="AA552" s="207"/>
      <c r="AB552" s="207"/>
      <c r="AC552" s="207"/>
      <c r="AD552" s="207"/>
      <c r="AE552" s="207"/>
      <c r="AF552" s="207"/>
      <c r="AG552" s="207"/>
      <c r="AH552" s="207"/>
      <c r="AI552" s="207"/>
      <c r="AJ552" s="207"/>
      <c r="AK552" s="207"/>
      <c r="AL552" s="207"/>
      <c r="AM552" s="207"/>
      <c r="AN552" s="207"/>
      <c r="AO552" s="207"/>
      <c r="AP552" s="207"/>
    </row>
    <row r="553" spans="1:42" ht="2.25" customHeight="1" x14ac:dyDescent="0.2">
      <c r="A553" s="1"/>
    </row>
    <row r="554" spans="1:42" ht="15" customHeight="1" x14ac:dyDescent="0.2">
      <c r="A554" s="1"/>
      <c r="B554" s="193" t="s">
        <v>270</v>
      </c>
      <c r="C554" s="193"/>
      <c r="D554" s="193"/>
      <c r="E554" s="193"/>
      <c r="F554" s="193"/>
      <c r="I554" s="291" t="s">
        <v>148</v>
      </c>
      <c r="J554" s="291"/>
      <c r="K554" s="291"/>
      <c r="L554" s="291"/>
      <c r="M554" s="291"/>
      <c r="N554" s="291"/>
      <c r="O554" s="291"/>
      <c r="P554" s="291"/>
      <c r="S554" s="292" t="s">
        <v>149</v>
      </c>
      <c r="T554" s="292"/>
      <c r="U554" s="292"/>
      <c r="V554" s="292"/>
      <c r="Y554" s="289" t="s">
        <v>150</v>
      </c>
      <c r="Z554" s="289"/>
      <c r="AA554" s="289"/>
      <c r="AB554" s="289"/>
      <c r="AC554" s="289"/>
      <c r="AD554" s="289"/>
      <c r="AE554" s="289"/>
      <c r="AF554" s="289"/>
      <c r="AG554" s="289"/>
      <c r="AH554" s="289"/>
      <c r="AI554" s="289"/>
    </row>
    <row r="555" spans="1:42" ht="15" customHeight="1" x14ac:dyDescent="0.2">
      <c r="A555" s="1"/>
      <c r="B555" s="193"/>
      <c r="C555" s="193"/>
      <c r="D555" s="193"/>
      <c r="E555" s="193"/>
      <c r="F555" s="193"/>
      <c r="I555" s="291"/>
      <c r="J555" s="291"/>
      <c r="K555" s="291"/>
      <c r="L555" s="291"/>
      <c r="M555" s="291"/>
      <c r="N555" s="291"/>
      <c r="O555" s="291"/>
      <c r="P555" s="291"/>
      <c r="S555" s="292"/>
      <c r="T555" s="292"/>
      <c r="U555" s="292"/>
      <c r="V555" s="292"/>
      <c r="Y555" s="289"/>
      <c r="Z555" s="289"/>
      <c r="AA555" s="289"/>
      <c r="AB555" s="289"/>
      <c r="AC555" s="289"/>
      <c r="AD555" s="289"/>
      <c r="AE555" s="289"/>
      <c r="AF555" s="289"/>
      <c r="AG555" s="289"/>
      <c r="AH555" s="289"/>
      <c r="AI555" s="289"/>
    </row>
    <row r="556" spans="1:42" ht="2.25" customHeight="1" x14ac:dyDescent="0.2">
      <c r="A556" s="1"/>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row>
    <row r="557" spans="1:42" ht="15" customHeight="1" x14ac:dyDescent="0.2">
      <c r="A557" s="1"/>
      <c r="B557" s="168"/>
      <c r="C557" s="169"/>
      <c r="D557" s="169"/>
      <c r="E557" s="170"/>
      <c r="I557" s="171"/>
      <c r="J557" s="172"/>
      <c r="K557" s="172"/>
      <c r="L557" s="172"/>
      <c r="M557" s="172"/>
      <c r="N557" s="173"/>
      <c r="O557" s="22" t="s">
        <v>100</v>
      </c>
      <c r="P557" s="22"/>
      <c r="S557" s="189"/>
      <c r="T557" s="190"/>
      <c r="U557" s="190"/>
      <c r="V557" s="191"/>
      <c r="W557" s="22"/>
      <c r="AB557" s="296">
        <f>IF(S557=0,I557,IF(S557&lt;1920,I557*0.7,IF(S557&lt;1970,I557*0.9,I557)))</f>
        <v>0</v>
      </c>
      <c r="AC557" s="297"/>
      <c r="AD557" s="297"/>
      <c r="AE557" s="297"/>
      <c r="AF557" s="297"/>
      <c r="AG557" s="298"/>
      <c r="AH557" s="22" t="s">
        <v>100</v>
      </c>
      <c r="AI557" s="22"/>
    </row>
    <row r="558" spans="1:42" ht="2.25" customHeight="1" x14ac:dyDescent="0.2">
      <c r="A558" s="1"/>
      <c r="B558" s="95"/>
      <c r="C558" s="95"/>
      <c r="D558" s="95"/>
      <c r="E558" s="95"/>
      <c r="K558" s="22"/>
      <c r="L558" s="22"/>
      <c r="M558" s="22"/>
      <c r="N558" s="22"/>
      <c r="O558" s="22"/>
      <c r="P558" s="22"/>
      <c r="S558" s="22"/>
      <c r="T558" s="22"/>
      <c r="U558" s="22"/>
      <c r="V558" s="22"/>
      <c r="AG558" s="22"/>
      <c r="AH558" s="22"/>
      <c r="AI558" s="22"/>
    </row>
    <row r="559" spans="1:42" ht="15" customHeight="1" x14ac:dyDescent="0.2">
      <c r="A559" s="1"/>
      <c r="B559" s="168"/>
      <c r="C559" s="169"/>
      <c r="D559" s="169"/>
      <c r="E559" s="170"/>
      <c r="I559" s="171"/>
      <c r="J559" s="172"/>
      <c r="K559" s="172"/>
      <c r="L559" s="172"/>
      <c r="M559" s="172"/>
      <c r="N559" s="173"/>
      <c r="O559" s="22" t="s">
        <v>100</v>
      </c>
      <c r="P559" s="22"/>
      <c r="S559" s="189"/>
      <c r="T559" s="190"/>
      <c r="U559" s="190"/>
      <c r="V559" s="191"/>
      <c r="AB559" s="296">
        <f>IF(S559=0,I559,IF(S559&lt;1920,I559*0.7,IF(S559&lt;1970,I559*0.9,I559)))</f>
        <v>0</v>
      </c>
      <c r="AC559" s="297"/>
      <c r="AD559" s="297"/>
      <c r="AE559" s="297"/>
      <c r="AF559" s="297"/>
      <c r="AG559" s="298"/>
      <c r="AH559" s="22" t="s">
        <v>100</v>
      </c>
      <c r="AI559" s="22"/>
    </row>
    <row r="560" spans="1:42" ht="2.25" customHeight="1" x14ac:dyDescent="0.2">
      <c r="A560" s="1"/>
      <c r="B560" s="95"/>
      <c r="C560" s="95"/>
      <c r="D560" s="95"/>
      <c r="E560" s="95"/>
      <c r="K560" s="22"/>
      <c r="L560" s="22"/>
      <c r="M560" s="22"/>
      <c r="N560" s="22"/>
      <c r="O560" s="22"/>
      <c r="P560" s="22"/>
      <c r="S560" s="22"/>
      <c r="T560" s="22"/>
      <c r="U560" s="22"/>
      <c r="V560" s="22"/>
      <c r="AG560" s="22"/>
      <c r="AH560" s="22"/>
      <c r="AI560" s="22"/>
    </row>
    <row r="561" spans="1:42" ht="15" customHeight="1" x14ac:dyDescent="0.2">
      <c r="A561" s="1"/>
      <c r="B561" s="168"/>
      <c r="C561" s="169"/>
      <c r="D561" s="169"/>
      <c r="E561" s="170"/>
      <c r="I561" s="171"/>
      <c r="J561" s="172"/>
      <c r="K561" s="172"/>
      <c r="L561" s="172"/>
      <c r="M561" s="172"/>
      <c r="N561" s="173"/>
      <c r="O561" s="22" t="s">
        <v>100</v>
      </c>
      <c r="P561" s="22"/>
      <c r="S561" s="189"/>
      <c r="T561" s="190"/>
      <c r="U561" s="190"/>
      <c r="V561" s="191"/>
      <c r="AB561" s="296">
        <f>IF(S561=0,I561,IF(S561&lt;1920,I561*0.7,IF(S561&lt;1970,I561*0.9,I561)))</f>
        <v>0</v>
      </c>
      <c r="AC561" s="297"/>
      <c r="AD561" s="297"/>
      <c r="AE561" s="297"/>
      <c r="AF561" s="297"/>
      <c r="AG561" s="298"/>
      <c r="AH561" s="22" t="s">
        <v>100</v>
      </c>
      <c r="AI561" s="22"/>
    </row>
    <row r="562" spans="1:42" ht="15" customHeight="1" x14ac:dyDescent="0.2">
      <c r="A562" s="24"/>
    </row>
    <row r="563" spans="1:42" ht="30" customHeight="1" x14ac:dyDescent="0.2">
      <c r="A563" s="1">
        <v>52</v>
      </c>
      <c r="B563" s="299" t="s">
        <v>274</v>
      </c>
      <c r="C563" s="299"/>
      <c r="D563" s="299"/>
      <c r="E563" s="299"/>
      <c r="F563" s="299"/>
      <c r="G563" s="299"/>
      <c r="H563" s="299"/>
      <c r="I563" s="299"/>
      <c r="J563" s="299"/>
      <c r="K563" s="299"/>
      <c r="L563" s="299"/>
      <c r="M563" s="299"/>
      <c r="N563" s="299"/>
      <c r="O563" s="299"/>
      <c r="P563" s="299"/>
      <c r="Q563" s="299"/>
      <c r="R563" s="299"/>
      <c r="S563" s="299"/>
      <c r="T563" s="299"/>
      <c r="U563" s="299"/>
      <c r="V563" s="299"/>
      <c r="W563" s="299"/>
      <c r="X563" s="299"/>
      <c r="Y563" s="299"/>
      <c r="Z563" s="299"/>
      <c r="AA563" s="299"/>
      <c r="AB563" s="299"/>
      <c r="AC563" s="299"/>
      <c r="AD563" s="299"/>
      <c r="AE563" s="299"/>
      <c r="AF563" s="299"/>
      <c r="AG563" s="299"/>
      <c r="AH563" s="299"/>
      <c r="AI563" s="299"/>
      <c r="AJ563" s="299"/>
      <c r="AK563" s="299"/>
      <c r="AL563" s="299"/>
      <c r="AM563" s="299"/>
      <c r="AN563" s="299"/>
      <c r="AO563" s="299"/>
      <c r="AP563" s="299"/>
    </row>
    <row r="564" spans="1:42" ht="15" customHeight="1" x14ac:dyDescent="0.2">
      <c r="A564" s="1"/>
      <c r="B564" s="299"/>
      <c r="C564" s="299"/>
      <c r="D564" s="299"/>
      <c r="E564" s="299"/>
      <c r="F564" s="299"/>
      <c r="G564" s="299"/>
      <c r="H564" s="299"/>
      <c r="I564" s="299"/>
      <c r="J564" s="299"/>
      <c r="K564" s="299"/>
      <c r="L564" s="299"/>
      <c r="M564" s="299"/>
      <c r="N564" s="299"/>
      <c r="O564" s="299"/>
      <c r="P564" s="299"/>
      <c r="Q564" s="299"/>
      <c r="R564" s="299"/>
      <c r="S564" s="299"/>
      <c r="T564" s="299"/>
      <c r="U564" s="299"/>
      <c r="V564" s="299"/>
      <c r="W564" s="299"/>
      <c r="X564" s="299"/>
      <c r="Y564" s="299"/>
      <c r="Z564" s="299"/>
      <c r="AA564" s="299"/>
      <c r="AB564" s="299"/>
      <c r="AC564" s="299"/>
      <c r="AD564" s="299"/>
      <c r="AE564" s="299"/>
      <c r="AF564" s="299"/>
      <c r="AG564" s="299"/>
      <c r="AH564" s="299"/>
      <c r="AI564" s="299"/>
      <c r="AJ564" s="299"/>
      <c r="AK564" s="299"/>
      <c r="AL564" s="299"/>
      <c r="AM564" s="299"/>
      <c r="AN564" s="299"/>
      <c r="AO564" s="299"/>
      <c r="AP564" s="299"/>
    </row>
    <row r="565" spans="1:42" ht="9" customHeight="1" x14ac:dyDescent="0.2">
      <c r="A565" s="1"/>
      <c r="B565" s="299"/>
      <c r="C565" s="299"/>
      <c r="D565" s="299"/>
      <c r="E565" s="299"/>
      <c r="F565" s="299"/>
      <c r="G565" s="299"/>
      <c r="H565" s="299"/>
      <c r="I565" s="299"/>
      <c r="J565" s="299"/>
      <c r="K565" s="299"/>
      <c r="L565" s="299"/>
      <c r="M565" s="299"/>
      <c r="N565" s="299"/>
      <c r="O565" s="299"/>
      <c r="P565" s="299"/>
      <c r="Q565" s="299"/>
      <c r="R565" s="299"/>
      <c r="S565" s="299"/>
      <c r="T565" s="299"/>
      <c r="U565" s="299"/>
      <c r="V565" s="299"/>
      <c r="W565" s="299"/>
      <c r="X565" s="299"/>
      <c r="Y565" s="299"/>
      <c r="Z565" s="299"/>
      <c r="AA565" s="299"/>
      <c r="AB565" s="299"/>
      <c r="AC565" s="299"/>
      <c r="AD565" s="299"/>
      <c r="AE565" s="299"/>
      <c r="AF565" s="299"/>
      <c r="AG565" s="299"/>
      <c r="AH565" s="299"/>
      <c r="AI565" s="299"/>
      <c r="AJ565" s="299"/>
      <c r="AK565" s="299"/>
      <c r="AL565" s="299"/>
      <c r="AM565" s="299"/>
      <c r="AN565" s="299"/>
      <c r="AO565" s="299"/>
      <c r="AP565" s="299"/>
    </row>
    <row r="566" spans="1:42" ht="30" customHeight="1" x14ac:dyDescent="0.2">
      <c r="A566" s="1"/>
      <c r="B566" s="167" t="s">
        <v>275</v>
      </c>
      <c r="C566" s="167"/>
      <c r="D566" s="167"/>
      <c r="E566" s="167"/>
      <c r="F566" s="167"/>
      <c r="G566" s="167"/>
      <c r="H566" s="167"/>
      <c r="I566" s="167"/>
      <c r="J566" s="167"/>
      <c r="K566" s="167"/>
      <c r="L566" s="167"/>
      <c r="M566" s="167"/>
      <c r="N566" s="167"/>
      <c r="O566" s="167"/>
      <c r="P566" s="167"/>
      <c r="Q566" s="167"/>
      <c r="R566" s="167"/>
      <c r="S566" s="167"/>
      <c r="T566" s="167"/>
      <c r="U566" s="167"/>
      <c r="V566" s="167"/>
      <c r="W566" s="167"/>
      <c r="X566" s="167"/>
      <c r="Y566" s="167"/>
      <c r="Z566" s="167"/>
      <c r="AA566" s="167"/>
      <c r="AB566" s="167"/>
      <c r="AC566" s="167"/>
      <c r="AD566" s="167"/>
      <c r="AE566" s="167"/>
      <c r="AF566" s="167"/>
      <c r="AG566" s="167"/>
      <c r="AH566" s="167"/>
      <c r="AI566" s="167"/>
      <c r="AJ566" s="167"/>
      <c r="AK566" s="167"/>
      <c r="AL566" s="167"/>
      <c r="AM566" s="167"/>
      <c r="AN566" s="167"/>
      <c r="AO566" s="167"/>
      <c r="AP566" s="167"/>
    </row>
    <row r="567" spans="1:42" ht="2.25" customHeight="1" x14ac:dyDescent="0.2">
      <c r="A567" s="1"/>
    </row>
    <row r="568" spans="1:42" ht="15" customHeight="1" x14ac:dyDescent="0.2">
      <c r="A568" s="1"/>
      <c r="B568" s="294" t="s">
        <v>272</v>
      </c>
      <c r="C568" s="193"/>
      <c r="D568" s="193"/>
      <c r="E568" s="193"/>
      <c r="G568" s="289" t="s">
        <v>148</v>
      </c>
      <c r="H568" s="194"/>
      <c r="I568" s="194"/>
      <c r="J568" s="194"/>
      <c r="K568" s="194"/>
      <c r="L568" s="194"/>
      <c r="M568" s="194"/>
      <c r="N568" s="194"/>
      <c r="O568" s="22"/>
      <c r="P568" s="288" t="s">
        <v>149</v>
      </c>
      <c r="Q568" s="194"/>
      <c r="R568" s="194"/>
      <c r="S568" s="194"/>
      <c r="T568" s="15"/>
      <c r="U568" s="289" t="s">
        <v>150</v>
      </c>
      <c r="V568" s="216"/>
      <c r="W568" s="216"/>
      <c r="X568" s="216"/>
      <c r="Y568" s="216"/>
      <c r="Z568" s="216"/>
      <c r="AA568" s="216"/>
      <c r="AB568" s="216"/>
      <c r="AC568" s="216"/>
      <c r="AD568" s="194"/>
      <c r="AE568" s="194"/>
      <c r="AG568" s="289" t="s">
        <v>151</v>
      </c>
      <c r="AH568" s="295"/>
      <c r="AI568" s="295"/>
      <c r="AJ568" s="295"/>
      <c r="AK568" s="295"/>
      <c r="AL568" s="295"/>
      <c r="AM568" s="295"/>
      <c r="AN568" s="295"/>
      <c r="AO568" s="295"/>
    </row>
    <row r="569" spans="1:42" ht="15" customHeight="1" x14ac:dyDescent="0.2">
      <c r="A569" s="1"/>
      <c r="B569" s="193"/>
      <c r="C569" s="193"/>
      <c r="D569" s="193"/>
      <c r="E569" s="193"/>
      <c r="G569" s="194"/>
      <c r="H569" s="194"/>
      <c r="I569" s="194"/>
      <c r="J569" s="194"/>
      <c r="K569" s="194"/>
      <c r="L569" s="194"/>
      <c r="M569" s="194"/>
      <c r="N569" s="194"/>
      <c r="O569" s="22"/>
      <c r="P569" s="194"/>
      <c r="Q569" s="194"/>
      <c r="R569" s="194"/>
      <c r="S569" s="194"/>
      <c r="T569" s="15"/>
      <c r="U569" s="216"/>
      <c r="V569" s="216"/>
      <c r="W569" s="216"/>
      <c r="X569" s="216"/>
      <c r="Y569" s="216"/>
      <c r="Z569" s="216"/>
      <c r="AA569" s="216"/>
      <c r="AB569" s="216"/>
      <c r="AC569" s="216"/>
      <c r="AD569" s="194"/>
      <c r="AE569" s="194"/>
      <c r="AG569" s="295"/>
      <c r="AH569" s="295"/>
      <c r="AI569" s="295"/>
      <c r="AJ569" s="295"/>
      <c r="AK569" s="295"/>
      <c r="AL569" s="295"/>
      <c r="AM569" s="295"/>
      <c r="AN569" s="295"/>
      <c r="AO569" s="295"/>
    </row>
    <row r="570" spans="1:42" ht="2.25" customHeight="1" x14ac:dyDescent="0.2">
      <c r="A570" s="1"/>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G570" s="22"/>
      <c r="AH570" s="22"/>
      <c r="AI570" s="22"/>
      <c r="AJ570" s="22"/>
      <c r="AK570" s="22"/>
      <c r="AL570" s="22"/>
      <c r="AM570" s="22"/>
      <c r="AN570" s="22"/>
      <c r="AO570" s="22"/>
    </row>
    <row r="571" spans="1:42" ht="15" customHeight="1" x14ac:dyDescent="0.2">
      <c r="A571" s="1"/>
      <c r="B571" s="168"/>
      <c r="C571" s="169"/>
      <c r="D571" s="169"/>
      <c r="E571" s="170"/>
      <c r="G571" s="171"/>
      <c r="H571" s="172"/>
      <c r="I571" s="172"/>
      <c r="J571" s="172"/>
      <c r="K571" s="172"/>
      <c r="L571" s="173"/>
      <c r="M571" s="174" t="s">
        <v>100</v>
      </c>
      <c r="N571" s="174"/>
      <c r="O571" s="22"/>
      <c r="P571" s="189"/>
      <c r="Q571" s="190"/>
      <c r="R571" s="190"/>
      <c r="S571" s="191"/>
      <c r="U571" s="22"/>
      <c r="V571" s="22"/>
      <c r="W571" s="22"/>
      <c r="X571" s="177">
        <f>IF(P571=0,G571,IF(P571&lt;1920,G571*0.7,IF(P571&lt;1970,G571*0.9,G571)))</f>
        <v>0</v>
      </c>
      <c r="Y571" s="178"/>
      <c r="Z571" s="178"/>
      <c r="AA571" s="178"/>
      <c r="AB571" s="178"/>
      <c r="AC571" s="179"/>
      <c r="AD571" s="174" t="s">
        <v>100</v>
      </c>
      <c r="AE571" s="174"/>
      <c r="AG571" s="290"/>
      <c r="AH571" s="290"/>
      <c r="AI571" s="290"/>
      <c r="AJ571" s="290"/>
      <c r="AK571" s="22"/>
      <c r="AL571" s="22"/>
      <c r="AM571" s="22"/>
      <c r="AN571" s="22"/>
      <c r="AO571" s="22"/>
    </row>
    <row r="572" spans="1:42" ht="2.25" customHeight="1" x14ac:dyDescent="0.2">
      <c r="A572" s="1"/>
      <c r="B572" s="95"/>
      <c r="C572" s="95"/>
      <c r="D572" s="95"/>
      <c r="E572" s="95"/>
      <c r="G572" s="71"/>
      <c r="H572" s="71"/>
      <c r="I572" s="72"/>
      <c r="J572" s="72"/>
      <c r="K572" s="72"/>
      <c r="L572" s="72"/>
      <c r="M572" s="22"/>
      <c r="N572" s="22"/>
      <c r="O572" s="22"/>
      <c r="P572" s="72"/>
      <c r="Q572" s="72"/>
      <c r="R572" s="72"/>
      <c r="S572" s="72"/>
      <c r="T572" s="22"/>
      <c r="U572" s="22"/>
      <c r="V572" s="22"/>
      <c r="AC572" s="22"/>
      <c r="AD572" s="22"/>
      <c r="AE572" s="22"/>
      <c r="AG572" s="22"/>
      <c r="AH572" s="22"/>
      <c r="AI572" s="22"/>
      <c r="AJ572" s="22"/>
      <c r="AK572" s="22"/>
      <c r="AL572" s="22"/>
      <c r="AM572" s="22"/>
      <c r="AN572" s="22"/>
      <c r="AO572" s="22"/>
    </row>
    <row r="573" spans="1:42" ht="15" customHeight="1" x14ac:dyDescent="0.2">
      <c r="A573" s="1"/>
      <c r="B573" s="168"/>
      <c r="C573" s="169"/>
      <c r="D573" s="169"/>
      <c r="E573" s="170"/>
      <c r="G573" s="171"/>
      <c r="H573" s="172"/>
      <c r="I573" s="172"/>
      <c r="J573" s="172"/>
      <c r="K573" s="172"/>
      <c r="L573" s="173"/>
      <c r="M573" s="174" t="s">
        <v>100</v>
      </c>
      <c r="N573" s="174"/>
      <c r="O573" s="22"/>
      <c r="P573" s="189"/>
      <c r="Q573" s="190"/>
      <c r="R573" s="190"/>
      <c r="S573" s="191"/>
      <c r="U573" s="22"/>
      <c r="V573" s="22"/>
      <c r="X573" s="177">
        <f>IF(P573=0,G573,IF(P573&lt;1920,G573*0.7,IF(P573&lt;1970,G573*0.9,G573)))</f>
        <v>0</v>
      </c>
      <c r="Y573" s="178"/>
      <c r="Z573" s="178"/>
      <c r="AA573" s="178"/>
      <c r="AB573" s="178"/>
      <c r="AC573" s="179"/>
      <c r="AD573" s="174" t="s">
        <v>100</v>
      </c>
      <c r="AE573" s="174"/>
      <c r="AG573" s="290"/>
      <c r="AH573" s="290"/>
      <c r="AI573" s="290"/>
      <c r="AJ573" s="290"/>
      <c r="AK573" s="22"/>
      <c r="AL573" s="22"/>
      <c r="AM573" s="22"/>
      <c r="AN573" s="22"/>
      <c r="AO573" s="22"/>
    </row>
    <row r="574" spans="1:42" ht="15" customHeight="1" x14ac:dyDescent="0.2">
      <c r="A574" s="1"/>
    </row>
    <row r="575" spans="1:42" ht="15" customHeight="1" x14ac:dyDescent="0.2">
      <c r="A575" s="1">
        <v>53</v>
      </c>
      <c r="B575" s="109" t="s">
        <v>153</v>
      </c>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09"/>
      <c r="AG575" s="109"/>
      <c r="AH575" s="109"/>
      <c r="AI575" s="109"/>
      <c r="AJ575" s="109"/>
      <c r="AK575" s="177">
        <f>IF((SUM(AB557,AB559,AB561)-SUM(X571,X573))&gt;0,(SUM(AB557,AB559,AB561)-SUM(X571,X573)),IF((SUM(AB557,AB559,AB561)-SUM(X571,X573))&lt;0,0,0))</f>
        <v>0</v>
      </c>
      <c r="AL575" s="178"/>
      <c r="AM575" s="178"/>
      <c r="AN575" s="179"/>
      <c r="AO575" s="174" t="s">
        <v>100</v>
      </c>
      <c r="AP575" s="174"/>
    </row>
    <row r="576" spans="1:42" ht="15" customHeight="1" x14ac:dyDescent="0.2">
      <c r="A576" s="1"/>
    </row>
    <row r="577" spans="1:42" ht="15" customHeight="1" x14ac:dyDescent="0.2">
      <c r="A577" s="1">
        <v>54</v>
      </c>
      <c r="B577" s="117" t="s">
        <v>154</v>
      </c>
      <c r="C577" s="138"/>
      <c r="D577" s="138"/>
      <c r="E577" s="138"/>
      <c r="F577" s="138"/>
      <c r="G577" s="138"/>
      <c r="H577" s="138"/>
      <c r="I577" s="138"/>
      <c r="J577" s="138"/>
      <c r="K577" s="138"/>
      <c r="L577" s="138"/>
      <c r="M577" s="138"/>
      <c r="N577" s="138"/>
      <c r="O577" s="138"/>
      <c r="P577" s="138"/>
      <c r="Q577" s="138"/>
      <c r="R577" s="138"/>
      <c r="S577" s="138"/>
      <c r="T577" s="138"/>
      <c r="U577" s="138"/>
      <c r="V577" s="138"/>
      <c r="W577" s="138"/>
      <c r="X577" s="138"/>
      <c r="Y577" s="138"/>
      <c r="Z577" s="138"/>
      <c r="AA577" s="138"/>
      <c r="AB577" s="138"/>
      <c r="AC577" s="138"/>
      <c r="AD577" s="138"/>
      <c r="AE577" s="138"/>
      <c r="AF577" s="138"/>
      <c r="AG577" s="138"/>
      <c r="AH577" s="138"/>
      <c r="AI577" s="138"/>
      <c r="AJ577" s="138"/>
      <c r="AK577" s="138"/>
      <c r="AL577" s="138"/>
      <c r="AM577" s="138"/>
      <c r="AN577" s="138"/>
      <c r="AO577" s="138"/>
      <c r="AP577" s="138"/>
    </row>
    <row r="578" spans="1:42" ht="2.25" customHeight="1" x14ac:dyDescent="0.2">
      <c r="A578" s="1"/>
    </row>
    <row r="579" spans="1:42" ht="15" customHeight="1" x14ac:dyDescent="0.2">
      <c r="A579" s="1"/>
      <c r="B579" s="175" t="s">
        <v>155</v>
      </c>
      <c r="C579" s="138"/>
      <c r="D579" s="138"/>
      <c r="E579" s="138"/>
      <c r="F579" s="138"/>
      <c r="G579" s="138"/>
      <c r="H579" s="138"/>
      <c r="I579" s="138"/>
      <c r="J579" s="138"/>
      <c r="K579" s="138"/>
      <c r="L579" s="138"/>
      <c r="M579" s="138"/>
      <c r="N579" s="138"/>
      <c r="O579" s="138"/>
      <c r="Q579" s="147"/>
      <c r="R579" s="150"/>
      <c r="S579" s="150"/>
      <c r="T579" s="150"/>
      <c r="U579" s="150"/>
      <c r="V579" s="151"/>
      <c r="W579" s="107" t="s">
        <v>100</v>
      </c>
      <c r="X579" s="107"/>
    </row>
    <row r="580" spans="1:42" ht="2.25" customHeight="1" x14ac:dyDescent="0.2">
      <c r="A580" s="1"/>
    </row>
    <row r="581" spans="1:42" ht="15" customHeight="1" x14ac:dyDescent="0.2">
      <c r="A581" s="1"/>
      <c r="B581" s="175" t="s">
        <v>156</v>
      </c>
      <c r="C581" s="138"/>
      <c r="D581" s="138"/>
      <c r="E581" s="138"/>
      <c r="F581" s="138"/>
      <c r="G581" s="138"/>
      <c r="H581" s="138"/>
      <c r="I581" s="138"/>
      <c r="J581" s="138"/>
      <c r="K581" s="138"/>
      <c r="L581" s="138"/>
      <c r="M581" s="138"/>
      <c r="N581" s="138"/>
      <c r="O581" s="138"/>
      <c r="Q581" s="147"/>
      <c r="R581" s="150"/>
      <c r="S581" s="150"/>
      <c r="T581" s="150"/>
      <c r="U581" s="150"/>
      <c r="V581" s="151"/>
      <c r="W581" s="107" t="s">
        <v>100</v>
      </c>
      <c r="X581" s="107"/>
    </row>
    <row r="582" spans="1:42" ht="2.25" customHeight="1" x14ac:dyDescent="0.2">
      <c r="A582" s="1"/>
    </row>
    <row r="583" spans="1:42" ht="15" customHeight="1" x14ac:dyDescent="0.2">
      <c r="A583" s="1"/>
      <c r="B583" s="175" t="s">
        <v>157</v>
      </c>
      <c r="C583" s="138"/>
      <c r="D583" s="138"/>
      <c r="E583" s="138"/>
      <c r="F583" s="138"/>
      <c r="G583" s="138"/>
      <c r="H583" s="138"/>
      <c r="I583" s="138"/>
      <c r="J583" s="138"/>
      <c r="K583" s="138"/>
      <c r="L583" s="138"/>
      <c r="M583" s="138"/>
      <c r="N583" s="138"/>
      <c r="O583" s="138"/>
      <c r="Q583" s="147"/>
      <c r="R583" s="150"/>
      <c r="S583" s="150"/>
      <c r="T583" s="150"/>
      <c r="U583" s="150"/>
      <c r="V583" s="151"/>
      <c r="W583" s="107" t="s">
        <v>100</v>
      </c>
      <c r="X583" s="107"/>
    </row>
    <row r="584" spans="1:42" ht="2.25" customHeight="1" x14ac:dyDescent="0.2">
      <c r="A584" s="1"/>
    </row>
    <row r="585" spans="1:42" ht="15" customHeight="1" x14ac:dyDescent="0.2">
      <c r="A585" s="1"/>
      <c r="B585" s="175" t="s">
        <v>158</v>
      </c>
      <c r="C585" s="138"/>
      <c r="D585" s="138"/>
      <c r="E585" s="138"/>
      <c r="F585" s="138"/>
      <c r="G585" s="138"/>
      <c r="H585" s="138"/>
      <c r="I585" s="138"/>
      <c r="J585" s="138"/>
      <c r="K585" s="138"/>
      <c r="L585" s="138"/>
      <c r="M585" s="138"/>
      <c r="N585" s="138"/>
      <c r="O585" s="138"/>
      <c r="Q585" s="147"/>
      <c r="R585" s="150"/>
      <c r="S585" s="150"/>
      <c r="T585" s="150"/>
      <c r="U585" s="150"/>
      <c r="V585" s="151"/>
      <c r="W585" s="107" t="s">
        <v>100</v>
      </c>
      <c r="X585" s="107"/>
    </row>
    <row r="586" spans="1:42" ht="2.25" customHeight="1" x14ac:dyDescent="0.2">
      <c r="A586" s="1"/>
    </row>
    <row r="587" spans="1:42" ht="15" customHeight="1" x14ac:dyDescent="0.2">
      <c r="A587" s="1"/>
      <c r="B587" s="175" t="s">
        <v>159</v>
      </c>
      <c r="C587" s="138"/>
      <c r="D587" s="138"/>
      <c r="E587" s="138"/>
      <c r="F587" s="138"/>
      <c r="G587" s="138"/>
      <c r="H587" s="138"/>
      <c r="I587" s="138"/>
      <c r="J587" s="138"/>
      <c r="K587" s="138"/>
      <c r="L587" s="138"/>
      <c r="M587" s="138"/>
      <c r="N587" s="138"/>
      <c r="O587" s="138"/>
      <c r="Q587" s="147"/>
      <c r="R587" s="150"/>
      <c r="S587" s="150"/>
      <c r="T587" s="150"/>
      <c r="U587" s="150"/>
      <c r="V587" s="151"/>
      <c r="W587" s="107" t="s">
        <v>100</v>
      </c>
      <c r="X587" s="107"/>
    </row>
    <row r="588" spans="1:42" ht="2.25" customHeight="1" x14ac:dyDescent="0.2">
      <c r="A588" s="1"/>
    </row>
    <row r="589" spans="1:42" ht="15" customHeight="1" x14ac:dyDescent="0.2">
      <c r="A589" s="1"/>
      <c r="B589" s="175" t="s">
        <v>160</v>
      </c>
      <c r="C589" s="138"/>
      <c r="D589" s="138"/>
      <c r="E589" s="138"/>
      <c r="F589" s="138"/>
      <c r="G589" s="138"/>
      <c r="H589" s="138"/>
      <c r="I589" s="138"/>
      <c r="J589" s="138"/>
      <c r="K589" s="138"/>
      <c r="L589" s="138"/>
      <c r="M589" s="138"/>
      <c r="N589" s="138"/>
      <c r="O589" s="138"/>
      <c r="Q589" s="147"/>
      <c r="R589" s="150"/>
      <c r="S589" s="150"/>
      <c r="T589" s="150"/>
      <c r="U589" s="150"/>
      <c r="V589" s="151"/>
      <c r="W589" s="107" t="s">
        <v>100</v>
      </c>
      <c r="X589" s="107"/>
    </row>
    <row r="590" spans="1:42" ht="2.25" customHeight="1" x14ac:dyDescent="0.2">
      <c r="A590" s="1"/>
    </row>
    <row r="591" spans="1:42" ht="15" customHeight="1" x14ac:dyDescent="0.2">
      <c r="A591" s="1"/>
      <c r="B591" s="175" t="s">
        <v>161</v>
      </c>
      <c r="C591" s="138"/>
      <c r="D591" s="138"/>
      <c r="E591" s="138"/>
      <c r="F591" s="138"/>
      <c r="G591" s="138"/>
      <c r="H591" s="138"/>
      <c r="I591" s="138"/>
      <c r="J591" s="138"/>
      <c r="K591" s="138"/>
      <c r="L591" s="138"/>
      <c r="M591" s="138"/>
      <c r="N591" s="138"/>
      <c r="O591" s="138"/>
      <c r="Q591" s="147"/>
      <c r="R591" s="150"/>
      <c r="S591" s="150"/>
      <c r="T591" s="150"/>
      <c r="U591" s="150"/>
      <c r="V591" s="151"/>
      <c r="W591" s="107" t="s">
        <v>100</v>
      </c>
      <c r="X591" s="107"/>
    </row>
    <row r="592" spans="1:42" ht="2.25" customHeight="1" x14ac:dyDescent="0.2">
      <c r="A592" s="1"/>
    </row>
    <row r="593" spans="1:42" ht="15" customHeight="1" x14ac:dyDescent="0.2">
      <c r="A593" s="1"/>
      <c r="B593" s="175" t="s">
        <v>162</v>
      </c>
      <c r="C593" s="138"/>
      <c r="D593" s="138"/>
      <c r="E593" s="138"/>
      <c r="F593" s="138"/>
      <c r="G593" s="138"/>
      <c r="H593" s="138"/>
      <c r="I593" s="138"/>
      <c r="J593" s="138"/>
      <c r="K593" s="138"/>
      <c r="L593" s="138"/>
      <c r="M593" s="138"/>
      <c r="N593" s="138"/>
      <c r="O593" s="138"/>
      <c r="Q593" s="147"/>
      <c r="R593" s="150"/>
      <c r="S593" s="150"/>
      <c r="T593" s="150"/>
      <c r="U593" s="150"/>
      <c r="V593" s="151"/>
      <c r="W593" s="107" t="s">
        <v>100</v>
      </c>
      <c r="X593" s="107"/>
    </row>
    <row r="594" spans="1:42" ht="15" customHeight="1" x14ac:dyDescent="0.2">
      <c r="A594" s="1"/>
    </row>
    <row r="595" spans="1:42" ht="15" customHeight="1" x14ac:dyDescent="0.2">
      <c r="A595" s="1">
        <v>55</v>
      </c>
      <c r="B595" s="117" t="s">
        <v>276</v>
      </c>
      <c r="C595" s="138"/>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c r="AA595" s="138"/>
      <c r="AB595" s="138"/>
      <c r="AC595" s="138"/>
      <c r="AD595" s="138"/>
      <c r="AE595" s="138"/>
      <c r="AF595" s="138"/>
      <c r="AG595" s="138"/>
      <c r="AH595" s="138"/>
      <c r="AI595" s="138"/>
      <c r="AJ595" s="138"/>
      <c r="AK595" s="138"/>
      <c r="AL595" s="138"/>
      <c r="AM595" s="138"/>
      <c r="AN595" s="138"/>
      <c r="AO595" s="138"/>
      <c r="AP595" s="138"/>
    </row>
    <row r="596" spans="1:42" ht="15" customHeight="1" x14ac:dyDescent="0.2">
      <c r="A596" s="1"/>
      <c r="B596" s="13"/>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row>
    <row r="597" spans="1:42" ht="15" customHeight="1" x14ac:dyDescent="0.2">
      <c r="A597" s="1"/>
      <c r="B597" s="120" t="s">
        <v>143</v>
      </c>
      <c r="C597" s="107"/>
      <c r="D597" s="107"/>
      <c r="E597" s="107"/>
      <c r="F597" s="107"/>
      <c r="G597" s="107"/>
      <c r="H597" s="107"/>
      <c r="I597" s="107"/>
      <c r="J597" s="107"/>
      <c r="K597" s="107"/>
      <c r="L597" s="107"/>
      <c r="M597" s="107"/>
      <c r="N597" s="107"/>
      <c r="O597" s="107"/>
      <c r="Q597" s="147"/>
      <c r="R597" s="150"/>
      <c r="S597" s="150"/>
      <c r="T597" s="150"/>
      <c r="U597" s="150"/>
      <c r="V597" s="151"/>
      <c r="W597" s="107" t="s">
        <v>100</v>
      </c>
      <c r="X597" s="107"/>
    </row>
    <row r="598" spans="1:42" ht="2.25" customHeight="1" x14ac:dyDescent="0.2">
      <c r="A598" s="1"/>
    </row>
    <row r="599" spans="1:42" ht="15" customHeight="1" x14ac:dyDescent="0.2">
      <c r="A599" s="1"/>
      <c r="B599" s="120" t="s">
        <v>144</v>
      </c>
      <c r="C599" s="107"/>
      <c r="D599" s="107"/>
      <c r="E599" s="107"/>
      <c r="F599" s="107"/>
      <c r="G599" s="107"/>
      <c r="H599" s="107"/>
      <c r="I599" s="107"/>
      <c r="J599" s="107"/>
      <c r="K599" s="107"/>
      <c r="L599" s="107"/>
      <c r="M599" s="107"/>
      <c r="N599" s="107"/>
      <c r="O599" s="107"/>
      <c r="Q599" s="147"/>
      <c r="R599" s="150"/>
      <c r="S599" s="150"/>
      <c r="T599" s="150"/>
      <c r="U599" s="150"/>
      <c r="V599" s="151"/>
      <c r="W599" s="107" t="s">
        <v>100</v>
      </c>
      <c r="X599" s="107"/>
    </row>
    <row r="600" spans="1:42" ht="2.25" customHeight="1" x14ac:dyDescent="0.2">
      <c r="A600" s="1"/>
    </row>
    <row r="601" spans="1:42" ht="15" customHeight="1" x14ac:dyDescent="0.2">
      <c r="A601" s="1"/>
      <c r="B601" s="120" t="s">
        <v>142</v>
      </c>
      <c r="C601" s="107"/>
      <c r="D601" s="107"/>
      <c r="E601" s="107"/>
      <c r="F601" s="107"/>
      <c r="G601" s="107"/>
      <c r="H601" s="107"/>
      <c r="I601" s="107"/>
      <c r="J601" s="107"/>
      <c r="K601" s="107"/>
      <c r="L601" s="107"/>
      <c r="M601" s="107"/>
      <c r="N601" s="107"/>
      <c r="O601" s="107"/>
      <c r="Q601" s="147"/>
      <c r="R601" s="148"/>
      <c r="S601" s="148"/>
      <c r="T601" s="148"/>
      <c r="U601" s="148"/>
      <c r="V601" s="149"/>
      <c r="W601" s="107" t="s">
        <v>100</v>
      </c>
      <c r="X601" s="107"/>
    </row>
    <row r="602" spans="1:42" ht="2.25" customHeight="1" x14ac:dyDescent="0.2">
      <c r="A602" s="1"/>
    </row>
    <row r="603" spans="1:42" ht="15" customHeight="1" x14ac:dyDescent="0.2">
      <c r="A603" s="1"/>
      <c r="B603" s="120" t="s">
        <v>145</v>
      </c>
      <c r="C603" s="107"/>
      <c r="D603" s="107"/>
      <c r="E603" s="107"/>
      <c r="F603" s="107"/>
      <c r="G603" s="107"/>
      <c r="H603" s="107"/>
      <c r="I603" s="107"/>
      <c r="J603" s="107"/>
      <c r="K603" s="107"/>
      <c r="L603" s="107"/>
      <c r="M603" s="107"/>
      <c r="N603" s="107"/>
      <c r="O603" s="107"/>
      <c r="Q603" s="147"/>
      <c r="R603" s="150"/>
      <c r="S603" s="150"/>
      <c r="T603" s="150"/>
      <c r="U603" s="150"/>
      <c r="V603" s="151"/>
      <c r="W603" s="107" t="s">
        <v>100</v>
      </c>
      <c r="X603" s="107"/>
    </row>
    <row r="604" spans="1:42" ht="15" customHeight="1" x14ac:dyDescent="0.2">
      <c r="A604" s="1"/>
      <c r="B604" s="17"/>
    </row>
    <row r="605" spans="1:42" ht="15" customHeight="1" x14ac:dyDescent="0.2">
      <c r="A605" s="1"/>
      <c r="B605" s="142" t="s">
        <v>163</v>
      </c>
      <c r="C605" s="142"/>
      <c r="D605" s="142"/>
      <c r="E605" s="142"/>
      <c r="F605" s="142"/>
      <c r="G605" s="142"/>
      <c r="H605" s="142"/>
      <c r="I605" s="142"/>
      <c r="J605" s="142"/>
      <c r="K605" s="142"/>
      <c r="L605" s="142"/>
      <c r="M605" s="142"/>
      <c r="N605" s="142"/>
      <c r="O605" s="142"/>
      <c r="P605" s="142"/>
      <c r="Q605" s="142"/>
      <c r="R605" s="142"/>
      <c r="S605" s="142"/>
      <c r="T605" s="142"/>
      <c r="U605" s="142"/>
      <c r="V605" s="142"/>
      <c r="W605" s="142"/>
      <c r="X605" s="142"/>
      <c r="Y605" s="142"/>
      <c r="Z605" s="142"/>
      <c r="AA605" s="142"/>
      <c r="AB605" s="142"/>
      <c r="AC605" s="142"/>
      <c r="AD605" s="142"/>
      <c r="AE605" s="142"/>
      <c r="AF605" s="142"/>
      <c r="AG605" s="142"/>
      <c r="AH605" s="142"/>
      <c r="AI605" s="142"/>
      <c r="AJ605" s="142"/>
      <c r="AK605" s="142"/>
      <c r="AL605" s="142"/>
      <c r="AM605" s="142"/>
      <c r="AN605" s="142"/>
      <c r="AO605" s="142"/>
      <c r="AP605" s="143"/>
    </row>
    <row r="606" spans="1:42" ht="15" customHeight="1" x14ac:dyDescent="0.2">
      <c r="A606" s="1"/>
    </row>
    <row r="607" spans="1:42" ht="15" customHeight="1" x14ac:dyDescent="0.2">
      <c r="A607" s="1">
        <v>56</v>
      </c>
      <c r="B607" s="192" t="s">
        <v>277</v>
      </c>
      <c r="C607" s="192"/>
      <c r="D607" s="192"/>
      <c r="E607" s="192"/>
      <c r="F607" s="192"/>
      <c r="G607" s="192"/>
      <c r="H607" s="192"/>
      <c r="I607" s="192"/>
      <c r="J607" s="192"/>
      <c r="K607" s="192"/>
      <c r="L607" s="192"/>
      <c r="M607" s="192"/>
      <c r="N607" s="192"/>
      <c r="O607" s="192"/>
      <c r="P607" s="192"/>
      <c r="Q607" s="192"/>
      <c r="R607" s="192"/>
      <c r="S607" s="192"/>
      <c r="T607" s="192"/>
      <c r="U607" s="192"/>
      <c r="V607" s="192"/>
      <c r="W607" s="192"/>
      <c r="X607" s="192"/>
      <c r="Y607" s="192"/>
      <c r="Z607" s="192"/>
      <c r="AA607" s="192"/>
      <c r="AB607" s="192"/>
      <c r="AC607" s="192"/>
      <c r="AD607" s="192"/>
      <c r="AE607" s="192"/>
      <c r="AF607" s="192"/>
      <c r="AG607" s="192"/>
      <c r="AH607" s="192"/>
      <c r="AI607" s="192"/>
      <c r="AJ607" s="192"/>
      <c r="AK607" s="192"/>
      <c r="AL607" s="192"/>
      <c r="AM607" s="192"/>
      <c r="AN607" s="192"/>
      <c r="AO607" s="192"/>
      <c r="AP607" s="192"/>
    </row>
    <row r="608" spans="1:42" ht="93" customHeight="1" x14ac:dyDescent="0.2">
      <c r="A608" s="10"/>
      <c r="B608" s="180" t="s">
        <v>278</v>
      </c>
      <c r="C608" s="181"/>
      <c r="D608" s="181"/>
      <c r="E608" s="181"/>
      <c r="F608" s="181"/>
      <c r="G608" s="181"/>
      <c r="H608" s="181"/>
      <c r="I608" s="181"/>
      <c r="J608" s="181"/>
      <c r="K608" s="181"/>
      <c r="L608" s="181"/>
      <c r="M608" s="181"/>
      <c r="N608" s="181"/>
      <c r="O608" s="181"/>
      <c r="P608" s="181"/>
      <c r="Q608" s="181"/>
      <c r="R608" s="181"/>
      <c r="S608" s="181"/>
      <c r="T608" s="181"/>
      <c r="U608" s="181"/>
      <c r="V608" s="181"/>
      <c r="W608" s="181"/>
      <c r="X608" s="181"/>
      <c r="Y608" s="181"/>
      <c r="Z608" s="181"/>
      <c r="AA608" s="181"/>
      <c r="AB608" s="181"/>
      <c r="AC608" s="181"/>
      <c r="AD608" s="181"/>
      <c r="AE608" s="181"/>
      <c r="AF608" s="181"/>
      <c r="AG608" s="181"/>
      <c r="AH608" s="181"/>
      <c r="AI608" s="181"/>
      <c r="AJ608" s="181"/>
      <c r="AK608" s="181"/>
      <c r="AL608" s="181"/>
      <c r="AM608" s="181"/>
      <c r="AN608" s="181"/>
      <c r="AO608" s="181"/>
      <c r="AP608" s="181"/>
    </row>
    <row r="609" spans="1:42" ht="0.75" hidden="1" customHeight="1" x14ac:dyDescent="0.2">
      <c r="A609" s="1"/>
      <c r="B609" s="23"/>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row>
    <row r="610" spans="1:42" s="20" customFormat="1" ht="15" customHeight="1" x14ac:dyDescent="0.2">
      <c r="A610" s="61"/>
      <c r="B610" s="207" t="s">
        <v>279</v>
      </c>
      <c r="C610" s="207"/>
      <c r="D610" s="207"/>
      <c r="E610" s="207"/>
      <c r="F610" s="207"/>
      <c r="G610" s="207"/>
      <c r="H610" s="207"/>
      <c r="I610" s="207"/>
      <c r="J610" s="207"/>
      <c r="K610" s="207"/>
      <c r="L610" s="207"/>
      <c r="M610" s="207"/>
      <c r="N610" s="207"/>
      <c r="O610" s="207"/>
      <c r="P610" s="207"/>
      <c r="Q610" s="207"/>
      <c r="R610" s="207"/>
      <c r="S610" s="207"/>
      <c r="T610" s="207"/>
      <c r="U610" s="207"/>
      <c r="V610" s="208" t="s">
        <v>280</v>
      </c>
      <c r="W610" s="208"/>
      <c r="X610" s="208"/>
      <c r="Y610" s="208"/>
      <c r="Z610" s="208"/>
      <c r="AA610" s="208"/>
      <c r="AB610" s="208"/>
      <c r="AC610" s="208"/>
      <c r="AD610" s="208"/>
      <c r="AE610" s="208"/>
      <c r="AF610" s="208"/>
      <c r="AG610" s="208"/>
      <c r="AH610" s="208"/>
      <c r="AI610" s="208"/>
      <c r="AJ610" s="208"/>
      <c r="AK610" s="208"/>
      <c r="AL610" s="208"/>
      <c r="AM610" s="62"/>
      <c r="AO610" s="63"/>
      <c r="AP610" s="63"/>
    </row>
    <row r="611" spans="1:42" ht="2.25" customHeight="1" x14ac:dyDescent="0.2">
      <c r="A611" s="1"/>
    </row>
    <row r="612" spans="1:42" ht="30" customHeight="1" x14ac:dyDescent="0.2">
      <c r="A612" s="1"/>
      <c r="Q612" s="193" t="s">
        <v>148</v>
      </c>
      <c r="R612" s="194"/>
      <c r="S612" s="194"/>
      <c r="T612" s="194"/>
      <c r="U612" s="194"/>
      <c r="V612" s="194"/>
      <c r="W612" s="194"/>
      <c r="X612" s="194"/>
      <c r="Z612" s="193" t="s">
        <v>164</v>
      </c>
      <c r="AA612" s="193"/>
      <c r="AB612" s="193"/>
      <c r="AC612" s="193"/>
      <c r="AD612" s="193"/>
      <c r="AE612" s="17"/>
      <c r="AF612" s="17"/>
      <c r="AG612" s="17"/>
      <c r="AH612" s="17"/>
      <c r="AI612" s="195" t="s">
        <v>281</v>
      </c>
      <c r="AJ612" s="195"/>
      <c r="AK612" s="195"/>
      <c r="AL612" s="195"/>
      <c r="AM612" s="195"/>
      <c r="AN612" s="195"/>
      <c r="AO612" s="195"/>
    </row>
    <row r="613" spans="1:42" ht="2.25" customHeight="1" x14ac:dyDescent="0.2">
      <c r="A613" s="1"/>
      <c r="AI613" s="56"/>
      <c r="AJ613" s="56"/>
      <c r="AK613" s="56"/>
      <c r="AL613" s="56"/>
      <c r="AM613" s="56"/>
      <c r="AN613" s="56"/>
      <c r="AO613" s="56"/>
    </row>
    <row r="614" spans="1:42" ht="15" customHeight="1" x14ac:dyDescent="0.2">
      <c r="A614" s="1"/>
      <c r="B614" s="120" t="s">
        <v>165</v>
      </c>
      <c r="C614" s="107"/>
      <c r="D614" s="107"/>
      <c r="E614" s="107"/>
      <c r="F614" s="107"/>
      <c r="G614" s="107"/>
      <c r="H614" s="107"/>
      <c r="I614" s="107"/>
      <c r="J614" s="107"/>
      <c r="K614" s="107"/>
      <c r="L614" s="107"/>
      <c r="M614" s="107"/>
      <c r="N614" s="107"/>
      <c r="O614" s="107"/>
      <c r="Q614" s="196"/>
      <c r="R614" s="197"/>
      <c r="S614" s="197"/>
      <c r="T614" s="197"/>
      <c r="U614" s="197"/>
      <c r="V614" s="198"/>
      <c r="W614" s="107" t="s">
        <v>100</v>
      </c>
      <c r="X614" s="107"/>
      <c r="Z614" s="300"/>
      <c r="AA614" s="301"/>
      <c r="AB614" s="301"/>
      <c r="AC614" s="301"/>
      <c r="AD614" s="301"/>
      <c r="AE614" s="302"/>
      <c r="AF614" s="199" t="s">
        <v>80</v>
      </c>
      <c r="AG614" s="200"/>
      <c r="AI614" s="201">
        <f>IF(Q614&lt;&gt;0,IF(Z614&lt;&gt;0,Z614/Q614,0),0)</f>
        <v>0</v>
      </c>
      <c r="AJ614" s="202"/>
      <c r="AK614" s="202"/>
      <c r="AL614" s="202"/>
      <c r="AM614" s="203"/>
      <c r="AN614" s="56" t="s">
        <v>80</v>
      </c>
      <c r="AO614" s="56"/>
    </row>
    <row r="615" spans="1:42" ht="2.25" customHeight="1" x14ac:dyDescent="0.2">
      <c r="A615" s="1"/>
      <c r="O615" s="9"/>
      <c r="P615" s="9"/>
      <c r="Z615" s="73"/>
      <c r="AA615" s="73"/>
      <c r="AB615" s="73"/>
      <c r="AC615" s="73"/>
      <c r="AD615" s="73"/>
      <c r="AE615" s="73"/>
      <c r="AI615" s="65"/>
      <c r="AJ615" s="65"/>
      <c r="AK615" s="65"/>
      <c r="AL615" s="65"/>
      <c r="AM615" s="65"/>
      <c r="AN615" s="56"/>
      <c r="AO615" s="56"/>
    </row>
    <row r="616" spans="1:42" ht="15" customHeight="1" x14ac:dyDescent="0.2">
      <c r="A616" s="1"/>
      <c r="B616" s="120" t="s">
        <v>166</v>
      </c>
      <c r="C616" s="107"/>
      <c r="D616" s="107"/>
      <c r="E616" s="107"/>
      <c r="F616" s="107"/>
      <c r="G616" s="107"/>
      <c r="H616" s="107"/>
      <c r="I616" s="107"/>
      <c r="J616" s="107"/>
      <c r="K616" s="107"/>
      <c r="L616" s="107"/>
      <c r="M616" s="107"/>
      <c r="N616" s="107"/>
      <c r="O616" s="107"/>
      <c r="Q616" s="196"/>
      <c r="R616" s="197"/>
      <c r="S616" s="197"/>
      <c r="T616" s="197"/>
      <c r="U616" s="197"/>
      <c r="V616" s="198"/>
      <c r="W616" s="107" t="s">
        <v>100</v>
      </c>
      <c r="X616" s="107"/>
      <c r="Z616" s="300"/>
      <c r="AA616" s="301"/>
      <c r="AB616" s="301"/>
      <c r="AC616" s="301"/>
      <c r="AD616" s="301"/>
      <c r="AE616" s="302"/>
      <c r="AF616" s="199" t="s">
        <v>80</v>
      </c>
      <c r="AG616" s="200"/>
      <c r="AI616" s="201">
        <f>IF(Q616&lt;&gt;0,IF(Z616&lt;&gt;0,Z616/Q616,0),0)</f>
        <v>0</v>
      </c>
      <c r="AJ616" s="202"/>
      <c r="AK616" s="202"/>
      <c r="AL616" s="202"/>
      <c r="AM616" s="203"/>
      <c r="AN616" s="56" t="s">
        <v>80</v>
      </c>
      <c r="AO616" s="56"/>
    </row>
    <row r="617" spans="1:42" ht="2.25" customHeight="1" x14ac:dyDescent="0.2">
      <c r="A617" s="1"/>
      <c r="O617" s="9"/>
      <c r="P617" s="9"/>
      <c r="Z617" s="70"/>
      <c r="AA617" s="70"/>
      <c r="AB617" s="70"/>
      <c r="AC617" s="70"/>
      <c r="AD617" s="70"/>
      <c r="AE617" s="70"/>
    </row>
    <row r="618" spans="1:42" ht="15" customHeight="1" x14ac:dyDescent="0.2">
      <c r="A618" s="1"/>
      <c r="B618" s="120" t="s">
        <v>167</v>
      </c>
      <c r="C618" s="107"/>
      <c r="D618" s="107"/>
      <c r="E618" s="107"/>
      <c r="F618" s="107"/>
      <c r="G618" s="107"/>
      <c r="H618" s="107"/>
      <c r="I618" s="107"/>
      <c r="J618" s="107"/>
      <c r="K618" s="107"/>
      <c r="L618" s="107"/>
      <c r="M618" s="107"/>
      <c r="N618" s="107"/>
      <c r="O618" s="107"/>
      <c r="Q618" s="196"/>
      <c r="R618" s="197"/>
      <c r="S618" s="197"/>
      <c r="T618" s="197"/>
      <c r="U618" s="197"/>
      <c r="V618" s="198"/>
      <c r="W618" s="107" t="s">
        <v>100</v>
      </c>
      <c r="X618" s="107"/>
      <c r="Z618" s="209">
        <f>IF((Q614+Q616+Q618)&lt;&gt;0,Q618/(Q614+Q616+Q618)*(Z614+Z616),0)</f>
        <v>0</v>
      </c>
      <c r="AA618" s="210"/>
      <c r="AB618" s="210"/>
      <c r="AC618" s="210"/>
      <c r="AD618" s="210"/>
      <c r="AE618" s="211"/>
      <c r="AF618" s="10" t="s">
        <v>80</v>
      </c>
    </row>
    <row r="619" spans="1:42" ht="15" customHeight="1" x14ac:dyDescent="0.2">
      <c r="A619" s="1"/>
      <c r="N619" s="9"/>
    </row>
    <row r="620" spans="1:42" ht="15" customHeight="1" x14ac:dyDescent="0.2">
      <c r="A620" s="1">
        <v>57</v>
      </c>
      <c r="B620" s="117" t="s">
        <v>168</v>
      </c>
      <c r="C620" s="138"/>
      <c r="D620" s="138"/>
      <c r="E620" s="138"/>
      <c r="F620" s="138"/>
      <c r="G620" s="138"/>
      <c r="H620" s="138"/>
      <c r="I620" s="138"/>
      <c r="J620" s="138"/>
      <c r="K620" s="138"/>
      <c r="L620" s="138"/>
      <c r="M620" s="138"/>
      <c r="N620" s="138"/>
      <c r="O620" s="138"/>
      <c r="P620" s="138"/>
      <c r="Q620" s="138"/>
      <c r="R620" s="138"/>
      <c r="S620" s="138"/>
      <c r="T620" s="138"/>
      <c r="U620" s="138"/>
      <c r="V620" s="138"/>
      <c r="W620" s="138"/>
      <c r="X620" s="138"/>
      <c r="Y620" s="138"/>
      <c r="Z620" s="138"/>
      <c r="AA620" s="138"/>
      <c r="AB620" s="138"/>
      <c r="AC620" s="138"/>
      <c r="AD620" s="138"/>
      <c r="AE620" s="138"/>
      <c r="AF620" s="138"/>
      <c r="AG620" s="138"/>
      <c r="AH620" s="138"/>
      <c r="AI620" s="138"/>
      <c r="AJ620" s="138"/>
      <c r="AK620" s="138"/>
      <c r="AL620" s="138"/>
      <c r="AM620" s="138"/>
      <c r="AN620" s="138"/>
      <c r="AO620" s="138"/>
      <c r="AP620" s="138"/>
    </row>
    <row r="621" spans="1:42" ht="2.25" customHeight="1" x14ac:dyDescent="0.2">
      <c r="A621" s="1"/>
      <c r="N621" s="9"/>
    </row>
    <row r="622" spans="1:42" ht="15" customHeight="1" x14ac:dyDescent="0.2">
      <c r="A622" s="1"/>
      <c r="Q622" s="193" t="s">
        <v>148</v>
      </c>
      <c r="R622" s="194"/>
      <c r="S622" s="194"/>
      <c r="T622" s="194"/>
      <c r="U622" s="194"/>
      <c r="V622" s="194"/>
      <c r="W622" s="194"/>
      <c r="X622" s="194"/>
      <c r="Z622" s="287" t="s">
        <v>164</v>
      </c>
      <c r="AA622" s="287"/>
      <c r="AB622" s="287"/>
      <c r="AC622" s="287"/>
      <c r="AD622" s="287"/>
      <c r="AE622" s="287"/>
      <c r="AF622" s="287"/>
      <c r="AG622" s="287"/>
      <c r="AH622" s="107"/>
      <c r="AI622" s="107"/>
    </row>
    <row r="623" spans="1:42" ht="2.25" customHeight="1" x14ac:dyDescent="0.2">
      <c r="A623" s="1"/>
    </row>
    <row r="624" spans="1:42" ht="15" customHeight="1" x14ac:dyDescent="0.2">
      <c r="A624" s="1"/>
      <c r="B624" s="120" t="s">
        <v>143</v>
      </c>
      <c r="C624" s="107"/>
      <c r="D624" s="107"/>
      <c r="E624" s="107"/>
      <c r="F624" s="107"/>
      <c r="G624" s="107"/>
      <c r="H624" s="107"/>
      <c r="I624" s="107"/>
      <c r="J624" s="107"/>
      <c r="K624" s="107"/>
      <c r="L624" s="107"/>
      <c r="M624" s="107"/>
      <c r="N624" s="107"/>
      <c r="O624" s="107"/>
      <c r="Q624" s="147"/>
      <c r="R624" s="148"/>
      <c r="S624" s="148"/>
      <c r="T624" s="148"/>
      <c r="U624" s="148"/>
      <c r="V624" s="149"/>
      <c r="W624" s="107" t="s">
        <v>100</v>
      </c>
      <c r="X624" s="107"/>
      <c r="Z624" s="113"/>
      <c r="AA624" s="114"/>
      <c r="AB624" s="114"/>
      <c r="AC624" s="114"/>
      <c r="AD624" s="114"/>
      <c r="AE624" s="114"/>
      <c r="AF624" s="114"/>
      <c r="AG624" s="115"/>
      <c r="AH624" s="107" t="s">
        <v>80</v>
      </c>
      <c r="AI624" s="107"/>
    </row>
    <row r="625" spans="1:42" ht="2.25" customHeight="1" x14ac:dyDescent="0.2">
      <c r="A625" s="1"/>
      <c r="O625" s="9"/>
      <c r="P625" s="9"/>
    </row>
    <row r="626" spans="1:42" ht="15" customHeight="1" x14ac:dyDescent="0.2">
      <c r="A626" s="1"/>
      <c r="B626" s="120" t="s">
        <v>169</v>
      </c>
      <c r="C626" s="107"/>
      <c r="D626" s="107"/>
      <c r="E626" s="107"/>
      <c r="F626" s="107"/>
      <c r="G626" s="107"/>
      <c r="H626" s="107"/>
      <c r="I626" s="107"/>
      <c r="J626" s="107"/>
      <c r="K626" s="107"/>
      <c r="L626" s="107"/>
      <c r="M626" s="107"/>
      <c r="N626" s="107"/>
      <c r="O626" s="107"/>
      <c r="Q626" s="147"/>
      <c r="R626" s="148"/>
      <c r="S626" s="148"/>
      <c r="T626" s="148"/>
      <c r="U626" s="148"/>
      <c r="V626" s="149"/>
      <c r="W626" s="107" t="s">
        <v>100</v>
      </c>
      <c r="X626" s="107"/>
      <c r="Z626" s="113"/>
      <c r="AA626" s="114"/>
      <c r="AB626" s="114"/>
      <c r="AC626" s="114"/>
      <c r="AD626" s="114"/>
      <c r="AE626" s="114"/>
      <c r="AF626" s="114"/>
      <c r="AG626" s="115"/>
      <c r="AH626" s="107" t="s">
        <v>80</v>
      </c>
      <c r="AI626" s="107"/>
    </row>
    <row r="627" spans="1:42" ht="2.25" customHeight="1" x14ac:dyDescent="0.2">
      <c r="A627" s="1"/>
    </row>
    <row r="628" spans="1:42" ht="15" customHeight="1" x14ac:dyDescent="0.2">
      <c r="A628" s="1"/>
      <c r="B628" s="120" t="s">
        <v>144</v>
      </c>
      <c r="C628" s="107"/>
      <c r="D628" s="107"/>
      <c r="E628" s="107"/>
      <c r="F628" s="107"/>
      <c r="G628" s="107"/>
      <c r="H628" s="107"/>
      <c r="I628" s="107"/>
      <c r="J628" s="107"/>
      <c r="K628" s="107"/>
      <c r="L628" s="107"/>
      <c r="M628" s="107"/>
      <c r="N628" s="107"/>
      <c r="O628" s="107"/>
      <c r="P628" s="12"/>
      <c r="Q628" s="147"/>
      <c r="R628" s="148"/>
      <c r="S628" s="148"/>
      <c r="T628" s="148"/>
      <c r="U628" s="148"/>
      <c r="V628" s="149"/>
      <c r="W628" s="107" t="s">
        <v>100</v>
      </c>
      <c r="X628" s="107"/>
      <c r="Z628" s="113"/>
      <c r="AA628" s="114"/>
      <c r="AB628" s="114"/>
      <c r="AC628" s="114"/>
      <c r="AD628" s="114"/>
      <c r="AE628" s="114"/>
      <c r="AF628" s="114"/>
      <c r="AG628" s="115"/>
      <c r="AH628" s="107" t="s">
        <v>80</v>
      </c>
      <c r="AI628" s="107"/>
    </row>
    <row r="629" spans="1:42" ht="2.25" customHeight="1" x14ac:dyDescent="0.2">
      <c r="A629" s="1"/>
    </row>
    <row r="630" spans="1:42" ht="15" customHeight="1" x14ac:dyDescent="0.2">
      <c r="A630" s="1"/>
      <c r="B630" s="120" t="s">
        <v>145</v>
      </c>
      <c r="C630" s="107"/>
      <c r="D630" s="107"/>
      <c r="E630" s="107"/>
      <c r="F630" s="107"/>
      <c r="G630" s="107"/>
      <c r="H630" s="107"/>
      <c r="I630" s="107"/>
      <c r="J630" s="107"/>
      <c r="K630" s="107"/>
      <c r="L630" s="107"/>
      <c r="M630" s="107"/>
      <c r="N630" s="107"/>
      <c r="O630" s="107"/>
      <c r="Q630" s="147"/>
      <c r="R630" s="148"/>
      <c r="S630" s="148"/>
      <c r="T630" s="148"/>
      <c r="U630" s="148"/>
      <c r="V630" s="149"/>
      <c r="W630" s="107" t="s">
        <v>100</v>
      </c>
      <c r="X630" s="107"/>
      <c r="Z630" s="113"/>
      <c r="AA630" s="114"/>
      <c r="AB630" s="114"/>
      <c r="AC630" s="114"/>
      <c r="AD630" s="114"/>
      <c r="AE630" s="114"/>
      <c r="AF630" s="114"/>
      <c r="AG630" s="115"/>
      <c r="AH630" s="107" t="s">
        <v>80</v>
      </c>
      <c r="AI630" s="107"/>
    </row>
    <row r="631" spans="1:42" ht="15" customHeight="1" x14ac:dyDescent="0.2">
      <c r="A631" s="175"/>
      <c r="B631" s="175"/>
      <c r="C631" s="175"/>
      <c r="D631" s="175"/>
      <c r="E631" s="175"/>
      <c r="F631" s="175"/>
      <c r="G631" s="175"/>
      <c r="H631" s="175"/>
      <c r="I631" s="175"/>
      <c r="J631" s="175"/>
      <c r="K631" s="175"/>
      <c r="L631" s="175"/>
      <c r="M631" s="175"/>
      <c r="N631" s="175"/>
      <c r="O631" s="175"/>
      <c r="P631" s="175"/>
      <c r="Q631" s="175"/>
      <c r="R631" s="175"/>
      <c r="S631" s="175"/>
      <c r="T631" s="175"/>
      <c r="U631" s="175"/>
      <c r="V631" s="175"/>
      <c r="W631" s="175"/>
      <c r="X631" s="175"/>
      <c r="Y631" s="175"/>
      <c r="Z631" s="175"/>
      <c r="AA631" s="175"/>
      <c r="AB631" s="175"/>
      <c r="AC631" s="175"/>
      <c r="AD631" s="175"/>
      <c r="AE631" s="175"/>
      <c r="AF631" s="175"/>
      <c r="AG631" s="175"/>
      <c r="AH631" s="175"/>
      <c r="AI631" s="175"/>
      <c r="AJ631" s="175"/>
      <c r="AK631" s="175"/>
      <c r="AL631" s="175"/>
      <c r="AM631" s="175"/>
      <c r="AN631" s="175"/>
      <c r="AO631" s="175"/>
      <c r="AP631" s="175"/>
    </row>
    <row r="632" spans="1:42" ht="15" customHeight="1" x14ac:dyDescent="0.2">
      <c r="A632" s="1"/>
      <c r="B632" s="142" t="s">
        <v>282</v>
      </c>
      <c r="C632" s="142"/>
      <c r="D632" s="142"/>
      <c r="E632" s="142"/>
      <c r="F632" s="142"/>
      <c r="G632" s="142"/>
      <c r="H632" s="142"/>
      <c r="I632" s="142"/>
      <c r="J632" s="142"/>
      <c r="K632" s="142"/>
      <c r="L632" s="142"/>
      <c r="M632" s="142"/>
      <c r="N632" s="142"/>
      <c r="O632" s="142"/>
      <c r="P632" s="142"/>
      <c r="Q632" s="142"/>
      <c r="R632" s="142"/>
      <c r="S632" s="142"/>
      <c r="T632" s="142"/>
      <c r="U632" s="142"/>
      <c r="V632" s="142"/>
      <c r="W632" s="142"/>
      <c r="X632" s="142"/>
      <c r="Y632" s="142"/>
      <c r="Z632" s="142"/>
      <c r="AA632" s="142"/>
      <c r="AB632" s="142"/>
      <c r="AC632" s="142"/>
      <c r="AD632" s="142"/>
      <c r="AE632" s="142"/>
      <c r="AF632" s="142"/>
      <c r="AG632" s="142"/>
      <c r="AH632" s="142"/>
      <c r="AI632" s="142"/>
      <c r="AJ632" s="142"/>
      <c r="AK632" s="142"/>
      <c r="AL632" s="142"/>
      <c r="AM632" s="142"/>
      <c r="AN632" s="142"/>
      <c r="AO632" s="142"/>
      <c r="AP632" s="143"/>
    </row>
    <row r="633" spans="1:42" ht="15" customHeight="1" x14ac:dyDescent="0.2">
      <c r="A633" s="10"/>
    </row>
    <row r="634" spans="1:42" ht="15" customHeight="1" x14ac:dyDescent="0.2">
      <c r="A634" s="1">
        <v>58</v>
      </c>
      <c r="B634" s="117" t="s">
        <v>170</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7"/>
      <c r="AL634" s="117"/>
      <c r="AM634" s="117"/>
      <c r="AN634" s="117"/>
      <c r="AO634" s="117"/>
      <c r="AP634" s="117"/>
    </row>
    <row r="635" spans="1:42" ht="2.25" customHeight="1" x14ac:dyDescent="0.2">
      <c r="A635" s="1"/>
      <c r="N635" s="9"/>
    </row>
    <row r="636" spans="1:42" ht="12.75" customHeight="1" x14ac:dyDescent="0.2">
      <c r="A636" s="1"/>
      <c r="B636" s="244" t="s">
        <v>171</v>
      </c>
      <c r="C636" s="244"/>
      <c r="D636" s="244"/>
      <c r="E636" s="244"/>
      <c r="F636" s="244"/>
      <c r="G636" s="244"/>
      <c r="H636" s="244"/>
      <c r="I636" s="244"/>
      <c r="J636" s="244"/>
      <c r="K636" s="244"/>
      <c r="L636" s="244"/>
      <c r="M636" s="244"/>
      <c r="N636" s="244"/>
      <c r="O636" s="244"/>
      <c r="P636" s="244"/>
      <c r="Q636" s="244"/>
      <c r="R636" s="244"/>
      <c r="S636" s="244"/>
      <c r="T636" s="244"/>
      <c r="U636" s="244"/>
      <c r="V636" s="244"/>
      <c r="W636" s="244"/>
      <c r="X636" s="244"/>
      <c r="Y636" s="244"/>
      <c r="Z636" s="244"/>
      <c r="AA636" s="244"/>
      <c r="AB636" s="244"/>
      <c r="AC636" s="244"/>
      <c r="AD636" s="244"/>
      <c r="AE636" s="244"/>
      <c r="AF636" s="244"/>
      <c r="AG636" s="244"/>
      <c r="AH636" s="244"/>
      <c r="AI636" s="244"/>
      <c r="AJ636" s="244"/>
      <c r="AK636" s="244"/>
      <c r="AL636" s="244"/>
      <c r="AM636" s="244"/>
      <c r="AN636" s="244"/>
      <c r="AO636" s="244"/>
      <c r="AP636" s="244"/>
    </row>
    <row r="637" spans="1:42" ht="15" customHeight="1" x14ac:dyDescent="0.2">
      <c r="A637" s="1"/>
      <c r="B637" s="244"/>
      <c r="C637" s="244"/>
      <c r="D637" s="244"/>
      <c r="E637" s="244"/>
      <c r="F637" s="244"/>
      <c r="G637" s="244"/>
      <c r="H637" s="244"/>
      <c r="I637" s="244"/>
      <c r="J637" s="244"/>
      <c r="K637" s="244"/>
      <c r="L637" s="244"/>
      <c r="M637" s="244"/>
      <c r="N637" s="244"/>
      <c r="O637" s="244"/>
      <c r="P637" s="244"/>
      <c r="Q637" s="244"/>
      <c r="R637" s="244"/>
      <c r="S637" s="244"/>
      <c r="T637" s="244"/>
      <c r="U637" s="244"/>
      <c r="V637" s="244"/>
      <c r="W637" s="244"/>
      <c r="X637" s="244"/>
      <c r="Y637" s="244"/>
      <c r="Z637" s="244"/>
      <c r="AA637" s="244"/>
      <c r="AB637" s="244"/>
      <c r="AC637" s="244"/>
      <c r="AD637" s="244"/>
      <c r="AE637" s="244"/>
      <c r="AF637" s="244"/>
      <c r="AG637" s="244"/>
      <c r="AH637" s="244"/>
      <c r="AI637" s="244"/>
      <c r="AJ637" s="244"/>
      <c r="AK637" s="244"/>
      <c r="AL637" s="244"/>
      <c r="AM637" s="244"/>
      <c r="AN637" s="244"/>
      <c r="AO637" s="244"/>
      <c r="AP637" s="244"/>
    </row>
    <row r="638" spans="1:42" ht="2.25" customHeight="1" x14ac:dyDescent="0.2">
      <c r="A638" s="1"/>
      <c r="N638" s="9"/>
    </row>
    <row r="639" spans="1:42" ht="15" customHeight="1" x14ac:dyDescent="0.2">
      <c r="A639" s="64"/>
      <c r="B639" s="204"/>
      <c r="C639" s="205"/>
      <c r="D639" s="205"/>
      <c r="E639" s="205"/>
      <c r="F639" s="205"/>
      <c r="G639" s="205"/>
      <c r="H639" s="205"/>
      <c r="I639" s="206"/>
      <c r="J639" s="111" t="s">
        <v>80</v>
      </c>
      <c r="K639" s="111"/>
      <c r="L639" s="43"/>
      <c r="M639" s="43"/>
      <c r="N639" s="43"/>
      <c r="O639" s="43"/>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1:42" ht="2.25" customHeight="1" x14ac:dyDescent="0.2">
      <c r="A640" s="1"/>
    </row>
    <row r="641" spans="1:42" ht="15" customHeight="1" x14ac:dyDescent="0.2">
      <c r="A641" s="116"/>
      <c r="B641" s="107"/>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7"/>
      <c r="AL641" s="107"/>
      <c r="AM641" s="107"/>
      <c r="AN641" s="107"/>
      <c r="AO641" s="107"/>
      <c r="AP641" s="107"/>
    </row>
    <row r="642" spans="1:42" ht="15" customHeight="1" x14ac:dyDescent="0.2">
      <c r="A642" s="1"/>
      <c r="B642" s="142" t="s">
        <v>172</v>
      </c>
      <c r="C642" s="142"/>
      <c r="D642" s="142"/>
      <c r="E642" s="142"/>
      <c r="F642" s="142"/>
      <c r="G642" s="142"/>
      <c r="H642" s="142"/>
      <c r="I642" s="142"/>
      <c r="J642" s="142"/>
      <c r="K642" s="142"/>
      <c r="L642" s="142"/>
      <c r="M642" s="142"/>
      <c r="N642" s="142"/>
      <c r="O642" s="142"/>
      <c r="P642" s="142"/>
      <c r="Q642" s="142"/>
      <c r="R642" s="142"/>
      <c r="S642" s="142"/>
      <c r="T642" s="142"/>
      <c r="U642" s="142"/>
      <c r="V642" s="142"/>
      <c r="W642" s="142"/>
      <c r="X642" s="142"/>
      <c r="Y642" s="142"/>
      <c r="Z642" s="142"/>
      <c r="AA642" s="142"/>
      <c r="AB642" s="142"/>
      <c r="AC642" s="142"/>
      <c r="AD642" s="142"/>
      <c r="AE642" s="142"/>
      <c r="AF642" s="142"/>
      <c r="AG642" s="142"/>
      <c r="AH642" s="142"/>
      <c r="AI642" s="142"/>
      <c r="AJ642" s="142"/>
      <c r="AK642" s="142"/>
      <c r="AL642" s="142"/>
      <c r="AM642" s="142"/>
      <c r="AN642" s="142"/>
      <c r="AO642" s="142"/>
      <c r="AP642" s="143"/>
    </row>
    <row r="643" spans="1:42" ht="15" customHeight="1" x14ac:dyDescent="0.2">
      <c r="A643" s="1"/>
    </row>
    <row r="644" spans="1:42" ht="15" customHeight="1" x14ac:dyDescent="0.2">
      <c r="A644" s="1">
        <v>59</v>
      </c>
      <c r="B644" s="192" t="s">
        <v>277</v>
      </c>
      <c r="C644" s="192"/>
      <c r="D644" s="192"/>
      <c r="E644" s="192"/>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row>
    <row r="645" spans="1:42" ht="96.75" customHeight="1" x14ac:dyDescent="0.2">
      <c r="A645" s="10"/>
      <c r="B645" s="180" t="s">
        <v>205</v>
      </c>
      <c r="C645" s="180"/>
      <c r="D645" s="180"/>
      <c r="E645" s="180"/>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row>
    <row r="646" spans="1:42" ht="15" customHeight="1" x14ac:dyDescent="0.2">
      <c r="A646" s="10"/>
      <c r="B646" s="207" t="s">
        <v>279</v>
      </c>
      <c r="C646" s="207"/>
      <c r="D646" s="207"/>
      <c r="E646" s="207"/>
      <c r="F646" s="207"/>
      <c r="G646" s="207"/>
      <c r="H646" s="207"/>
      <c r="I646" s="207"/>
      <c r="J646" s="207"/>
      <c r="K646" s="207"/>
      <c r="L646" s="207"/>
      <c r="M646" s="207"/>
      <c r="N646" s="207"/>
      <c r="O646" s="207"/>
      <c r="P646" s="207"/>
      <c r="Q646" s="207"/>
      <c r="R646" s="207"/>
      <c r="S646" s="207"/>
      <c r="T646" s="207"/>
      <c r="U646" s="207"/>
      <c r="V646" s="208" t="s">
        <v>280</v>
      </c>
      <c r="W646" s="208"/>
      <c r="X646" s="208"/>
      <c r="Y646" s="208"/>
      <c r="Z646" s="208"/>
      <c r="AA646" s="208"/>
      <c r="AB646" s="208"/>
      <c r="AC646" s="208"/>
      <c r="AD646" s="208"/>
      <c r="AE646" s="208"/>
      <c r="AF646" s="208"/>
      <c r="AG646" s="208"/>
      <c r="AH646" s="208"/>
      <c r="AI646" s="208"/>
      <c r="AJ646" s="208"/>
      <c r="AK646" s="208"/>
      <c r="AL646" s="208"/>
      <c r="AM646" s="62"/>
      <c r="AN646" s="20"/>
      <c r="AO646" s="63"/>
      <c r="AP646" s="23"/>
    </row>
    <row r="647" spans="1:42" ht="2.25" customHeight="1" x14ac:dyDescent="0.2">
      <c r="A647" s="1"/>
      <c r="B647" s="13"/>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row>
    <row r="648" spans="1:42" ht="30" customHeight="1" x14ac:dyDescent="0.2">
      <c r="A648" s="1"/>
      <c r="Q648" s="193" t="s">
        <v>148</v>
      </c>
      <c r="R648" s="194"/>
      <c r="S648" s="194"/>
      <c r="T648" s="194"/>
      <c r="U648" s="194"/>
      <c r="V648" s="194"/>
      <c r="W648" s="194"/>
      <c r="X648" s="194"/>
      <c r="Z648" s="193" t="s">
        <v>164</v>
      </c>
      <c r="AA648" s="193"/>
      <c r="AB648" s="193"/>
      <c r="AC648" s="193"/>
      <c r="AD648" s="193"/>
      <c r="AE648" s="17"/>
      <c r="AF648" s="17"/>
      <c r="AG648" s="17"/>
      <c r="AH648" s="17"/>
      <c r="AI648" s="195" t="s">
        <v>281</v>
      </c>
      <c r="AJ648" s="195"/>
      <c r="AK648" s="195"/>
      <c r="AL648" s="195"/>
      <c r="AM648" s="195"/>
      <c r="AN648" s="195"/>
      <c r="AO648" s="195"/>
    </row>
    <row r="649" spans="1:42" ht="2.25" customHeight="1" x14ac:dyDescent="0.2">
      <c r="A649" s="1"/>
      <c r="AI649" s="56"/>
      <c r="AJ649" s="56"/>
      <c r="AK649" s="56"/>
      <c r="AL649" s="56"/>
      <c r="AM649" s="56"/>
      <c r="AN649" s="56"/>
      <c r="AO649" s="56"/>
    </row>
    <row r="650" spans="1:42" ht="15" customHeight="1" x14ac:dyDescent="0.2">
      <c r="A650" s="1"/>
      <c r="B650" s="120" t="s">
        <v>165</v>
      </c>
      <c r="C650" s="107"/>
      <c r="D650" s="107"/>
      <c r="E650" s="107"/>
      <c r="F650" s="107"/>
      <c r="G650" s="107"/>
      <c r="H650" s="107"/>
      <c r="I650" s="107"/>
      <c r="J650" s="107"/>
      <c r="K650" s="107"/>
      <c r="L650" s="107"/>
      <c r="M650" s="107"/>
      <c r="N650" s="107"/>
      <c r="O650" s="107"/>
      <c r="Q650" s="196"/>
      <c r="R650" s="197"/>
      <c r="S650" s="197"/>
      <c r="T650" s="197"/>
      <c r="U650" s="197"/>
      <c r="V650" s="198"/>
      <c r="W650" s="107" t="s">
        <v>100</v>
      </c>
      <c r="X650" s="107"/>
      <c r="Z650" s="113"/>
      <c r="AA650" s="114"/>
      <c r="AB650" s="114"/>
      <c r="AC650" s="114"/>
      <c r="AD650" s="114"/>
      <c r="AE650" s="114"/>
      <c r="AF650" s="199" t="s">
        <v>80</v>
      </c>
      <c r="AG650" s="200"/>
      <c r="AI650" s="201">
        <f>IF(Q650&lt;&gt;0,IF(Z650=0,0,Z650/Q650),0)</f>
        <v>0</v>
      </c>
      <c r="AJ650" s="202"/>
      <c r="AK650" s="202"/>
      <c r="AL650" s="202"/>
      <c r="AM650" s="203"/>
      <c r="AN650" s="56" t="s">
        <v>80</v>
      </c>
      <c r="AO650" s="56"/>
    </row>
    <row r="651" spans="1:42" ht="2.25" customHeight="1" x14ac:dyDescent="0.2">
      <c r="A651" s="1"/>
      <c r="O651" s="9"/>
      <c r="P651" s="9"/>
      <c r="Z651" s="65"/>
      <c r="AA651" s="65"/>
      <c r="AB651" s="65"/>
      <c r="AC651" s="65"/>
      <c r="AD651" s="65"/>
      <c r="AE651" s="65"/>
      <c r="AI651" s="65"/>
      <c r="AJ651" s="65"/>
      <c r="AK651" s="65"/>
      <c r="AL651" s="65"/>
      <c r="AM651" s="65"/>
      <c r="AN651" s="56"/>
      <c r="AO651" s="56"/>
    </row>
    <row r="652" spans="1:42" ht="15" customHeight="1" x14ac:dyDescent="0.2">
      <c r="A652" s="1"/>
      <c r="B652" s="120" t="s">
        <v>166</v>
      </c>
      <c r="C652" s="107"/>
      <c r="D652" s="107"/>
      <c r="E652" s="107"/>
      <c r="F652" s="107"/>
      <c r="G652" s="107"/>
      <c r="H652" s="107"/>
      <c r="I652" s="107"/>
      <c r="J652" s="107"/>
      <c r="K652" s="107"/>
      <c r="L652" s="107"/>
      <c r="M652" s="107"/>
      <c r="N652" s="107"/>
      <c r="O652" s="107"/>
      <c r="Q652" s="196"/>
      <c r="R652" s="197"/>
      <c r="S652" s="197"/>
      <c r="T652" s="197"/>
      <c r="U652" s="197"/>
      <c r="V652" s="198"/>
      <c r="W652" s="107" t="s">
        <v>100</v>
      </c>
      <c r="X652" s="107"/>
      <c r="Z652" s="113"/>
      <c r="AA652" s="114"/>
      <c r="AB652" s="114"/>
      <c r="AC652" s="114"/>
      <c r="AD652" s="114"/>
      <c r="AE652" s="114"/>
      <c r="AF652" s="199" t="s">
        <v>80</v>
      </c>
      <c r="AG652" s="200"/>
      <c r="AI652" s="201">
        <f>IF(Q652&lt;&gt;0,IF(Z652=0,0,Z652/Q652),0)</f>
        <v>0</v>
      </c>
      <c r="AJ652" s="202"/>
      <c r="AK652" s="202"/>
      <c r="AL652" s="202"/>
      <c r="AM652" s="203"/>
      <c r="AN652" s="56" t="s">
        <v>80</v>
      </c>
      <c r="AO652" s="56"/>
    </row>
    <row r="653" spans="1:42" ht="2.25" customHeight="1" x14ac:dyDescent="0.2">
      <c r="A653" s="1"/>
      <c r="O653" s="9"/>
      <c r="P653" s="9"/>
      <c r="Z653" s="70"/>
      <c r="AA653" s="70"/>
      <c r="AB653" s="70"/>
      <c r="AC653" s="70"/>
      <c r="AD653" s="70"/>
      <c r="AE653" s="70"/>
      <c r="AI653" s="56"/>
      <c r="AJ653" s="56"/>
      <c r="AK653" s="56"/>
      <c r="AL653" s="56"/>
      <c r="AM653" s="56"/>
      <c r="AN653" s="56"/>
      <c r="AO653" s="56"/>
    </row>
    <row r="654" spans="1:42" ht="15" customHeight="1" x14ac:dyDescent="0.2">
      <c r="A654" s="1"/>
      <c r="B654" s="120" t="s">
        <v>167</v>
      </c>
      <c r="C654" s="107"/>
      <c r="D654" s="107"/>
      <c r="E654" s="107"/>
      <c r="F654" s="107"/>
      <c r="G654" s="107"/>
      <c r="H654" s="107"/>
      <c r="I654" s="107"/>
      <c r="J654" s="107"/>
      <c r="K654" s="107"/>
      <c r="L654" s="107"/>
      <c r="M654" s="107"/>
      <c r="N654" s="107"/>
      <c r="O654" s="107"/>
      <c r="Q654" s="196"/>
      <c r="R654" s="197"/>
      <c r="S654" s="197"/>
      <c r="T654" s="197"/>
      <c r="U654" s="197"/>
      <c r="V654" s="198"/>
      <c r="W654" s="107" t="s">
        <v>100</v>
      </c>
      <c r="X654" s="107"/>
      <c r="Z654" s="209">
        <f>IF((Q650+Q652+Q654)&lt;&gt;0,Q654/(Q650+Q652+Q654)*(Z650+Z652),0)</f>
        <v>0</v>
      </c>
      <c r="AA654" s="210"/>
      <c r="AB654" s="210"/>
      <c r="AC654" s="210"/>
      <c r="AD654" s="210"/>
      <c r="AE654" s="211"/>
      <c r="AF654" s="199" t="s">
        <v>80</v>
      </c>
      <c r="AG654" s="200"/>
      <c r="AI654" s="56"/>
      <c r="AJ654" s="56"/>
      <c r="AK654" s="56"/>
      <c r="AL654" s="56"/>
      <c r="AM654" s="56"/>
      <c r="AN654" s="56"/>
      <c r="AO654" s="56"/>
    </row>
    <row r="655" spans="1:42" ht="15" customHeight="1" x14ac:dyDescent="0.2">
      <c r="A655" s="1"/>
    </row>
    <row r="656" spans="1:42" ht="15" customHeight="1" x14ac:dyDescent="0.2">
      <c r="A656" s="1">
        <v>60</v>
      </c>
      <c r="B656" s="117" t="s">
        <v>168</v>
      </c>
      <c r="C656" s="138"/>
      <c r="D656" s="138"/>
      <c r="E656" s="138"/>
      <c r="F656" s="138"/>
      <c r="G656" s="138"/>
      <c r="H656" s="138"/>
      <c r="I656" s="138"/>
      <c r="J656" s="138"/>
      <c r="K656" s="138"/>
      <c r="L656" s="138"/>
      <c r="M656" s="138"/>
      <c r="N656" s="138"/>
      <c r="O656" s="138"/>
      <c r="P656" s="138"/>
      <c r="Q656" s="138"/>
      <c r="R656" s="138"/>
      <c r="S656" s="138"/>
      <c r="T656" s="138"/>
      <c r="U656" s="138"/>
      <c r="V656" s="138"/>
      <c r="W656" s="138"/>
      <c r="X656" s="138"/>
      <c r="Y656" s="138"/>
      <c r="Z656" s="138"/>
      <c r="AA656" s="138"/>
      <c r="AB656" s="138"/>
      <c r="AC656" s="138"/>
      <c r="AD656" s="138"/>
      <c r="AE656" s="138"/>
      <c r="AF656" s="138"/>
      <c r="AG656" s="138"/>
      <c r="AH656" s="138"/>
      <c r="AI656" s="138"/>
      <c r="AJ656" s="138"/>
      <c r="AK656" s="138"/>
      <c r="AL656" s="138"/>
      <c r="AM656" s="138"/>
      <c r="AN656" s="138"/>
      <c r="AO656" s="138"/>
      <c r="AP656" s="138"/>
    </row>
    <row r="657" spans="1:42" ht="2.25" customHeight="1" x14ac:dyDescent="0.2">
      <c r="A657" s="1"/>
    </row>
    <row r="658" spans="1:42" ht="15" customHeight="1" x14ac:dyDescent="0.2">
      <c r="A658" s="1"/>
      <c r="Q658" s="287" t="s">
        <v>148</v>
      </c>
      <c r="R658" s="200"/>
      <c r="S658" s="200"/>
      <c r="T658" s="200"/>
      <c r="U658" s="200"/>
      <c r="V658" s="200"/>
      <c r="W658" s="200"/>
      <c r="X658" s="200"/>
      <c r="Y658" s="14"/>
      <c r="Z658" s="287" t="s">
        <v>164</v>
      </c>
      <c r="AA658" s="287"/>
      <c r="AB658" s="287"/>
      <c r="AC658" s="287"/>
      <c r="AD658" s="287"/>
      <c r="AE658" s="287"/>
      <c r="AF658" s="287"/>
      <c r="AG658" s="287"/>
      <c r="AH658" s="107"/>
      <c r="AI658" s="107"/>
    </row>
    <row r="659" spans="1:42" ht="2.25" customHeight="1" x14ac:dyDescent="0.2">
      <c r="A659" s="1"/>
    </row>
    <row r="660" spans="1:42" ht="15" customHeight="1" x14ac:dyDescent="0.2">
      <c r="A660" s="1"/>
      <c r="B660" s="120" t="s">
        <v>143</v>
      </c>
      <c r="C660" s="107"/>
      <c r="D660" s="107"/>
      <c r="E660" s="107"/>
      <c r="F660" s="107"/>
      <c r="G660" s="107"/>
      <c r="H660" s="107"/>
      <c r="I660" s="107"/>
      <c r="J660" s="107"/>
      <c r="K660" s="107"/>
      <c r="L660" s="107"/>
      <c r="M660" s="107"/>
      <c r="N660" s="107"/>
      <c r="O660" s="107"/>
      <c r="Q660" s="147"/>
      <c r="R660" s="148"/>
      <c r="S660" s="148"/>
      <c r="T660" s="148"/>
      <c r="U660" s="148"/>
      <c r="V660" s="149"/>
      <c r="W660" s="107" t="s">
        <v>100</v>
      </c>
      <c r="X660" s="107"/>
      <c r="Z660" s="113"/>
      <c r="AA660" s="114"/>
      <c r="AB660" s="114"/>
      <c r="AC660" s="114"/>
      <c r="AD660" s="114"/>
      <c r="AE660" s="114"/>
      <c r="AF660" s="114"/>
      <c r="AG660" s="115"/>
      <c r="AH660" s="107" t="s">
        <v>80</v>
      </c>
      <c r="AI660" s="107"/>
    </row>
    <row r="661" spans="1:42" ht="2.25" customHeight="1" x14ac:dyDescent="0.2">
      <c r="A661" s="1"/>
      <c r="O661" s="9"/>
      <c r="P661" s="9"/>
    </row>
    <row r="662" spans="1:42" ht="15" customHeight="1" x14ac:dyDescent="0.2">
      <c r="A662" s="1"/>
      <c r="B662" s="120" t="s">
        <v>169</v>
      </c>
      <c r="C662" s="107"/>
      <c r="D662" s="107"/>
      <c r="E662" s="107"/>
      <c r="F662" s="107"/>
      <c r="G662" s="107"/>
      <c r="H662" s="107"/>
      <c r="I662" s="107"/>
      <c r="J662" s="107"/>
      <c r="K662" s="107"/>
      <c r="L662" s="107"/>
      <c r="M662" s="107"/>
      <c r="N662" s="107"/>
      <c r="O662" s="107"/>
      <c r="Q662" s="147"/>
      <c r="R662" s="148"/>
      <c r="S662" s="148"/>
      <c r="T662" s="148"/>
      <c r="U662" s="148"/>
      <c r="V662" s="149"/>
      <c r="W662" s="107" t="s">
        <v>100</v>
      </c>
      <c r="X662" s="107"/>
      <c r="Z662" s="113"/>
      <c r="AA662" s="114"/>
      <c r="AB662" s="114"/>
      <c r="AC662" s="114"/>
      <c r="AD662" s="114"/>
      <c r="AE662" s="114"/>
      <c r="AF662" s="114"/>
      <c r="AG662" s="115"/>
      <c r="AH662" s="107" t="s">
        <v>80</v>
      </c>
      <c r="AI662" s="107"/>
    </row>
    <row r="663" spans="1:42" ht="2.25" customHeight="1" x14ac:dyDescent="0.2">
      <c r="A663" s="1"/>
      <c r="O663" s="9"/>
      <c r="P663" s="9"/>
    </row>
    <row r="664" spans="1:42" ht="15" customHeight="1" x14ac:dyDescent="0.2">
      <c r="A664" s="1"/>
      <c r="B664" s="120" t="s">
        <v>144</v>
      </c>
      <c r="C664" s="107"/>
      <c r="D664" s="107"/>
      <c r="E664" s="107"/>
      <c r="F664" s="107"/>
      <c r="G664" s="107"/>
      <c r="H664" s="107"/>
      <c r="I664" s="107"/>
      <c r="J664" s="107"/>
      <c r="K664" s="107"/>
      <c r="L664" s="107"/>
      <c r="M664" s="107"/>
      <c r="N664" s="107"/>
      <c r="O664" s="107"/>
      <c r="P664" s="12"/>
      <c r="Q664" s="147"/>
      <c r="R664" s="148"/>
      <c r="S664" s="148"/>
      <c r="T664" s="148"/>
      <c r="U664" s="148"/>
      <c r="V664" s="149"/>
      <c r="W664" s="107" t="s">
        <v>100</v>
      </c>
      <c r="X664" s="107"/>
      <c r="Z664" s="113"/>
      <c r="AA664" s="114"/>
      <c r="AB664" s="114"/>
      <c r="AC664" s="114"/>
      <c r="AD664" s="114"/>
      <c r="AE664" s="114"/>
      <c r="AF664" s="114"/>
      <c r="AG664" s="115"/>
      <c r="AH664" s="107" t="s">
        <v>80</v>
      </c>
      <c r="AI664" s="107"/>
    </row>
    <row r="665" spans="1:42" ht="2.25" customHeight="1" x14ac:dyDescent="0.2">
      <c r="A665" s="1"/>
    </row>
    <row r="666" spans="1:42" ht="15" customHeight="1" x14ac:dyDescent="0.2">
      <c r="A666" s="1"/>
      <c r="B666" s="120" t="s">
        <v>145</v>
      </c>
      <c r="C666" s="107"/>
      <c r="D666" s="107"/>
      <c r="E666" s="107"/>
      <c r="F666" s="107"/>
      <c r="G666" s="107"/>
      <c r="H666" s="107"/>
      <c r="I666" s="107"/>
      <c r="J666" s="107"/>
      <c r="K666" s="107"/>
      <c r="L666" s="107"/>
      <c r="M666" s="107"/>
      <c r="N666" s="107"/>
      <c r="O666" s="107"/>
      <c r="Q666" s="147"/>
      <c r="R666" s="148"/>
      <c r="S666" s="148"/>
      <c r="T666" s="148"/>
      <c r="U666" s="148"/>
      <c r="V666" s="149"/>
      <c r="W666" s="107" t="s">
        <v>100</v>
      </c>
      <c r="X666" s="107"/>
      <c r="Z666" s="113"/>
      <c r="AA666" s="114"/>
      <c r="AB666" s="114"/>
      <c r="AC666" s="114"/>
      <c r="AD666" s="114"/>
      <c r="AE666" s="114"/>
      <c r="AF666" s="114"/>
      <c r="AG666" s="115"/>
      <c r="AH666" s="107" t="s">
        <v>80</v>
      </c>
      <c r="AI666" s="107"/>
    </row>
    <row r="667" spans="1:42" ht="15" customHeight="1" x14ac:dyDescent="0.2">
      <c r="A667" s="1"/>
    </row>
    <row r="668" spans="1:42" ht="15" customHeight="1" x14ac:dyDescent="0.2">
      <c r="A668" s="1"/>
      <c r="B668" s="142" t="s">
        <v>173</v>
      </c>
      <c r="C668" s="142"/>
      <c r="D668" s="142"/>
      <c r="E668" s="142"/>
      <c r="F668" s="142"/>
      <c r="G668" s="142"/>
      <c r="H668" s="142"/>
      <c r="I668" s="142"/>
      <c r="J668" s="142"/>
      <c r="K668" s="142"/>
      <c r="L668" s="142"/>
      <c r="M668" s="142"/>
      <c r="N668" s="142"/>
      <c r="O668" s="142"/>
      <c r="P668" s="142"/>
      <c r="Q668" s="142"/>
      <c r="R668" s="142"/>
      <c r="S668" s="142"/>
      <c r="T668" s="142"/>
      <c r="U668" s="142"/>
      <c r="V668" s="142"/>
      <c r="W668" s="142"/>
      <c r="X668" s="142"/>
      <c r="Y668" s="142"/>
      <c r="Z668" s="142"/>
      <c r="AA668" s="142"/>
      <c r="AB668" s="142"/>
      <c r="AC668" s="142"/>
      <c r="AD668" s="142"/>
      <c r="AE668" s="142"/>
      <c r="AF668" s="142"/>
      <c r="AG668" s="142"/>
      <c r="AH668" s="142"/>
      <c r="AI668" s="142"/>
      <c r="AJ668" s="142"/>
      <c r="AK668" s="142"/>
      <c r="AL668" s="142"/>
      <c r="AM668" s="142"/>
      <c r="AN668" s="142"/>
      <c r="AO668" s="142"/>
      <c r="AP668" s="143"/>
    </row>
    <row r="669" spans="1:42" ht="15" customHeight="1" x14ac:dyDescent="0.2">
      <c r="A669" s="1"/>
    </row>
    <row r="670" spans="1:42" ht="15" customHeight="1" x14ac:dyDescent="0.2">
      <c r="A670" s="1">
        <v>61</v>
      </c>
      <c r="B670" s="17" t="s">
        <v>174</v>
      </c>
    </row>
    <row r="671" spans="1:42" ht="2.25" customHeight="1" x14ac:dyDescent="0.2">
      <c r="A671" s="1"/>
    </row>
    <row r="672" spans="1:42" ht="30" customHeight="1" x14ac:dyDescent="0.2">
      <c r="A672" s="1"/>
      <c r="B672" s="126" t="s">
        <v>283</v>
      </c>
      <c r="C672" s="139"/>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c r="AA672" s="139"/>
      <c r="AB672" s="139"/>
      <c r="AC672" s="139"/>
      <c r="AD672" s="139"/>
      <c r="AE672" s="139"/>
      <c r="AF672" s="139"/>
      <c r="AG672" s="139"/>
      <c r="AH672" s="139"/>
      <c r="AI672" s="139"/>
      <c r="AJ672" s="139"/>
      <c r="AK672" s="139"/>
      <c r="AL672" s="139"/>
      <c r="AM672" s="139"/>
      <c r="AN672" s="139"/>
      <c r="AO672" s="139"/>
      <c r="AP672" s="139"/>
    </row>
    <row r="673" spans="1:42" ht="15" customHeight="1" x14ac:dyDescent="0.2">
      <c r="A673" s="1"/>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c r="AA673" s="141"/>
      <c r="AB673" s="141"/>
      <c r="AC673" s="141"/>
      <c r="AD673" s="141"/>
      <c r="AE673" s="141"/>
      <c r="AF673" s="141"/>
      <c r="AG673" s="141"/>
      <c r="AH673" s="141"/>
      <c r="AI673" s="141"/>
      <c r="AJ673" s="141"/>
      <c r="AK673" s="141"/>
      <c r="AL673" s="141"/>
      <c r="AM673" s="141"/>
      <c r="AN673" s="141"/>
      <c r="AO673" s="141"/>
      <c r="AP673" s="141"/>
    </row>
    <row r="674" spans="1:42" ht="15" customHeight="1" x14ac:dyDescent="0.2">
      <c r="A674" s="1"/>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c r="AA674" s="141"/>
      <c r="AB674" s="141"/>
      <c r="AC674" s="141"/>
      <c r="AD674" s="141"/>
      <c r="AE674" s="141"/>
      <c r="AF674" s="141"/>
      <c r="AG674" s="141"/>
      <c r="AH674" s="141"/>
      <c r="AI674" s="141"/>
      <c r="AJ674" s="141"/>
      <c r="AK674" s="141"/>
      <c r="AL674" s="141"/>
      <c r="AM674" s="141"/>
      <c r="AN674" s="141"/>
      <c r="AO674" s="141"/>
      <c r="AP674" s="141"/>
    </row>
    <row r="675" spans="1:42" ht="15" customHeight="1" x14ac:dyDescent="0.2">
      <c r="A675" s="1"/>
    </row>
    <row r="676" spans="1:42" ht="15" customHeight="1" x14ac:dyDescent="0.2">
      <c r="A676" s="1"/>
      <c r="B676" s="175" t="s">
        <v>175</v>
      </c>
      <c r="C676" s="175"/>
      <c r="D676" s="175"/>
      <c r="E676" s="175"/>
      <c r="F676" s="175"/>
      <c r="G676" s="175"/>
      <c r="H676" s="175"/>
      <c r="I676" s="175"/>
      <c r="J676" s="175"/>
      <c r="K676" s="175"/>
      <c r="L676" s="175"/>
      <c r="M676" s="175"/>
      <c r="N676" s="175"/>
      <c r="O676" s="175"/>
      <c r="P676" s="175"/>
      <c r="R676" s="113"/>
      <c r="S676" s="114"/>
      <c r="T676" s="114"/>
      <c r="U676" s="114"/>
      <c r="V676" s="114"/>
      <c r="W676" s="114"/>
      <c r="X676" s="114"/>
      <c r="Y676" s="115"/>
      <c r="Z676" s="107" t="s">
        <v>80</v>
      </c>
      <c r="AA676" s="107"/>
    </row>
    <row r="677" spans="1:42" ht="2.25" customHeight="1" x14ac:dyDescent="0.2">
      <c r="A677" s="1"/>
      <c r="O677" s="9"/>
      <c r="P677" s="9"/>
    </row>
    <row r="678" spans="1:42" ht="15" customHeight="1" x14ac:dyDescent="0.2">
      <c r="A678" s="1"/>
      <c r="B678" s="175" t="s">
        <v>176</v>
      </c>
      <c r="C678" s="175"/>
      <c r="D678" s="175"/>
      <c r="E678" s="175"/>
      <c r="F678" s="175"/>
      <c r="G678" s="175"/>
      <c r="H678" s="175"/>
      <c r="I678" s="175"/>
      <c r="J678" s="175"/>
      <c r="K678" s="175"/>
      <c r="L678" s="175"/>
      <c r="M678" s="175"/>
      <c r="N678" s="175"/>
      <c r="O678" s="175"/>
      <c r="P678" s="175"/>
      <c r="R678" s="303">
        <f>Z614</f>
        <v>0</v>
      </c>
      <c r="S678" s="304"/>
      <c r="T678" s="304"/>
      <c r="U678" s="304"/>
      <c r="V678" s="304"/>
      <c r="W678" s="304"/>
      <c r="X678" s="304"/>
      <c r="Y678" s="305"/>
      <c r="Z678" s="107" t="s">
        <v>80</v>
      </c>
      <c r="AA678" s="107"/>
    </row>
    <row r="679" spans="1:42" ht="2.25" customHeight="1" x14ac:dyDescent="0.2">
      <c r="A679" s="1"/>
      <c r="O679" s="9"/>
      <c r="P679" s="9"/>
    </row>
    <row r="680" spans="1:42" ht="15" customHeight="1" x14ac:dyDescent="0.2">
      <c r="A680" s="1"/>
      <c r="B680" s="175" t="s">
        <v>177</v>
      </c>
      <c r="C680" s="175"/>
      <c r="D680" s="175"/>
      <c r="E680" s="175"/>
      <c r="F680" s="175"/>
      <c r="G680" s="175"/>
      <c r="H680" s="175"/>
      <c r="I680" s="175"/>
      <c r="J680" s="175"/>
      <c r="K680" s="175"/>
      <c r="L680" s="175"/>
      <c r="M680" s="175"/>
      <c r="N680" s="175"/>
      <c r="O680" s="175"/>
      <c r="P680" s="175"/>
      <c r="R680" s="303">
        <f>Z616</f>
        <v>0</v>
      </c>
      <c r="S680" s="304"/>
      <c r="T680" s="304"/>
      <c r="U680" s="304"/>
      <c r="V680" s="304"/>
      <c r="W680" s="304"/>
      <c r="X680" s="304"/>
      <c r="Y680" s="305"/>
      <c r="Z680" s="107" t="s">
        <v>80</v>
      </c>
      <c r="AA680" s="107"/>
    </row>
    <row r="681" spans="1:42" ht="2.25" customHeight="1" x14ac:dyDescent="0.2">
      <c r="A681" s="1"/>
      <c r="O681" s="9"/>
      <c r="P681" s="9"/>
    </row>
    <row r="682" spans="1:42" ht="15" customHeight="1" x14ac:dyDescent="0.2">
      <c r="A682" s="1"/>
      <c r="B682" s="306" t="s">
        <v>178</v>
      </c>
      <c r="C682" s="306"/>
      <c r="D682" s="306"/>
      <c r="E682" s="306"/>
      <c r="F682" s="306"/>
      <c r="G682" s="306"/>
      <c r="H682" s="306"/>
      <c r="I682" s="306"/>
      <c r="J682" s="306"/>
      <c r="K682" s="306"/>
      <c r="L682" s="306"/>
      <c r="M682" s="306"/>
      <c r="N682" s="306"/>
      <c r="O682" s="306"/>
      <c r="P682" s="306"/>
      <c r="Z682" s="303">
        <f>IF(Z618&lt;&gt;0,Z618,0)</f>
        <v>0</v>
      </c>
      <c r="AA682" s="304"/>
      <c r="AB682" s="304"/>
      <c r="AC682" s="304"/>
      <c r="AD682" s="304"/>
      <c r="AE682" s="304"/>
      <c r="AF682" s="304"/>
      <c r="AG682" s="305"/>
      <c r="AH682" s="10" t="s">
        <v>80</v>
      </c>
    </row>
    <row r="683" spans="1:42" ht="2.25" customHeight="1" x14ac:dyDescent="0.2">
      <c r="A683" s="1"/>
      <c r="O683" s="9"/>
      <c r="P683" s="9"/>
    </row>
    <row r="684" spans="1:42" ht="15" customHeight="1" x14ac:dyDescent="0.2">
      <c r="A684" s="1"/>
      <c r="B684" s="175" t="s">
        <v>179</v>
      </c>
      <c r="C684" s="175"/>
      <c r="D684" s="175"/>
      <c r="E684" s="175"/>
      <c r="F684" s="175"/>
      <c r="G684" s="175"/>
      <c r="H684" s="175"/>
      <c r="I684" s="175"/>
      <c r="J684" s="175"/>
      <c r="K684" s="175"/>
      <c r="L684" s="175"/>
      <c r="M684" s="175"/>
      <c r="N684" s="175"/>
      <c r="O684" s="175"/>
      <c r="P684" s="175"/>
    </row>
    <row r="685" spans="1:42" ht="15" customHeight="1" x14ac:dyDescent="0.2">
      <c r="A685" s="1"/>
      <c r="B685" s="175"/>
      <c r="C685" s="175"/>
      <c r="D685" s="175"/>
      <c r="E685" s="175"/>
      <c r="F685" s="175"/>
      <c r="G685" s="175"/>
      <c r="H685" s="175"/>
      <c r="I685" s="175"/>
      <c r="J685" s="175"/>
      <c r="K685" s="175"/>
      <c r="L685" s="175"/>
      <c r="M685" s="175"/>
      <c r="N685" s="175"/>
      <c r="O685" s="175"/>
      <c r="P685" s="175"/>
      <c r="R685" s="303">
        <f>SUM(Z624,Z626,Z628,Z630)</f>
        <v>0</v>
      </c>
      <c r="S685" s="304"/>
      <c r="T685" s="304"/>
      <c r="U685" s="304"/>
      <c r="V685" s="304"/>
      <c r="W685" s="304"/>
      <c r="X685" s="304"/>
      <c r="Y685" s="305"/>
      <c r="Z685" s="107" t="s">
        <v>80</v>
      </c>
      <c r="AA685" s="107"/>
    </row>
    <row r="686" spans="1:42" ht="2.25" customHeight="1" x14ac:dyDescent="0.2">
      <c r="A686" s="1"/>
      <c r="O686" s="9"/>
      <c r="P686" s="9"/>
    </row>
    <row r="687" spans="1:42" ht="15" customHeight="1" x14ac:dyDescent="0.2">
      <c r="A687" s="1"/>
      <c r="B687" s="175" t="s">
        <v>180</v>
      </c>
      <c r="C687" s="175"/>
      <c r="D687" s="175"/>
      <c r="E687" s="175"/>
      <c r="F687" s="175"/>
      <c r="G687" s="175"/>
      <c r="H687" s="175"/>
      <c r="I687" s="175"/>
      <c r="J687" s="175"/>
      <c r="K687" s="175"/>
      <c r="L687" s="175"/>
      <c r="M687" s="175"/>
      <c r="N687" s="175"/>
      <c r="O687" s="175"/>
      <c r="P687" s="175"/>
    </row>
    <row r="688" spans="1:42" ht="15" customHeight="1" x14ac:dyDescent="0.2">
      <c r="A688" s="1"/>
      <c r="B688" s="175"/>
      <c r="C688" s="175"/>
      <c r="D688" s="175"/>
      <c r="E688" s="175"/>
      <c r="F688" s="175"/>
      <c r="G688" s="175"/>
      <c r="H688" s="175"/>
      <c r="I688" s="175"/>
      <c r="J688" s="175"/>
      <c r="K688" s="175"/>
      <c r="L688" s="175"/>
      <c r="M688" s="175"/>
      <c r="N688" s="175"/>
      <c r="O688" s="175"/>
      <c r="P688" s="175"/>
      <c r="R688" s="303">
        <f>B639</f>
        <v>0</v>
      </c>
      <c r="S688" s="304"/>
      <c r="T688" s="304"/>
      <c r="U688" s="304"/>
      <c r="V688" s="304"/>
      <c r="W688" s="304"/>
      <c r="X688" s="304"/>
      <c r="Y688" s="305"/>
      <c r="Z688" s="107" t="s">
        <v>80</v>
      </c>
      <c r="AA688" s="107"/>
    </row>
    <row r="689" spans="1:35" ht="2.25" customHeight="1" x14ac:dyDescent="0.2">
      <c r="A689" s="1"/>
      <c r="O689" s="9"/>
      <c r="P689" s="9"/>
    </row>
    <row r="690" spans="1:35" ht="15" customHeight="1" x14ac:dyDescent="0.2">
      <c r="A690" s="1"/>
      <c r="B690" s="307" t="s">
        <v>181</v>
      </c>
      <c r="C690" s="307"/>
      <c r="D690" s="307"/>
      <c r="E690" s="307"/>
      <c r="F690" s="307"/>
      <c r="G690" s="307"/>
      <c r="H690" s="307"/>
      <c r="I690" s="307"/>
      <c r="J690" s="307"/>
      <c r="K690" s="307"/>
      <c r="L690" s="307"/>
      <c r="M690" s="307"/>
      <c r="N690" s="307"/>
      <c r="O690" s="307"/>
      <c r="P690" s="307"/>
      <c r="Q690" s="56"/>
      <c r="R690" s="308">
        <f>IF(Z650&lt;&gt;0,Z650,0)</f>
        <v>0</v>
      </c>
      <c r="S690" s="309"/>
      <c r="T690" s="309"/>
      <c r="U690" s="309"/>
      <c r="V690" s="309"/>
      <c r="W690" s="309"/>
      <c r="X690" s="309"/>
      <c r="Y690" s="310"/>
      <c r="Z690" s="229" t="s">
        <v>80</v>
      </c>
      <c r="AA690" s="229"/>
      <c r="AB690" s="58"/>
      <c r="AC690" s="58"/>
      <c r="AD690" s="58"/>
      <c r="AE690" s="58"/>
      <c r="AF690" s="58"/>
      <c r="AG690" s="58"/>
      <c r="AH690" s="58"/>
      <c r="AI690" s="58"/>
    </row>
    <row r="691" spans="1:35" ht="2.25" customHeight="1" x14ac:dyDescent="0.2">
      <c r="A691" s="1"/>
      <c r="B691" s="56"/>
      <c r="C691" s="56"/>
      <c r="D691" s="56"/>
      <c r="E691" s="56"/>
      <c r="F691" s="56"/>
      <c r="G691" s="56"/>
      <c r="H691" s="56"/>
      <c r="I691" s="56"/>
      <c r="J691" s="56"/>
      <c r="K691" s="56"/>
      <c r="L691" s="56"/>
      <c r="M691" s="56"/>
      <c r="N691" s="56"/>
      <c r="O691" s="65"/>
      <c r="P691" s="65"/>
      <c r="Q691" s="56"/>
      <c r="R691" s="56"/>
      <c r="S691" s="56"/>
      <c r="T691" s="56"/>
      <c r="U691" s="56"/>
      <c r="V691" s="56"/>
      <c r="W691" s="56"/>
      <c r="X691" s="56"/>
      <c r="Y691" s="56"/>
      <c r="Z691" s="56"/>
      <c r="AA691" s="56"/>
      <c r="AB691" s="58"/>
      <c r="AC691" s="58"/>
      <c r="AD691" s="58"/>
      <c r="AE691" s="58"/>
      <c r="AF691" s="58"/>
      <c r="AG691" s="58"/>
      <c r="AH691" s="58"/>
      <c r="AI691" s="58"/>
    </row>
    <row r="692" spans="1:35" ht="15" customHeight="1" x14ac:dyDescent="0.2">
      <c r="A692" s="1"/>
      <c r="B692" s="307" t="s">
        <v>182</v>
      </c>
      <c r="C692" s="307"/>
      <c r="D692" s="307"/>
      <c r="E692" s="307"/>
      <c r="F692" s="307"/>
      <c r="G692" s="307"/>
      <c r="H692" s="307"/>
      <c r="I692" s="307"/>
      <c r="J692" s="307"/>
      <c r="K692" s="307"/>
      <c r="L692" s="307"/>
      <c r="M692" s="307"/>
      <c r="N692" s="307"/>
      <c r="O692" s="307"/>
      <c r="P692" s="307"/>
      <c r="Q692" s="56"/>
      <c r="R692" s="308">
        <f>IF(Z652&lt;&gt;0,Z652,0)</f>
        <v>0</v>
      </c>
      <c r="S692" s="309"/>
      <c r="T692" s="309"/>
      <c r="U692" s="309"/>
      <c r="V692" s="309"/>
      <c r="W692" s="309"/>
      <c r="X692" s="309"/>
      <c r="Y692" s="310"/>
      <c r="Z692" s="229" t="s">
        <v>80</v>
      </c>
      <c r="AA692" s="229"/>
      <c r="AB692" s="58"/>
      <c r="AC692" s="58"/>
      <c r="AD692" s="58"/>
      <c r="AE692" s="58"/>
      <c r="AF692" s="58"/>
      <c r="AG692" s="58"/>
      <c r="AH692" s="58"/>
      <c r="AI692" s="58"/>
    </row>
    <row r="693" spans="1:35" ht="2.25" customHeight="1" x14ac:dyDescent="0.2">
      <c r="A693" s="1"/>
      <c r="B693" s="58"/>
      <c r="C693" s="58"/>
      <c r="D693" s="58"/>
      <c r="E693" s="58"/>
      <c r="F693" s="58"/>
      <c r="G693" s="58"/>
      <c r="H693" s="58"/>
      <c r="I693" s="58"/>
      <c r="J693" s="58"/>
      <c r="K693" s="58"/>
      <c r="L693" s="58"/>
      <c r="M693" s="58"/>
      <c r="N693" s="58"/>
      <c r="O693" s="66"/>
      <c r="P693" s="66"/>
      <c r="Q693" s="58"/>
      <c r="R693" s="58"/>
      <c r="S693" s="58"/>
      <c r="T693" s="58"/>
      <c r="U693" s="58"/>
      <c r="V693" s="58"/>
      <c r="W693" s="58"/>
      <c r="X693" s="58"/>
      <c r="Y693" s="58"/>
      <c r="Z693" s="58"/>
      <c r="AA693" s="58"/>
      <c r="AB693" s="58"/>
      <c r="AC693" s="58"/>
      <c r="AD693" s="58"/>
      <c r="AE693" s="58"/>
      <c r="AF693" s="58"/>
      <c r="AG693" s="58"/>
      <c r="AH693" s="58"/>
      <c r="AI693" s="58"/>
    </row>
    <row r="694" spans="1:35" ht="15" customHeight="1" x14ac:dyDescent="0.2">
      <c r="A694" s="1"/>
      <c r="B694" s="311" t="s">
        <v>183</v>
      </c>
      <c r="C694" s="307"/>
      <c r="D694" s="307"/>
      <c r="E694" s="307"/>
      <c r="F694" s="307"/>
      <c r="G694" s="307"/>
      <c r="H694" s="307"/>
      <c r="I694" s="307"/>
      <c r="J694" s="307"/>
      <c r="K694" s="307"/>
      <c r="L694" s="307"/>
      <c r="M694" s="307"/>
      <c r="N694" s="307"/>
      <c r="O694" s="307"/>
      <c r="P694" s="307"/>
      <c r="Q694" s="58"/>
      <c r="R694" s="58"/>
      <c r="S694" s="58"/>
      <c r="T694" s="58"/>
      <c r="U694" s="58"/>
      <c r="V694" s="58"/>
      <c r="W694" s="58"/>
      <c r="X694" s="58"/>
      <c r="Y694" s="58"/>
      <c r="Z694" s="303">
        <f>IF(Z654&lt;&gt;0,Z654,0)</f>
        <v>0</v>
      </c>
      <c r="AA694" s="304"/>
      <c r="AB694" s="304"/>
      <c r="AC694" s="304"/>
      <c r="AD694" s="304"/>
      <c r="AE694" s="304"/>
      <c r="AF694" s="304"/>
      <c r="AG694" s="305"/>
      <c r="AH694" s="56" t="s">
        <v>80</v>
      </c>
      <c r="AI694" s="58"/>
    </row>
    <row r="695" spans="1:35" ht="2.25" customHeight="1" x14ac:dyDescent="0.2">
      <c r="A695" s="1"/>
      <c r="O695" s="9"/>
      <c r="P695" s="9"/>
    </row>
    <row r="696" spans="1:35" ht="15" customHeight="1" x14ac:dyDescent="0.2">
      <c r="A696" s="1"/>
      <c r="B696" s="175" t="s">
        <v>184</v>
      </c>
      <c r="C696" s="175"/>
      <c r="D696" s="175"/>
      <c r="E696" s="175"/>
      <c r="F696" s="175"/>
      <c r="G696" s="175"/>
      <c r="H696" s="175"/>
      <c r="I696" s="175"/>
      <c r="J696" s="175"/>
      <c r="K696" s="175"/>
      <c r="L696" s="175"/>
      <c r="M696" s="175"/>
      <c r="N696" s="175"/>
      <c r="O696" s="175"/>
      <c r="P696" s="175"/>
    </row>
    <row r="697" spans="1:35" ht="15" customHeight="1" x14ac:dyDescent="0.2">
      <c r="A697" s="1"/>
      <c r="B697" s="175"/>
      <c r="C697" s="175"/>
      <c r="D697" s="175"/>
      <c r="E697" s="175"/>
      <c r="F697" s="175"/>
      <c r="G697" s="175"/>
      <c r="H697" s="175"/>
      <c r="I697" s="175"/>
      <c r="J697" s="175"/>
      <c r="K697" s="175"/>
      <c r="L697" s="175"/>
      <c r="M697" s="175"/>
      <c r="N697" s="175"/>
      <c r="O697" s="175"/>
      <c r="P697" s="175"/>
      <c r="R697" s="303">
        <f>SUM(Z660,Z662,Z664,Z666)</f>
        <v>0</v>
      </c>
      <c r="S697" s="304"/>
      <c r="T697" s="304"/>
      <c r="U697" s="304"/>
      <c r="V697" s="304"/>
      <c r="W697" s="304"/>
      <c r="X697" s="304"/>
      <c r="Y697" s="305"/>
      <c r="Z697" s="107" t="s">
        <v>80</v>
      </c>
      <c r="AA697" s="107"/>
    </row>
    <row r="698" spans="1:35" ht="2.25" customHeight="1" x14ac:dyDescent="0.2">
      <c r="A698" s="1"/>
      <c r="O698" s="9"/>
    </row>
    <row r="699" spans="1:35" ht="15" customHeight="1" x14ac:dyDescent="0.2">
      <c r="A699" s="1"/>
      <c r="B699" s="175" t="s">
        <v>185</v>
      </c>
      <c r="C699" s="175"/>
      <c r="D699" s="175"/>
      <c r="E699" s="175"/>
      <c r="F699" s="175"/>
      <c r="G699" s="175"/>
      <c r="H699" s="175"/>
      <c r="I699" s="175"/>
      <c r="J699" s="175"/>
      <c r="K699" s="175"/>
      <c r="L699" s="175"/>
      <c r="M699" s="175"/>
      <c r="N699" s="175"/>
      <c r="O699" s="175"/>
      <c r="P699" s="175"/>
      <c r="Q699" s="12"/>
      <c r="R699" s="113"/>
      <c r="S699" s="114"/>
      <c r="T699" s="114"/>
      <c r="U699" s="114"/>
      <c r="V699" s="114"/>
      <c r="W699" s="114"/>
      <c r="X699" s="114"/>
      <c r="Y699" s="115"/>
      <c r="Z699" s="107" t="s">
        <v>80</v>
      </c>
      <c r="AA699" s="107"/>
    </row>
    <row r="700" spans="1:35" ht="2.25" customHeight="1" x14ac:dyDescent="0.2">
      <c r="A700" s="1"/>
      <c r="O700" s="9"/>
      <c r="P700" s="9"/>
      <c r="Q700" s="9"/>
    </row>
    <row r="701" spans="1:35" ht="15" customHeight="1" x14ac:dyDescent="0.2">
      <c r="A701" s="1"/>
      <c r="B701" s="175" t="s">
        <v>186</v>
      </c>
      <c r="C701" s="175"/>
      <c r="D701" s="175"/>
      <c r="E701" s="175"/>
      <c r="F701" s="175"/>
      <c r="G701" s="175"/>
      <c r="H701" s="175"/>
      <c r="I701" s="175"/>
      <c r="J701" s="175"/>
      <c r="K701" s="175"/>
      <c r="L701" s="175"/>
      <c r="M701" s="175"/>
      <c r="N701" s="175"/>
      <c r="O701" s="175"/>
      <c r="P701" s="175"/>
      <c r="Q701" s="12"/>
      <c r="R701" s="113"/>
      <c r="S701" s="114"/>
      <c r="T701" s="114"/>
      <c r="U701" s="114"/>
      <c r="V701" s="114"/>
      <c r="W701" s="114"/>
      <c r="X701" s="114"/>
      <c r="Y701" s="115"/>
      <c r="Z701" s="107" t="s">
        <v>80</v>
      </c>
      <c r="AA701" s="107"/>
    </row>
    <row r="702" spans="1:35" ht="2.25" customHeight="1" x14ac:dyDescent="0.2">
      <c r="A702" s="1"/>
      <c r="O702" s="9"/>
      <c r="P702" s="9"/>
      <c r="Q702" s="9"/>
    </row>
    <row r="703" spans="1:35" ht="15" customHeight="1" x14ac:dyDescent="0.2">
      <c r="A703" s="1"/>
      <c r="B703" s="175" t="s">
        <v>187</v>
      </c>
      <c r="C703" s="175"/>
      <c r="D703" s="175"/>
      <c r="E703" s="175"/>
      <c r="F703" s="175"/>
      <c r="G703" s="175"/>
      <c r="H703" s="175"/>
      <c r="I703" s="175"/>
      <c r="J703" s="175"/>
      <c r="K703" s="175"/>
      <c r="L703" s="175"/>
      <c r="M703" s="175"/>
      <c r="N703" s="175"/>
      <c r="O703" s="175"/>
      <c r="P703" s="175"/>
      <c r="Q703" s="12"/>
      <c r="R703" s="113"/>
      <c r="S703" s="114"/>
      <c r="T703" s="114"/>
      <c r="U703" s="114"/>
      <c r="V703" s="114"/>
      <c r="W703" s="114"/>
      <c r="X703" s="114"/>
      <c r="Y703" s="115"/>
      <c r="Z703" s="107" t="s">
        <v>80</v>
      </c>
      <c r="AA703" s="107"/>
    </row>
    <row r="704" spans="1:35" ht="2.25" customHeight="1" x14ac:dyDescent="0.2">
      <c r="A704" s="1"/>
      <c r="O704" s="9"/>
      <c r="P704" s="9"/>
      <c r="Q704" s="9"/>
    </row>
    <row r="705" spans="1:42" ht="15" customHeight="1" x14ac:dyDescent="0.2">
      <c r="A705" s="1"/>
      <c r="B705" s="175" t="s">
        <v>188</v>
      </c>
      <c r="C705" s="175"/>
      <c r="D705" s="175"/>
      <c r="E705" s="175"/>
      <c r="F705" s="175"/>
      <c r="G705" s="175"/>
      <c r="H705" s="175"/>
      <c r="I705" s="175"/>
      <c r="J705" s="175"/>
      <c r="K705" s="175"/>
      <c r="L705" s="175"/>
      <c r="M705" s="175"/>
      <c r="N705" s="175"/>
      <c r="O705" s="175"/>
      <c r="P705" s="175"/>
      <c r="Q705" s="12"/>
      <c r="R705" s="113"/>
      <c r="S705" s="114"/>
      <c r="T705" s="114"/>
      <c r="U705" s="114"/>
      <c r="V705" s="114"/>
      <c r="W705" s="114"/>
      <c r="X705" s="114"/>
      <c r="Y705" s="115"/>
      <c r="Z705" s="107" t="s">
        <v>80</v>
      </c>
      <c r="AA705" s="107"/>
    </row>
    <row r="706" spans="1:42" ht="2.25" customHeight="1" x14ac:dyDescent="0.2">
      <c r="A706" s="1"/>
      <c r="O706" s="9"/>
    </row>
    <row r="707" spans="1:42" ht="15" customHeight="1" x14ac:dyDescent="0.2">
      <c r="A707" s="1"/>
      <c r="B707" s="175" t="s">
        <v>128</v>
      </c>
      <c r="C707" s="175"/>
      <c r="D707" s="175"/>
      <c r="E707" s="175"/>
      <c r="F707" s="175"/>
      <c r="G707" s="175"/>
      <c r="H707" s="175"/>
      <c r="I707" s="175"/>
      <c r="J707" s="175"/>
      <c r="K707" s="175"/>
      <c r="L707" s="175"/>
      <c r="M707" s="175"/>
      <c r="N707" s="175"/>
      <c r="O707" s="175"/>
      <c r="P707" s="175"/>
      <c r="R707" s="303">
        <f>SUM(R676,R678,R680,R685,R688,R690,R692,R697,R699,R701,R703,R705)</f>
        <v>0</v>
      </c>
      <c r="S707" s="304"/>
      <c r="T707" s="304"/>
      <c r="U707" s="304"/>
      <c r="V707" s="304"/>
      <c r="W707" s="304"/>
      <c r="X707" s="304"/>
      <c r="Y707" s="305"/>
      <c r="Z707" s="107" t="s">
        <v>80</v>
      </c>
      <c r="AA707" s="107"/>
    </row>
    <row r="708" spans="1:42" ht="2.25" customHeight="1" x14ac:dyDescent="0.2">
      <c r="A708" s="1"/>
    </row>
    <row r="709" spans="1:42" ht="15" customHeight="1" x14ac:dyDescent="0.2">
      <c r="A709" s="116"/>
      <c r="B709" s="107"/>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7"/>
      <c r="AL709" s="107"/>
      <c r="AM709" s="107"/>
      <c r="AN709" s="107"/>
      <c r="AO709" s="107"/>
      <c r="AP709" s="107"/>
    </row>
    <row r="710" spans="1:42" ht="15" customHeight="1" x14ac:dyDescent="0.2">
      <c r="A710" s="1"/>
      <c r="B710" s="312" t="s">
        <v>189</v>
      </c>
      <c r="C710" s="312"/>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c r="AA710" s="312"/>
      <c r="AB710" s="312"/>
      <c r="AC710" s="312"/>
      <c r="AD710" s="312"/>
      <c r="AE710" s="312"/>
      <c r="AF710" s="312"/>
      <c r="AG710" s="312"/>
      <c r="AH710" s="312"/>
      <c r="AI710" s="312"/>
      <c r="AJ710" s="312"/>
      <c r="AK710" s="312"/>
      <c r="AL710" s="312"/>
      <c r="AM710" s="312"/>
      <c r="AN710" s="312"/>
      <c r="AO710" s="312"/>
      <c r="AP710" s="313"/>
    </row>
    <row r="711" spans="1:42" ht="15" customHeight="1" x14ac:dyDescent="0.2">
      <c r="A711" s="1"/>
    </row>
    <row r="712" spans="1:42" ht="15" customHeight="1" x14ac:dyDescent="0.2">
      <c r="A712" s="1">
        <v>62</v>
      </c>
      <c r="B712" s="137" t="s">
        <v>190</v>
      </c>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row>
    <row r="713" spans="1:42" ht="15" customHeight="1" x14ac:dyDescent="0.2">
      <c r="A713" s="1"/>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row>
    <row r="714" spans="1:42" ht="2.25" customHeight="1" x14ac:dyDescent="0.2">
      <c r="A714" s="1"/>
    </row>
    <row r="715" spans="1:42" ht="15" customHeight="1" x14ac:dyDescent="0.2">
      <c r="A715" s="1"/>
      <c r="P715" s="294" t="s">
        <v>191</v>
      </c>
      <c r="Q715" s="294"/>
      <c r="R715" s="294"/>
      <c r="S715" s="294"/>
      <c r="T715" s="294"/>
      <c r="U715" s="294"/>
      <c r="W715" s="294" t="s">
        <v>192</v>
      </c>
      <c r="X715" s="294"/>
      <c r="Y715" s="294"/>
      <c r="Z715" s="294"/>
      <c r="AA715" s="294"/>
      <c r="AB715" s="294"/>
      <c r="AD715" s="294" t="s">
        <v>193</v>
      </c>
      <c r="AE715" s="294"/>
      <c r="AF715" s="294"/>
      <c r="AG715" s="294"/>
      <c r="AH715" s="294"/>
      <c r="AI715" s="294"/>
      <c r="AK715" s="294" t="s">
        <v>194</v>
      </c>
      <c r="AL715" s="294"/>
      <c r="AM715" s="294"/>
      <c r="AN715" s="294"/>
      <c r="AO715" s="294"/>
      <c r="AP715" s="294"/>
    </row>
    <row r="716" spans="1:42" ht="15" customHeight="1" x14ac:dyDescent="0.2">
      <c r="A716" s="1"/>
      <c r="P716" s="294"/>
      <c r="Q716" s="294"/>
      <c r="R716" s="294"/>
      <c r="S716" s="294"/>
      <c r="T716" s="294"/>
      <c r="U716" s="294"/>
      <c r="W716" s="294"/>
      <c r="X716" s="294"/>
      <c r="Y716" s="294"/>
      <c r="Z716" s="294"/>
      <c r="AA716" s="294"/>
      <c r="AB716" s="294"/>
      <c r="AD716" s="294"/>
      <c r="AE716" s="294"/>
      <c r="AF716" s="294"/>
      <c r="AG716" s="294"/>
      <c r="AH716" s="294"/>
      <c r="AI716" s="294"/>
      <c r="AK716" s="294"/>
      <c r="AL716" s="294"/>
      <c r="AM716" s="294"/>
      <c r="AN716" s="294"/>
      <c r="AO716" s="294"/>
      <c r="AP716" s="294"/>
    </row>
    <row r="717" spans="1:42" ht="15" customHeight="1" x14ac:dyDescent="0.2">
      <c r="A717" s="1"/>
      <c r="P717" s="294"/>
      <c r="Q717" s="294"/>
      <c r="R717" s="294"/>
      <c r="S717" s="294"/>
      <c r="T717" s="294"/>
      <c r="U717" s="294"/>
      <c r="W717" s="294"/>
      <c r="X717" s="294"/>
      <c r="Y717" s="294"/>
      <c r="Z717" s="294"/>
      <c r="AA717" s="294"/>
      <c r="AB717" s="294"/>
      <c r="AD717" s="294"/>
      <c r="AE717" s="294"/>
      <c r="AF717" s="294"/>
      <c r="AG717" s="294"/>
      <c r="AH717" s="294"/>
      <c r="AI717" s="294"/>
      <c r="AK717" s="294"/>
      <c r="AL717" s="294"/>
      <c r="AM717" s="294"/>
      <c r="AN717" s="294"/>
      <c r="AO717" s="294"/>
      <c r="AP717" s="294"/>
    </row>
    <row r="718" spans="1:42" ht="15" customHeight="1" x14ac:dyDescent="0.2">
      <c r="A718" s="1"/>
      <c r="P718" s="294"/>
      <c r="Q718" s="294"/>
      <c r="R718" s="294"/>
      <c r="S718" s="294"/>
      <c r="T718" s="294"/>
      <c r="U718" s="294"/>
      <c r="W718" s="294"/>
      <c r="X718" s="294"/>
      <c r="Y718" s="294"/>
      <c r="Z718" s="294"/>
      <c r="AA718" s="294"/>
      <c r="AB718" s="294"/>
      <c r="AD718" s="294"/>
      <c r="AE718" s="294"/>
      <c r="AF718" s="294"/>
      <c r="AG718" s="294"/>
      <c r="AH718" s="294"/>
      <c r="AI718" s="294"/>
      <c r="AK718" s="294"/>
      <c r="AL718" s="294"/>
      <c r="AM718" s="294"/>
      <c r="AN718" s="294"/>
      <c r="AO718" s="294"/>
      <c r="AP718" s="294"/>
    </row>
    <row r="719" spans="1:42" ht="15" customHeight="1" x14ac:dyDescent="0.2">
      <c r="A719" s="1"/>
      <c r="P719" s="294"/>
      <c r="Q719" s="294"/>
      <c r="R719" s="294"/>
      <c r="S719" s="294"/>
      <c r="T719" s="294"/>
      <c r="U719" s="294"/>
      <c r="W719" s="294"/>
      <c r="X719" s="294"/>
      <c r="Y719" s="294"/>
      <c r="Z719" s="294"/>
      <c r="AA719" s="294"/>
      <c r="AB719" s="294"/>
      <c r="AD719" s="294"/>
      <c r="AE719" s="294"/>
      <c r="AF719" s="294"/>
      <c r="AG719" s="294"/>
      <c r="AH719" s="294"/>
      <c r="AI719" s="294"/>
      <c r="AK719" s="294"/>
      <c r="AL719" s="294"/>
      <c r="AM719" s="294"/>
      <c r="AN719" s="294"/>
      <c r="AO719" s="294"/>
      <c r="AP719" s="294"/>
    </row>
    <row r="720" spans="1:42" ht="2.25" customHeight="1" x14ac:dyDescent="0.2">
      <c r="A720" s="1"/>
    </row>
    <row r="721" spans="1:42" ht="15" customHeight="1" x14ac:dyDescent="0.2">
      <c r="A721" s="1"/>
      <c r="B721" s="175" t="s">
        <v>165</v>
      </c>
      <c r="C721" s="138"/>
      <c r="D721" s="138"/>
      <c r="E721" s="138"/>
      <c r="F721" s="138"/>
      <c r="G721" s="138"/>
      <c r="H721" s="138"/>
      <c r="I721" s="138"/>
      <c r="J721" s="138"/>
      <c r="K721" s="138"/>
      <c r="L721" s="138"/>
      <c r="M721" s="138"/>
      <c r="N721" s="138"/>
      <c r="P721" s="177">
        <f>AK548</f>
        <v>0</v>
      </c>
      <c r="Q721" s="178"/>
      <c r="R721" s="178"/>
      <c r="S721" s="179"/>
      <c r="T721" s="107" t="s">
        <v>100</v>
      </c>
      <c r="U721" s="107"/>
      <c r="W721" s="177">
        <f>Q614</f>
        <v>0</v>
      </c>
      <c r="X721" s="178"/>
      <c r="Y721" s="178"/>
      <c r="Z721" s="179"/>
      <c r="AA721" s="107" t="s">
        <v>100</v>
      </c>
      <c r="AB721" s="107"/>
      <c r="AD721" s="177">
        <f>SUM(P721,W721)</f>
        <v>0</v>
      </c>
      <c r="AE721" s="178"/>
      <c r="AF721" s="178"/>
      <c r="AG721" s="179"/>
      <c r="AH721" s="107" t="s">
        <v>100</v>
      </c>
      <c r="AI721" s="107"/>
      <c r="AK721" s="177">
        <f>Q481</f>
        <v>0</v>
      </c>
      <c r="AL721" s="178"/>
      <c r="AM721" s="178"/>
      <c r="AN721" s="179"/>
      <c r="AO721" s="107" t="s">
        <v>100</v>
      </c>
      <c r="AP721" s="107"/>
    </row>
    <row r="722" spans="1:42" ht="2.25" customHeight="1" x14ac:dyDescent="0.2">
      <c r="A722" s="1"/>
      <c r="N722" s="9"/>
    </row>
    <row r="723" spans="1:42" ht="15" customHeight="1" x14ac:dyDescent="0.2">
      <c r="A723" s="1"/>
      <c r="B723" s="175" t="s">
        <v>166</v>
      </c>
      <c r="C723" s="138"/>
      <c r="D723" s="138"/>
      <c r="E723" s="138"/>
      <c r="F723" s="138"/>
      <c r="G723" s="138"/>
      <c r="H723" s="138"/>
      <c r="I723" s="138"/>
      <c r="J723" s="138"/>
      <c r="K723" s="138"/>
      <c r="L723" s="138"/>
      <c r="M723" s="138"/>
      <c r="N723" s="138"/>
      <c r="P723" s="177">
        <f>AK575</f>
        <v>0</v>
      </c>
      <c r="Q723" s="178"/>
      <c r="R723" s="178"/>
      <c r="S723" s="179"/>
      <c r="T723" s="107" t="s">
        <v>100</v>
      </c>
      <c r="U723" s="107"/>
      <c r="W723" s="177">
        <f>Q616</f>
        <v>0</v>
      </c>
      <c r="X723" s="178"/>
      <c r="Y723" s="178"/>
      <c r="Z723" s="179"/>
      <c r="AA723" s="107" t="s">
        <v>100</v>
      </c>
      <c r="AB723" s="107"/>
      <c r="AD723" s="177">
        <f>SUM(P723,W723)</f>
        <v>0</v>
      </c>
      <c r="AE723" s="178"/>
      <c r="AF723" s="178"/>
      <c r="AG723" s="179"/>
      <c r="AH723" s="107" t="s">
        <v>100</v>
      </c>
      <c r="AI723" s="107"/>
      <c r="AK723" s="177">
        <f>B485</f>
        <v>0</v>
      </c>
      <c r="AL723" s="178"/>
      <c r="AM723" s="178"/>
      <c r="AN723" s="179"/>
      <c r="AO723" s="107" t="s">
        <v>100</v>
      </c>
      <c r="AP723" s="107"/>
    </row>
    <row r="724" spans="1:42" ht="2.25" customHeight="1" x14ac:dyDescent="0.2">
      <c r="A724" s="1"/>
      <c r="N724" s="9"/>
    </row>
    <row r="725" spans="1:42" ht="15" customHeight="1" x14ac:dyDescent="0.2">
      <c r="A725" s="1"/>
      <c r="B725" s="175" t="s">
        <v>167</v>
      </c>
      <c r="C725" s="138"/>
      <c r="D725" s="138"/>
      <c r="E725" s="138"/>
      <c r="F725" s="138"/>
      <c r="G725" s="138"/>
      <c r="H725" s="138"/>
      <c r="I725" s="138"/>
      <c r="J725" s="138"/>
      <c r="K725" s="138"/>
      <c r="L725" s="138"/>
      <c r="M725" s="138"/>
      <c r="N725" s="138"/>
      <c r="P725" s="177">
        <f>SUM(Q579,Q581,Q583,Q585,Q587,Q589,Q591,Q593)</f>
        <v>0</v>
      </c>
      <c r="Q725" s="178"/>
      <c r="R725" s="178"/>
      <c r="S725" s="179"/>
      <c r="T725" s="107" t="s">
        <v>100</v>
      </c>
      <c r="U725" s="107"/>
      <c r="W725" s="177">
        <f>Q618</f>
        <v>0</v>
      </c>
      <c r="X725" s="178"/>
      <c r="Y725" s="178"/>
      <c r="Z725" s="179"/>
      <c r="AA725" s="107" t="s">
        <v>100</v>
      </c>
      <c r="AB725" s="107"/>
      <c r="AD725" s="177">
        <f>SUM(P725,W725)</f>
        <v>0</v>
      </c>
      <c r="AE725" s="178"/>
      <c r="AF725" s="178"/>
      <c r="AG725" s="179"/>
      <c r="AH725" s="107" t="s">
        <v>100</v>
      </c>
      <c r="AI725" s="107"/>
      <c r="AK725" s="174"/>
      <c r="AL725" s="174"/>
      <c r="AM725" s="174"/>
      <c r="AN725" s="174"/>
      <c r="AO725" s="174"/>
      <c r="AP725" s="174"/>
    </row>
    <row r="726" spans="1:42" ht="2.25" customHeight="1" x14ac:dyDescent="0.2">
      <c r="A726" s="1"/>
      <c r="N726" s="9"/>
      <c r="AD726" s="102"/>
      <c r="AE726" s="102"/>
      <c r="AF726" s="102"/>
      <c r="AG726" s="102"/>
    </row>
    <row r="727" spans="1:42" ht="15" customHeight="1" x14ac:dyDescent="0.2">
      <c r="A727" s="1"/>
      <c r="B727" s="175" t="s">
        <v>143</v>
      </c>
      <c r="C727" s="138"/>
      <c r="D727" s="138"/>
      <c r="E727" s="138"/>
      <c r="F727" s="138"/>
      <c r="G727" s="138"/>
      <c r="H727" s="138"/>
      <c r="I727" s="138"/>
      <c r="J727" s="138"/>
      <c r="K727" s="138"/>
      <c r="L727" s="138"/>
      <c r="M727" s="138"/>
      <c r="N727" s="138"/>
      <c r="P727" s="177">
        <f>Q597</f>
        <v>0</v>
      </c>
      <c r="Q727" s="178"/>
      <c r="R727" s="178"/>
      <c r="S727" s="179"/>
      <c r="T727" s="107" t="s">
        <v>100</v>
      </c>
      <c r="U727" s="107"/>
      <c r="W727" s="177">
        <f>Q624</f>
        <v>0</v>
      </c>
      <c r="X727" s="178"/>
      <c r="Y727" s="178"/>
      <c r="Z727" s="179"/>
      <c r="AA727" s="107" t="s">
        <v>100</v>
      </c>
      <c r="AB727" s="107"/>
      <c r="AD727" s="177">
        <f>SUM(P727,W727)</f>
        <v>0</v>
      </c>
      <c r="AE727" s="178"/>
      <c r="AF727" s="178"/>
      <c r="AG727" s="179"/>
      <c r="AH727" s="107" t="s">
        <v>100</v>
      </c>
      <c r="AI727" s="107"/>
      <c r="AK727" s="177">
        <f>Q491</f>
        <v>0</v>
      </c>
      <c r="AL727" s="178"/>
      <c r="AM727" s="178"/>
      <c r="AN727" s="179"/>
      <c r="AO727" s="107" t="s">
        <v>100</v>
      </c>
      <c r="AP727" s="107"/>
    </row>
    <row r="728" spans="1:42" ht="2.25" customHeight="1" x14ac:dyDescent="0.2">
      <c r="A728" s="1"/>
      <c r="N728" s="9"/>
      <c r="AD728" s="102"/>
      <c r="AE728" s="102"/>
      <c r="AF728" s="102"/>
      <c r="AG728" s="102"/>
    </row>
    <row r="729" spans="1:42" ht="15" customHeight="1" x14ac:dyDescent="0.2">
      <c r="A729" s="1"/>
      <c r="B729" s="175" t="s">
        <v>142</v>
      </c>
      <c r="C729" s="138"/>
      <c r="D729" s="138"/>
      <c r="E729" s="138"/>
      <c r="F729" s="138"/>
      <c r="G729" s="138"/>
      <c r="H729" s="138"/>
      <c r="I729" s="138"/>
      <c r="J729" s="138"/>
      <c r="K729" s="138"/>
      <c r="L729" s="138"/>
      <c r="M729" s="138"/>
      <c r="N729" s="138"/>
      <c r="P729" s="177">
        <f>Q601</f>
        <v>0</v>
      </c>
      <c r="Q729" s="178"/>
      <c r="R729" s="178"/>
      <c r="S729" s="179"/>
      <c r="T729" s="107" t="s">
        <v>100</v>
      </c>
      <c r="U729" s="107"/>
      <c r="W729" s="177">
        <f>Q626+Q624</f>
        <v>0</v>
      </c>
      <c r="X729" s="178"/>
      <c r="Y729" s="178"/>
      <c r="Z729" s="179"/>
      <c r="AA729" s="107" t="s">
        <v>100</v>
      </c>
      <c r="AB729" s="107"/>
      <c r="AD729" s="177">
        <f>SUM(P729,W729)</f>
        <v>0</v>
      </c>
      <c r="AE729" s="178"/>
      <c r="AF729" s="178"/>
      <c r="AG729" s="179"/>
      <c r="AH729" s="107" t="s">
        <v>100</v>
      </c>
      <c r="AI729" s="107"/>
      <c r="AK729" s="177">
        <f>Q489</f>
        <v>0</v>
      </c>
      <c r="AL729" s="178"/>
      <c r="AM729" s="178"/>
      <c r="AN729" s="179"/>
      <c r="AO729" s="107" t="s">
        <v>100</v>
      </c>
      <c r="AP729" s="107"/>
    </row>
    <row r="730" spans="1:42" ht="2.25" customHeight="1" x14ac:dyDescent="0.2">
      <c r="A730" s="1"/>
      <c r="N730" s="9"/>
      <c r="AD730" s="102"/>
      <c r="AE730" s="102"/>
      <c r="AF730" s="102"/>
      <c r="AG730" s="102"/>
    </row>
    <row r="731" spans="1:42" ht="15" customHeight="1" x14ac:dyDescent="0.2">
      <c r="A731" s="1"/>
      <c r="B731" s="175" t="s">
        <v>144</v>
      </c>
      <c r="C731" s="138"/>
      <c r="D731" s="138"/>
      <c r="E731" s="138"/>
      <c r="F731" s="138"/>
      <c r="G731" s="138"/>
      <c r="H731" s="138"/>
      <c r="I731" s="138"/>
      <c r="J731" s="138"/>
      <c r="K731" s="138"/>
      <c r="L731" s="138"/>
      <c r="M731" s="138"/>
      <c r="N731" s="138"/>
      <c r="P731" s="177">
        <f>Q599</f>
        <v>0</v>
      </c>
      <c r="Q731" s="178"/>
      <c r="R731" s="178"/>
      <c r="S731" s="179"/>
      <c r="T731" s="107" t="s">
        <v>100</v>
      </c>
      <c r="U731" s="107"/>
      <c r="W731" s="177">
        <f>Q628</f>
        <v>0</v>
      </c>
      <c r="X731" s="178"/>
      <c r="Y731" s="178"/>
      <c r="Z731" s="179"/>
      <c r="AA731" s="107" t="s">
        <v>100</v>
      </c>
      <c r="AB731" s="107"/>
      <c r="AD731" s="177">
        <f>SUM(P731,W731)</f>
        <v>0</v>
      </c>
      <c r="AE731" s="178"/>
      <c r="AF731" s="178"/>
      <c r="AG731" s="179"/>
      <c r="AH731" s="107" t="s">
        <v>100</v>
      </c>
      <c r="AI731" s="107"/>
      <c r="AK731" s="177">
        <f>Q493</f>
        <v>0</v>
      </c>
      <c r="AL731" s="178"/>
      <c r="AM731" s="178"/>
      <c r="AN731" s="179"/>
      <c r="AO731" s="107" t="s">
        <v>100</v>
      </c>
      <c r="AP731" s="107"/>
    </row>
    <row r="732" spans="1:42" ht="2.25" customHeight="1" x14ac:dyDescent="0.2">
      <c r="A732" s="1"/>
      <c r="N732" s="9"/>
    </row>
    <row r="733" spans="1:42" ht="15" customHeight="1" x14ac:dyDescent="0.2">
      <c r="A733" s="1"/>
      <c r="B733" s="175" t="s">
        <v>145</v>
      </c>
      <c r="C733" s="138"/>
      <c r="D733" s="138"/>
      <c r="E733" s="138"/>
      <c r="F733" s="138"/>
      <c r="G733" s="138"/>
      <c r="H733" s="138"/>
      <c r="I733" s="138"/>
      <c r="J733" s="138"/>
      <c r="K733" s="138"/>
      <c r="L733" s="138"/>
      <c r="M733" s="138"/>
      <c r="N733" s="138"/>
      <c r="P733" s="177">
        <f>Q603</f>
        <v>0</v>
      </c>
      <c r="Q733" s="178"/>
      <c r="R733" s="178"/>
      <c r="S733" s="179"/>
      <c r="T733" s="107" t="s">
        <v>100</v>
      </c>
      <c r="U733" s="107"/>
      <c r="W733" s="177">
        <f>Q630</f>
        <v>0</v>
      </c>
      <c r="X733" s="178"/>
      <c r="Y733" s="178"/>
      <c r="Z733" s="179"/>
      <c r="AA733" s="107" t="s">
        <v>100</v>
      </c>
      <c r="AB733" s="107"/>
      <c r="AD733" s="177">
        <f>SUM(P733,W733)</f>
        <v>0</v>
      </c>
      <c r="AE733" s="178"/>
      <c r="AF733" s="178"/>
      <c r="AG733" s="179"/>
      <c r="AH733" s="107" t="s">
        <v>100</v>
      </c>
      <c r="AI733" s="107"/>
      <c r="AK733" s="177">
        <f>Q495</f>
        <v>0</v>
      </c>
      <c r="AL733" s="178"/>
      <c r="AM733" s="178"/>
      <c r="AN733" s="179"/>
      <c r="AO733" s="107" t="s">
        <v>100</v>
      </c>
      <c r="AP733" s="107"/>
    </row>
    <row r="734" spans="1:42" ht="15" customHeight="1" x14ac:dyDescent="0.2">
      <c r="A734" s="116"/>
      <c r="B734" s="107"/>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7"/>
      <c r="AL734" s="107"/>
      <c r="AM734" s="107"/>
      <c r="AN734" s="107"/>
      <c r="AO734" s="107"/>
      <c r="AP734" s="107"/>
    </row>
    <row r="735" spans="1:42" ht="15" customHeight="1" x14ac:dyDescent="0.2">
      <c r="A735" s="1"/>
      <c r="B735" s="142" t="s">
        <v>195</v>
      </c>
      <c r="C735" s="142"/>
      <c r="D735" s="142"/>
      <c r="E735" s="142"/>
      <c r="F735" s="142"/>
      <c r="G735" s="142"/>
      <c r="H735" s="142"/>
      <c r="I735" s="142"/>
      <c r="J735" s="142"/>
      <c r="K735" s="142"/>
      <c r="L735" s="142"/>
      <c r="M735" s="142"/>
      <c r="N735" s="142"/>
      <c r="O735" s="142"/>
      <c r="P735" s="142"/>
      <c r="Q735" s="142"/>
      <c r="R735" s="142"/>
      <c r="S735" s="142"/>
      <c r="T735" s="142"/>
      <c r="U735" s="142"/>
      <c r="V735" s="142"/>
      <c r="W735" s="142"/>
      <c r="X735" s="142"/>
      <c r="Y735" s="142"/>
      <c r="Z735" s="142"/>
      <c r="AA735" s="142"/>
      <c r="AB735" s="142"/>
      <c r="AC735" s="142"/>
      <c r="AD735" s="142"/>
      <c r="AE735" s="142"/>
      <c r="AF735" s="142"/>
      <c r="AG735" s="142"/>
      <c r="AH735" s="142"/>
      <c r="AI735" s="142"/>
      <c r="AJ735" s="142"/>
      <c r="AK735" s="142"/>
      <c r="AL735" s="142"/>
      <c r="AM735" s="142"/>
      <c r="AN735" s="142"/>
      <c r="AO735" s="142"/>
      <c r="AP735" s="143"/>
    </row>
    <row r="736" spans="1:42" ht="15" customHeight="1" x14ac:dyDescent="0.2">
      <c r="A736" s="1"/>
    </row>
    <row r="737" spans="1:42" ht="15" customHeight="1" x14ac:dyDescent="0.2">
      <c r="A737" s="1">
        <v>63</v>
      </c>
      <c r="B737" s="137" t="s">
        <v>284</v>
      </c>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row>
    <row r="738" spans="1:42" ht="2.25" customHeight="1" x14ac:dyDescent="0.2">
      <c r="A738" s="1"/>
    </row>
    <row r="739" spans="1:42" ht="15" customHeight="1" x14ac:dyDescent="0.2">
      <c r="A739" s="1">
        <v>64</v>
      </c>
      <c r="B739" s="117" t="s">
        <v>196</v>
      </c>
      <c r="C739" s="138"/>
      <c r="D739" s="138"/>
      <c r="E739" s="138"/>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138"/>
      <c r="AK739" s="138"/>
      <c r="AL739" s="138"/>
      <c r="AM739" s="138"/>
      <c r="AN739" s="138"/>
      <c r="AO739" s="138"/>
      <c r="AP739" s="138"/>
    </row>
    <row r="740" spans="1:42" s="84" customFormat="1" ht="2.25" customHeight="1" x14ac:dyDescent="0.2">
      <c r="A740" s="1"/>
      <c r="B740" s="85"/>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c r="AO740" s="86"/>
      <c r="AP740" s="86"/>
    </row>
    <row r="741" spans="1:42" ht="15" customHeight="1" x14ac:dyDescent="0.2">
      <c r="A741" s="1"/>
      <c r="B741" s="13"/>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row>
    <row r="742" spans="1:42" ht="24.95" customHeight="1" x14ac:dyDescent="0.2">
      <c r="A742" s="1"/>
      <c r="C742" s="216" t="s">
        <v>285</v>
      </c>
      <c r="D742" s="216"/>
      <c r="E742" s="216"/>
      <c r="F742" s="216"/>
      <c r="G742" s="216"/>
      <c r="H742" s="216"/>
      <c r="I742" s="216"/>
      <c r="J742" s="216"/>
      <c r="K742" s="216"/>
      <c r="L742" s="216"/>
      <c r="M742" s="216"/>
      <c r="N742" s="216"/>
      <c r="O742" s="216"/>
      <c r="P742" s="216"/>
      <c r="Q742" s="216"/>
      <c r="R742" s="216"/>
      <c r="S742" s="216"/>
      <c r="T742" s="216"/>
      <c r="U742" s="216"/>
      <c r="V742" s="216"/>
      <c r="W742" s="216"/>
      <c r="X742" s="216"/>
      <c r="Y742" s="216"/>
      <c r="Z742" s="216"/>
      <c r="AA742" s="216"/>
      <c r="AB742" s="216"/>
      <c r="AC742" s="216"/>
      <c r="AD742" s="216"/>
      <c r="AE742" s="216"/>
      <c r="AF742" s="216"/>
      <c r="AG742" s="216"/>
      <c r="AH742" s="216"/>
      <c r="AI742" s="216"/>
      <c r="AJ742" s="216"/>
      <c r="AK742" s="216"/>
      <c r="AL742" s="216"/>
      <c r="AM742" s="216"/>
      <c r="AN742" s="216"/>
      <c r="AO742" s="216"/>
      <c r="AP742" s="216"/>
    </row>
    <row r="743" spans="1:42" ht="2.25" customHeight="1" x14ac:dyDescent="0.2">
      <c r="A743" s="1"/>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c r="AA743" s="91"/>
      <c r="AB743" s="91"/>
      <c r="AC743" s="91"/>
      <c r="AD743" s="91"/>
      <c r="AE743" s="91"/>
      <c r="AF743" s="91"/>
      <c r="AG743" s="91"/>
      <c r="AH743" s="91"/>
      <c r="AI743" s="91"/>
      <c r="AJ743" s="91"/>
      <c r="AK743" s="91"/>
      <c r="AL743" s="91"/>
      <c r="AM743" s="91"/>
      <c r="AN743" s="91"/>
      <c r="AO743" s="91"/>
      <c r="AP743" s="91"/>
    </row>
    <row r="744" spans="1:42" ht="15" customHeight="1" x14ac:dyDescent="0.2">
      <c r="A744" s="40"/>
      <c r="B744" s="43"/>
      <c r="C744" s="111" t="s">
        <v>286</v>
      </c>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c r="AA744" s="111"/>
      <c r="AB744" s="111"/>
      <c r="AC744" s="111"/>
      <c r="AD744" s="111"/>
      <c r="AE744" s="111"/>
      <c r="AF744" s="111"/>
      <c r="AG744" s="111"/>
      <c r="AH744" s="111"/>
      <c r="AI744" s="111"/>
      <c r="AJ744" s="111"/>
      <c r="AK744" s="111"/>
      <c r="AL744" s="111"/>
      <c r="AM744" s="111"/>
      <c r="AN744" s="111"/>
      <c r="AO744" s="111"/>
      <c r="AP744" s="111"/>
    </row>
    <row r="745" spans="1:42" ht="2.25" customHeight="1" x14ac:dyDescent="0.2">
      <c r="A745" s="40"/>
      <c r="B745" s="43"/>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c r="AA745" s="92"/>
      <c r="AB745" s="92"/>
      <c r="AC745" s="92"/>
      <c r="AD745" s="92"/>
      <c r="AE745" s="92"/>
      <c r="AF745" s="92"/>
      <c r="AG745" s="92"/>
      <c r="AH745" s="92"/>
      <c r="AI745" s="92"/>
      <c r="AJ745" s="92"/>
      <c r="AK745" s="92"/>
      <c r="AL745" s="92"/>
      <c r="AM745" s="92"/>
      <c r="AN745" s="92"/>
      <c r="AO745" s="92"/>
      <c r="AP745" s="92"/>
    </row>
    <row r="746" spans="1:42" ht="15" customHeight="1" x14ac:dyDescent="0.2">
      <c r="A746" s="40"/>
      <c r="B746" s="43"/>
      <c r="C746" s="111" t="s">
        <v>197</v>
      </c>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c r="AA746" s="111"/>
      <c r="AB746" s="111"/>
      <c r="AC746" s="111"/>
      <c r="AD746" s="111"/>
      <c r="AE746" s="111"/>
      <c r="AF746" s="111"/>
      <c r="AG746" s="111"/>
      <c r="AH746" s="111"/>
      <c r="AI746" s="111"/>
      <c r="AJ746" s="111"/>
      <c r="AK746" s="111"/>
      <c r="AL746" s="111"/>
      <c r="AM746" s="111"/>
      <c r="AN746" s="111"/>
      <c r="AO746" s="111"/>
      <c r="AP746" s="111"/>
    </row>
    <row r="747" spans="1:42" ht="2.25" customHeight="1" x14ac:dyDescent="0.2">
      <c r="A747" s="40"/>
      <c r="B747" s="43"/>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c r="AC747" s="92"/>
      <c r="AD747" s="92"/>
      <c r="AE747" s="92"/>
      <c r="AF747" s="92"/>
      <c r="AG747" s="92"/>
      <c r="AH747" s="92"/>
      <c r="AI747" s="92"/>
      <c r="AJ747" s="92"/>
      <c r="AK747" s="92"/>
      <c r="AL747" s="92"/>
      <c r="AM747" s="92"/>
      <c r="AN747" s="92"/>
      <c r="AO747" s="92"/>
      <c r="AP747" s="92"/>
    </row>
    <row r="748" spans="1:42" ht="15" customHeight="1" x14ac:dyDescent="0.2">
      <c r="A748" s="40"/>
      <c r="B748" s="43"/>
      <c r="C748" s="111" t="s">
        <v>198</v>
      </c>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c r="AD748" s="111"/>
      <c r="AE748" s="111"/>
      <c r="AF748" s="111"/>
      <c r="AG748" s="111"/>
      <c r="AH748" s="111"/>
      <c r="AI748" s="111"/>
      <c r="AJ748" s="111"/>
      <c r="AK748" s="111"/>
      <c r="AL748" s="111"/>
      <c r="AM748" s="111"/>
      <c r="AN748" s="111"/>
      <c r="AO748" s="111"/>
      <c r="AP748" s="111"/>
    </row>
    <row r="749" spans="1:42" ht="2.25" customHeight="1" x14ac:dyDescent="0.2">
      <c r="A749" s="40"/>
      <c r="B749" s="43"/>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c r="AA749" s="92"/>
      <c r="AB749" s="92"/>
      <c r="AC749" s="92"/>
      <c r="AD749" s="92"/>
      <c r="AE749" s="92"/>
      <c r="AF749" s="92"/>
      <c r="AG749" s="92"/>
      <c r="AH749" s="92"/>
      <c r="AI749" s="92"/>
      <c r="AJ749" s="92"/>
      <c r="AK749" s="92"/>
      <c r="AL749" s="92"/>
      <c r="AM749" s="92"/>
      <c r="AN749" s="92"/>
      <c r="AO749" s="92"/>
      <c r="AP749" s="92"/>
    </row>
    <row r="750" spans="1:42" ht="15" customHeight="1" x14ac:dyDescent="0.2">
      <c r="A750" s="40"/>
      <c r="B750" s="43"/>
      <c r="C750" s="111" t="s">
        <v>287</v>
      </c>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c r="AA750" s="111"/>
      <c r="AB750" s="111"/>
      <c r="AC750" s="111"/>
      <c r="AD750" s="111"/>
      <c r="AE750" s="111"/>
      <c r="AF750" s="111"/>
      <c r="AG750" s="111"/>
      <c r="AH750" s="111"/>
      <c r="AI750" s="111"/>
      <c r="AJ750" s="111"/>
      <c r="AK750" s="111"/>
      <c r="AL750" s="111"/>
      <c r="AM750" s="111"/>
      <c r="AN750" s="111"/>
      <c r="AO750" s="111"/>
      <c r="AP750" s="111"/>
    </row>
    <row r="751" spans="1:42" ht="2.25" customHeight="1" x14ac:dyDescent="0.2">
      <c r="A751" s="40"/>
      <c r="B751" s="43"/>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c r="AA751" s="92"/>
      <c r="AB751" s="92"/>
      <c r="AC751" s="92"/>
      <c r="AD751" s="92"/>
      <c r="AE751" s="92"/>
      <c r="AF751" s="92"/>
      <c r="AG751" s="92"/>
      <c r="AH751" s="92"/>
      <c r="AI751" s="92"/>
      <c r="AJ751" s="92"/>
      <c r="AK751" s="92"/>
      <c r="AL751" s="92"/>
      <c r="AM751" s="92"/>
      <c r="AN751" s="92"/>
      <c r="AO751" s="92"/>
      <c r="AP751" s="92"/>
    </row>
    <row r="752" spans="1:42" ht="15" customHeight="1" x14ac:dyDescent="0.2">
      <c r="A752" s="40"/>
      <c r="B752" s="43"/>
      <c r="C752" s="319" t="s">
        <v>288</v>
      </c>
      <c r="D752" s="319"/>
      <c r="E752" s="319"/>
      <c r="F752" s="319"/>
      <c r="G752" s="319"/>
      <c r="H752" s="319"/>
      <c r="I752" s="319"/>
      <c r="J752" s="319"/>
      <c r="K752" s="319"/>
      <c r="L752" s="319"/>
      <c r="M752" s="319"/>
      <c r="N752" s="319"/>
      <c r="O752" s="319"/>
      <c r="P752" s="319"/>
      <c r="Q752" s="319"/>
      <c r="R752" s="319"/>
      <c r="S752" s="319"/>
      <c r="T752" s="319"/>
      <c r="U752" s="319"/>
      <c r="V752" s="319"/>
      <c r="W752" s="319"/>
      <c r="X752" s="319"/>
      <c r="Y752" s="319"/>
      <c r="Z752" s="319"/>
      <c r="AA752" s="319"/>
      <c r="AB752" s="319"/>
      <c r="AC752" s="319"/>
      <c r="AD752" s="319"/>
      <c r="AE752" s="319"/>
      <c r="AF752" s="319"/>
      <c r="AG752" s="319"/>
      <c r="AH752" s="319"/>
      <c r="AI752" s="319"/>
      <c r="AJ752" s="319"/>
      <c r="AK752" s="319"/>
      <c r="AL752" s="319"/>
      <c r="AM752" s="319"/>
      <c r="AN752" s="319"/>
      <c r="AO752" s="319"/>
      <c r="AP752" s="319"/>
    </row>
    <row r="753" spans="1:42" s="84" customFormat="1" ht="2.25" customHeight="1" x14ac:dyDescent="0.2">
      <c r="A753" s="40"/>
      <c r="B753" s="87"/>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c r="AA753" s="88"/>
      <c r="AB753" s="88"/>
      <c r="AC753" s="88"/>
      <c r="AD753" s="88"/>
      <c r="AE753" s="88"/>
      <c r="AF753" s="88"/>
      <c r="AG753" s="88"/>
      <c r="AH753" s="88"/>
      <c r="AI753" s="88"/>
      <c r="AJ753" s="88"/>
      <c r="AK753" s="88"/>
      <c r="AL753" s="88"/>
      <c r="AM753" s="88"/>
      <c r="AN753" s="88"/>
      <c r="AO753" s="88"/>
      <c r="AP753" s="88"/>
    </row>
    <row r="754" spans="1:42" ht="15" customHeight="1" x14ac:dyDescent="0.2">
      <c r="A754" s="40"/>
      <c r="B754" s="43"/>
      <c r="C754" s="319" t="s">
        <v>289</v>
      </c>
      <c r="D754" s="319"/>
      <c r="E754" s="319"/>
      <c r="F754" s="319"/>
      <c r="G754" s="319"/>
      <c r="H754" s="319"/>
      <c r="I754" s="319"/>
      <c r="J754" s="319"/>
      <c r="K754" s="319"/>
      <c r="L754" s="319"/>
      <c r="M754" s="319"/>
      <c r="N754" s="319"/>
      <c r="O754" s="319"/>
      <c r="P754" s="319"/>
      <c r="Q754" s="319"/>
      <c r="R754" s="319"/>
      <c r="S754" s="319"/>
      <c r="T754" s="319"/>
      <c r="U754" s="319"/>
      <c r="V754" s="319"/>
      <c r="W754" s="319"/>
      <c r="X754" s="319"/>
      <c r="Y754" s="319"/>
      <c r="Z754" s="319"/>
      <c r="AA754" s="319"/>
      <c r="AB754" s="319"/>
      <c r="AC754" s="319"/>
      <c r="AD754" s="319"/>
      <c r="AE754" s="319"/>
      <c r="AF754" s="319"/>
      <c r="AG754" s="319"/>
      <c r="AH754" s="319"/>
      <c r="AI754" s="319"/>
      <c r="AJ754" s="319"/>
      <c r="AK754" s="319"/>
      <c r="AL754" s="319"/>
      <c r="AM754" s="319"/>
      <c r="AN754" s="319"/>
      <c r="AO754" s="319"/>
      <c r="AP754" s="319"/>
    </row>
    <row r="755" spans="1:42" ht="15" customHeight="1" x14ac:dyDescent="0.2">
      <c r="A755" s="40"/>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c r="AL755" s="43"/>
      <c r="AM755" s="43"/>
      <c r="AN755" s="43"/>
      <c r="AO755" s="43"/>
      <c r="AP755" s="43"/>
    </row>
    <row r="756" spans="1:42" ht="15" customHeight="1" x14ac:dyDescent="0.2">
      <c r="A756" s="17"/>
      <c r="B756" s="142" t="s">
        <v>199</v>
      </c>
      <c r="C756" s="142"/>
      <c r="D756" s="142"/>
      <c r="E756" s="142"/>
      <c r="F756" s="142"/>
      <c r="G756" s="142"/>
      <c r="H756" s="142"/>
      <c r="I756" s="142"/>
      <c r="J756" s="142"/>
      <c r="K756" s="142"/>
      <c r="L756" s="142"/>
      <c r="M756" s="142"/>
      <c r="N756" s="142"/>
      <c r="O756" s="142"/>
      <c r="P756" s="142"/>
      <c r="Q756" s="142"/>
      <c r="R756" s="142"/>
      <c r="S756" s="142"/>
      <c r="T756" s="142"/>
      <c r="U756" s="142"/>
      <c r="V756" s="142"/>
      <c r="W756" s="142"/>
      <c r="X756" s="142"/>
      <c r="Y756" s="142"/>
      <c r="Z756" s="142"/>
      <c r="AA756" s="142"/>
      <c r="AB756" s="142"/>
      <c r="AC756" s="142"/>
      <c r="AD756" s="142"/>
      <c r="AE756" s="142"/>
      <c r="AF756" s="142"/>
      <c r="AG756" s="142"/>
      <c r="AH756" s="142"/>
      <c r="AI756" s="142"/>
      <c r="AJ756" s="142"/>
      <c r="AK756" s="142"/>
      <c r="AL756" s="142"/>
      <c r="AM756" s="142"/>
      <c r="AN756" s="142"/>
      <c r="AO756" s="142"/>
      <c r="AP756" s="143"/>
    </row>
    <row r="757" spans="1:42" ht="15" customHeight="1" x14ac:dyDescent="0.2">
      <c r="A757" s="17"/>
    </row>
    <row r="758" spans="1:42" ht="60" customHeight="1" x14ac:dyDescent="0.2">
      <c r="A758" s="1">
        <v>65</v>
      </c>
      <c r="B758" s="117" t="s">
        <v>290</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6"/>
      <c r="AL758" s="116"/>
      <c r="AM758" s="116"/>
      <c r="AN758" s="116"/>
      <c r="AO758" s="116"/>
      <c r="AP758" s="116"/>
    </row>
    <row r="759" spans="1:42" ht="15" customHeight="1" x14ac:dyDescent="0.2">
      <c r="A759" s="1"/>
      <c r="B759" s="207" t="s">
        <v>291</v>
      </c>
      <c r="C759" s="207"/>
      <c r="D759" s="207"/>
      <c r="E759" s="207"/>
      <c r="F759" s="207"/>
      <c r="G759" s="207"/>
      <c r="H759" s="207"/>
      <c r="I759" s="207"/>
      <c r="J759" s="207"/>
      <c r="K759" s="207"/>
      <c r="L759" s="207"/>
      <c r="M759" s="207"/>
      <c r="N759" s="207"/>
      <c r="O759" s="207"/>
      <c r="P759" s="207"/>
      <c r="Q759" s="207"/>
      <c r="R759" s="207"/>
      <c r="S759" s="207"/>
      <c r="T759" s="207"/>
      <c r="U759" s="207"/>
      <c r="V759" s="207"/>
      <c r="W759" s="207"/>
      <c r="X759" s="207"/>
      <c r="Y759" s="207"/>
      <c r="Z759" s="207"/>
      <c r="AA759" s="207"/>
      <c r="AB759" s="207"/>
      <c r="AC759" s="207"/>
      <c r="AD759" s="207"/>
      <c r="AE759" s="207"/>
      <c r="AF759" s="207"/>
      <c r="AG759" s="207"/>
      <c r="AH759" s="207"/>
      <c r="AI759" s="207"/>
      <c r="AJ759" s="207"/>
      <c r="AK759" s="207"/>
      <c r="AL759" s="207"/>
      <c r="AM759" s="207"/>
      <c r="AN759" s="207"/>
      <c r="AO759" s="207"/>
      <c r="AP759" s="207"/>
    </row>
    <row r="760" spans="1:42" ht="2.25" customHeight="1" x14ac:dyDescent="0.2">
      <c r="A760" s="17"/>
    </row>
    <row r="761" spans="1:42" ht="15" customHeight="1" x14ac:dyDescent="0.2">
      <c r="A761" s="17"/>
      <c r="B761" s="320" t="s">
        <v>200</v>
      </c>
      <c r="C761" s="320"/>
      <c r="D761" s="320"/>
      <c r="E761" s="320"/>
      <c r="F761" s="320"/>
      <c r="G761" s="320"/>
      <c r="H761" s="320"/>
      <c r="I761" s="320"/>
      <c r="J761" s="320"/>
      <c r="K761" s="320"/>
      <c r="L761" s="320"/>
      <c r="M761" s="320"/>
      <c r="O761" s="321" t="s">
        <v>51</v>
      </c>
      <c r="P761" s="322"/>
      <c r="Q761" s="96"/>
      <c r="R761" s="96"/>
      <c r="S761" s="89"/>
      <c r="T761" s="321" t="s">
        <v>52</v>
      </c>
      <c r="U761" s="321"/>
      <c r="V761" s="322"/>
      <c r="W761" s="96"/>
      <c r="X761" s="96"/>
      <c r="Y761" s="90"/>
      <c r="Z761" s="321" t="s">
        <v>53</v>
      </c>
      <c r="AA761" s="321"/>
      <c r="AB761" s="96"/>
      <c r="AC761" s="96"/>
      <c r="AD761" s="96"/>
      <c r="AE761" s="96"/>
      <c r="AF761" s="89"/>
      <c r="AG761" s="89"/>
    </row>
    <row r="762" spans="1:42" ht="15" customHeight="1" x14ac:dyDescent="0.2">
      <c r="A762" s="17"/>
      <c r="O762" s="91"/>
      <c r="P762" s="91"/>
      <c r="Q762" s="91"/>
      <c r="R762" s="91"/>
      <c r="S762" s="91"/>
      <c r="T762" s="91"/>
      <c r="U762" s="91"/>
      <c r="V762" s="91"/>
      <c r="W762" s="91"/>
      <c r="X762" s="91"/>
      <c r="Y762" s="91"/>
      <c r="Z762" s="91"/>
      <c r="AA762" s="91"/>
      <c r="AB762" s="91"/>
      <c r="AC762" s="91"/>
      <c r="AD762" s="91"/>
      <c r="AE762" s="91"/>
      <c r="AF762" s="91"/>
      <c r="AG762" s="91"/>
      <c r="AH762" s="91"/>
    </row>
    <row r="763" spans="1:42" ht="15" customHeight="1" x14ac:dyDescent="0.2">
      <c r="A763" s="17"/>
      <c r="B763" s="315" t="s">
        <v>201</v>
      </c>
      <c r="C763" s="315"/>
      <c r="D763" s="315"/>
      <c r="E763" s="315"/>
      <c r="F763" s="315"/>
      <c r="G763" s="315"/>
      <c r="H763" s="315"/>
      <c r="I763" s="315"/>
      <c r="J763" s="315"/>
      <c r="K763" s="315"/>
      <c r="L763" s="315"/>
      <c r="M763" s="315"/>
      <c r="O763" s="261"/>
      <c r="P763" s="323"/>
      <c r="Q763" s="323"/>
      <c r="R763" s="323"/>
      <c r="S763" s="323"/>
      <c r="T763" s="323"/>
      <c r="U763" s="323"/>
      <c r="V763" s="323"/>
      <c r="W763" s="323"/>
      <c r="X763" s="323"/>
      <c r="Y763" s="323"/>
      <c r="Z763" s="323"/>
      <c r="AA763" s="323"/>
      <c r="AB763" s="323"/>
      <c r="AC763" s="323"/>
      <c r="AD763" s="323"/>
      <c r="AE763" s="323"/>
      <c r="AF763" s="323"/>
      <c r="AG763" s="323"/>
      <c r="AH763" s="324"/>
    </row>
    <row r="764" spans="1:42" ht="15" customHeight="1" x14ac:dyDescent="0.2">
      <c r="A764" s="17"/>
      <c r="B764" s="315"/>
      <c r="C764" s="315"/>
      <c r="D764" s="315"/>
      <c r="E764" s="315"/>
      <c r="F764" s="315"/>
      <c r="G764" s="315"/>
      <c r="H764" s="315"/>
      <c r="I764" s="315"/>
      <c r="J764" s="315"/>
      <c r="K764" s="315"/>
      <c r="L764" s="315"/>
      <c r="M764" s="315"/>
      <c r="O764" s="325"/>
      <c r="P764" s="326"/>
      <c r="Q764" s="326"/>
      <c r="R764" s="326"/>
      <c r="S764" s="326"/>
      <c r="T764" s="326"/>
      <c r="U764" s="326"/>
      <c r="V764" s="326"/>
      <c r="W764" s="326"/>
      <c r="X764" s="326"/>
      <c r="Y764" s="326"/>
      <c r="Z764" s="326"/>
      <c r="AA764" s="326"/>
      <c r="AB764" s="326"/>
      <c r="AC764" s="326"/>
      <c r="AD764" s="326"/>
      <c r="AE764" s="326"/>
      <c r="AF764" s="326"/>
      <c r="AG764" s="326"/>
      <c r="AH764" s="327"/>
    </row>
    <row r="765" spans="1:42" ht="15" customHeight="1" x14ac:dyDescent="0.2">
      <c r="A765" s="17"/>
      <c r="B765" s="315"/>
      <c r="C765" s="315"/>
      <c r="D765" s="315"/>
      <c r="E765" s="315"/>
      <c r="F765" s="315"/>
      <c r="G765" s="315"/>
      <c r="H765" s="315"/>
      <c r="I765" s="315"/>
      <c r="J765" s="315"/>
      <c r="K765" s="315"/>
      <c r="L765" s="315"/>
      <c r="M765" s="315"/>
      <c r="O765" s="325"/>
      <c r="P765" s="326"/>
      <c r="Q765" s="326"/>
      <c r="R765" s="326"/>
      <c r="S765" s="326"/>
      <c r="T765" s="326"/>
      <c r="U765" s="326"/>
      <c r="V765" s="326"/>
      <c r="W765" s="326"/>
      <c r="X765" s="326"/>
      <c r="Y765" s="326"/>
      <c r="Z765" s="326"/>
      <c r="AA765" s="326"/>
      <c r="AB765" s="326"/>
      <c r="AC765" s="326"/>
      <c r="AD765" s="326"/>
      <c r="AE765" s="326"/>
      <c r="AF765" s="326"/>
      <c r="AG765" s="326"/>
      <c r="AH765" s="327"/>
    </row>
    <row r="766" spans="1:42" ht="15" customHeight="1" x14ac:dyDescent="0.2">
      <c r="A766" s="17"/>
      <c r="B766" s="315"/>
      <c r="C766" s="315"/>
      <c r="D766" s="315"/>
      <c r="E766" s="315"/>
      <c r="F766" s="315"/>
      <c r="G766" s="315"/>
      <c r="H766" s="315"/>
      <c r="I766" s="315"/>
      <c r="J766" s="315"/>
      <c r="K766" s="315"/>
      <c r="L766" s="315"/>
      <c r="M766" s="315"/>
      <c r="O766" s="325"/>
      <c r="P766" s="326"/>
      <c r="Q766" s="326"/>
      <c r="R766" s="326"/>
      <c r="S766" s="326"/>
      <c r="T766" s="326"/>
      <c r="U766" s="326"/>
      <c r="V766" s="326"/>
      <c r="W766" s="326"/>
      <c r="X766" s="326"/>
      <c r="Y766" s="326"/>
      <c r="Z766" s="326"/>
      <c r="AA766" s="326"/>
      <c r="AB766" s="326"/>
      <c r="AC766" s="326"/>
      <c r="AD766" s="326"/>
      <c r="AE766" s="326"/>
      <c r="AF766" s="326"/>
      <c r="AG766" s="326"/>
      <c r="AH766" s="327"/>
    </row>
    <row r="767" spans="1:42" ht="15" customHeight="1" x14ac:dyDescent="0.2">
      <c r="A767" s="17"/>
      <c r="B767" s="315"/>
      <c r="C767" s="315"/>
      <c r="D767" s="315"/>
      <c r="E767" s="315"/>
      <c r="F767" s="315"/>
      <c r="G767" s="315"/>
      <c r="H767" s="315"/>
      <c r="I767" s="315"/>
      <c r="J767" s="315"/>
      <c r="K767" s="315"/>
      <c r="L767" s="315"/>
      <c r="M767" s="315"/>
      <c r="O767" s="328"/>
      <c r="P767" s="329"/>
      <c r="Q767" s="329"/>
      <c r="R767" s="329"/>
      <c r="S767" s="329"/>
      <c r="T767" s="329"/>
      <c r="U767" s="329"/>
      <c r="V767" s="329"/>
      <c r="W767" s="329"/>
      <c r="X767" s="329"/>
      <c r="Y767" s="329"/>
      <c r="Z767" s="329"/>
      <c r="AA767" s="329"/>
      <c r="AB767" s="329"/>
      <c r="AC767" s="329"/>
      <c r="AD767" s="329"/>
      <c r="AE767" s="329"/>
      <c r="AF767" s="329"/>
      <c r="AG767" s="329"/>
      <c r="AH767" s="330"/>
    </row>
    <row r="768" spans="1:42" ht="2.25" customHeight="1" x14ac:dyDescent="0.2">
      <c r="A768" s="17"/>
      <c r="O768" s="91"/>
      <c r="P768" s="91"/>
      <c r="Q768" s="91"/>
      <c r="R768" s="91"/>
      <c r="S768" s="91"/>
      <c r="T768" s="91"/>
      <c r="U768" s="91"/>
      <c r="V768" s="91"/>
      <c r="W768" s="91"/>
      <c r="X768" s="91"/>
      <c r="Y768" s="91"/>
      <c r="Z768" s="91"/>
      <c r="AA768" s="91"/>
      <c r="AB768" s="91"/>
      <c r="AC768" s="91"/>
      <c r="AD768" s="91"/>
      <c r="AE768" s="91"/>
      <c r="AF768" s="91"/>
      <c r="AG768" s="91"/>
      <c r="AH768" s="91"/>
    </row>
    <row r="769" spans="1:42" ht="15" customHeight="1" x14ac:dyDescent="0.2">
      <c r="A769" s="17"/>
      <c r="B769" s="120" t="s">
        <v>56</v>
      </c>
      <c r="C769" s="120"/>
      <c r="D769" s="120"/>
      <c r="E769" s="120"/>
      <c r="F769" s="120"/>
      <c r="G769" s="120"/>
      <c r="H769" s="120"/>
      <c r="I769" s="120"/>
      <c r="J769" s="120"/>
      <c r="K769" s="120"/>
      <c r="L769" s="120"/>
      <c r="M769" s="120"/>
      <c r="O769" s="314"/>
      <c r="P769" s="235"/>
      <c r="Q769" s="235"/>
      <c r="R769" s="235"/>
      <c r="S769" s="235"/>
      <c r="T769" s="235"/>
      <c r="U769" s="235"/>
      <c r="V769" s="235"/>
      <c r="W769" s="235"/>
      <c r="X769" s="235"/>
      <c r="Y769" s="235"/>
      <c r="Z769" s="235"/>
      <c r="AA769" s="235"/>
      <c r="AB769" s="235"/>
      <c r="AC769" s="235"/>
      <c r="AD769" s="235"/>
      <c r="AE769" s="235"/>
      <c r="AF769" s="235"/>
      <c r="AG769" s="235"/>
      <c r="AH769" s="236"/>
    </row>
    <row r="770" spans="1:42" ht="2.25" customHeight="1" x14ac:dyDescent="0.2">
      <c r="A770" s="10"/>
      <c r="O770" s="91"/>
      <c r="P770" s="91"/>
      <c r="Q770" s="91"/>
      <c r="R770" s="91"/>
      <c r="S770" s="91"/>
      <c r="T770" s="91"/>
      <c r="U770" s="91"/>
      <c r="V770" s="91"/>
      <c r="W770" s="91"/>
      <c r="X770" s="91"/>
      <c r="Y770" s="91"/>
      <c r="Z770" s="91"/>
      <c r="AA770" s="91"/>
      <c r="AB770" s="91"/>
      <c r="AC770" s="91"/>
      <c r="AD770" s="91"/>
      <c r="AE770" s="91"/>
      <c r="AF770" s="91"/>
      <c r="AG770" s="91"/>
      <c r="AH770" s="91"/>
    </row>
    <row r="771" spans="1:42" ht="15" customHeight="1" x14ac:dyDescent="0.2">
      <c r="A771" s="17"/>
      <c r="B771" s="120" t="s">
        <v>202</v>
      </c>
      <c r="C771" s="120"/>
      <c r="D771" s="120"/>
      <c r="E771" s="120"/>
      <c r="F771" s="120"/>
      <c r="G771" s="120"/>
      <c r="H771" s="120"/>
      <c r="I771" s="120"/>
      <c r="J771" s="120"/>
      <c r="K771" s="120"/>
      <c r="L771" s="120"/>
      <c r="M771" s="120"/>
      <c r="O771" s="314"/>
      <c r="P771" s="235"/>
      <c r="Q771" s="235"/>
      <c r="R771" s="235"/>
      <c r="S771" s="235"/>
      <c r="T771" s="235"/>
      <c r="U771" s="235"/>
      <c r="V771" s="235"/>
      <c r="W771" s="235"/>
      <c r="X771" s="235"/>
      <c r="Y771" s="235"/>
      <c r="Z771" s="235"/>
      <c r="AA771" s="235"/>
      <c r="AB771" s="235"/>
      <c r="AC771" s="235"/>
      <c r="AD771" s="235"/>
      <c r="AE771" s="235"/>
      <c r="AF771" s="235"/>
      <c r="AG771" s="235"/>
      <c r="AH771" s="236"/>
    </row>
    <row r="772" spans="1:42" ht="15" customHeight="1" x14ac:dyDescent="0.2">
      <c r="A772" s="17"/>
    </row>
    <row r="773" spans="1:42" ht="15" customHeight="1" x14ac:dyDescent="0.2">
      <c r="A773" s="17"/>
      <c r="B773" s="142" t="s">
        <v>203</v>
      </c>
      <c r="C773" s="142"/>
      <c r="D773" s="142"/>
      <c r="E773" s="142"/>
      <c r="F773" s="142"/>
      <c r="G773" s="142"/>
      <c r="H773" s="142"/>
      <c r="I773" s="142"/>
      <c r="J773" s="142"/>
      <c r="K773" s="142"/>
      <c r="L773" s="142"/>
      <c r="M773" s="142"/>
      <c r="N773" s="142"/>
      <c r="O773" s="142"/>
      <c r="P773" s="142"/>
      <c r="Q773" s="142"/>
      <c r="R773" s="142"/>
      <c r="S773" s="142"/>
      <c r="T773" s="142"/>
      <c r="U773" s="142"/>
      <c r="V773" s="142"/>
      <c r="W773" s="142"/>
      <c r="X773" s="142"/>
      <c r="Y773" s="142"/>
      <c r="Z773" s="142"/>
      <c r="AA773" s="142"/>
      <c r="AB773" s="142"/>
      <c r="AC773" s="142"/>
      <c r="AD773" s="142"/>
      <c r="AE773" s="142"/>
      <c r="AF773" s="142"/>
      <c r="AG773" s="142"/>
      <c r="AH773" s="142"/>
      <c r="AI773" s="142"/>
      <c r="AJ773" s="142"/>
      <c r="AK773" s="142"/>
      <c r="AL773" s="142"/>
      <c r="AM773" s="142"/>
      <c r="AN773" s="142"/>
      <c r="AO773" s="142"/>
      <c r="AP773" s="143"/>
    </row>
    <row r="774" spans="1:42" ht="15" customHeight="1" x14ac:dyDescent="0.2">
      <c r="A774" s="17"/>
    </row>
    <row r="775" spans="1:42" ht="15" customHeight="1" x14ac:dyDescent="0.2">
      <c r="A775" s="13"/>
      <c r="B775" s="67"/>
      <c r="C775" s="67"/>
      <c r="D775" s="67"/>
      <c r="E775" s="67"/>
      <c r="F775" s="67"/>
      <c r="G775" s="67"/>
      <c r="H775" s="67"/>
      <c r="I775" s="67"/>
      <c r="J775" s="67"/>
      <c r="K775" s="67"/>
      <c r="L775" s="67"/>
      <c r="M775" s="67"/>
      <c r="N775" s="67"/>
      <c r="O775" s="67"/>
      <c r="P775" s="67"/>
      <c r="Q775" s="67"/>
      <c r="R775" s="67"/>
      <c r="S775" s="67"/>
      <c r="T775" s="67"/>
      <c r="U775" s="67"/>
      <c r="V775" s="67"/>
      <c r="W775" s="68"/>
      <c r="X775" s="68"/>
      <c r="Y775" s="68"/>
      <c r="Z775" s="68"/>
      <c r="AA775" s="68"/>
      <c r="AB775" s="68"/>
      <c r="AC775" s="68"/>
      <c r="AD775" s="68"/>
      <c r="AE775" s="68"/>
      <c r="AF775" s="68"/>
      <c r="AG775" s="68"/>
      <c r="AH775" s="68"/>
      <c r="AI775" s="68"/>
      <c r="AJ775" s="68"/>
      <c r="AK775" s="68"/>
      <c r="AL775" s="68"/>
      <c r="AM775" s="68"/>
      <c r="AN775" s="68"/>
      <c r="AO775" s="68"/>
      <c r="AP775" s="68"/>
    </row>
    <row r="776" spans="1:42" ht="15" customHeight="1" x14ac:dyDescent="0.2">
      <c r="A776" s="17">
        <v>66</v>
      </c>
      <c r="B776" s="316" t="s">
        <v>292</v>
      </c>
      <c r="C776" s="316"/>
      <c r="D776" s="316"/>
      <c r="E776" s="316"/>
      <c r="F776" s="316"/>
      <c r="G776" s="316"/>
      <c r="H776" s="316"/>
      <c r="I776" s="316"/>
      <c r="J776" s="316"/>
      <c r="K776" s="316"/>
      <c r="L776" s="316"/>
      <c r="M776" s="316"/>
      <c r="N776" s="316"/>
      <c r="O776" s="316"/>
      <c r="P776" s="316"/>
      <c r="Q776" s="316"/>
      <c r="R776" s="316"/>
      <c r="S776" s="316"/>
      <c r="T776" s="316"/>
      <c r="U776" s="316"/>
      <c r="V776" s="316"/>
      <c r="W776" s="316"/>
      <c r="X776" s="316"/>
      <c r="Y776" s="316"/>
      <c r="Z776" s="316"/>
      <c r="AA776" s="316"/>
      <c r="AB776" s="316"/>
      <c r="AC776" s="316"/>
      <c r="AD776" s="316"/>
      <c r="AE776" s="316"/>
      <c r="AF776" s="316"/>
      <c r="AG776" s="316"/>
      <c r="AH776" s="316"/>
      <c r="AI776" s="316"/>
      <c r="AJ776" s="316"/>
      <c r="AK776" s="316"/>
      <c r="AL776" s="316"/>
      <c r="AM776" s="316"/>
      <c r="AN776" s="316"/>
      <c r="AO776" s="316"/>
      <c r="AP776" s="316"/>
    </row>
    <row r="777" spans="1:42" ht="30" customHeight="1" x14ac:dyDescent="0.2">
      <c r="A777" s="17"/>
      <c r="B777" s="317" t="s">
        <v>293</v>
      </c>
      <c r="C777" s="318"/>
      <c r="D777" s="318"/>
      <c r="E777" s="318"/>
      <c r="F777" s="318"/>
      <c r="G777" s="318"/>
      <c r="H777" s="318"/>
      <c r="I777" s="318"/>
      <c r="J777" s="318"/>
      <c r="K777" s="318"/>
      <c r="L777" s="318"/>
      <c r="M777" s="318"/>
      <c r="N777" s="318"/>
      <c r="O777" s="318"/>
      <c r="P777" s="318"/>
      <c r="Q777" s="318"/>
      <c r="R777" s="318"/>
      <c r="S777" s="318"/>
      <c r="T777" s="318"/>
      <c r="U777" s="318"/>
      <c r="V777" s="318"/>
      <c r="W777" s="318"/>
      <c r="X777" s="318"/>
      <c r="Y777" s="318"/>
      <c r="Z777" s="318"/>
      <c r="AA777" s="318"/>
      <c r="AB777" s="318"/>
      <c r="AC777" s="318"/>
      <c r="AD777" s="318"/>
      <c r="AE777" s="318"/>
      <c r="AF777" s="318"/>
      <c r="AG777" s="318"/>
      <c r="AH777" s="318"/>
      <c r="AI777" s="318"/>
      <c r="AJ777" s="318"/>
      <c r="AK777" s="318"/>
      <c r="AL777" s="318"/>
      <c r="AM777" s="318"/>
      <c r="AN777" s="318"/>
      <c r="AO777" s="318"/>
      <c r="AP777" s="69"/>
    </row>
    <row r="778" spans="1:42" ht="15" customHeight="1" x14ac:dyDescent="0.2">
      <c r="A778" s="17"/>
      <c r="B778" s="109" t="s">
        <v>204</v>
      </c>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c r="AA778" s="109"/>
      <c r="AB778" s="109"/>
      <c r="AC778" s="109"/>
      <c r="AD778" s="109"/>
      <c r="AE778" s="109"/>
      <c r="AF778" s="109"/>
      <c r="AG778" s="109"/>
      <c r="AH778" s="109"/>
      <c r="AI778" s="109"/>
      <c r="AJ778" s="109"/>
      <c r="AK778" s="109"/>
      <c r="AL778" s="109"/>
      <c r="AM778" s="109"/>
      <c r="AN778" s="109"/>
      <c r="AO778" s="109"/>
      <c r="AP778" s="109"/>
    </row>
    <row r="779" spans="1:42" ht="15" customHeight="1" x14ac:dyDescent="0.2">
      <c r="A779" s="40"/>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c r="AL779" s="43"/>
      <c r="AM779" s="43"/>
      <c r="AN779" s="43"/>
      <c r="AO779" s="43"/>
      <c r="AP779" s="43"/>
    </row>
    <row r="780" spans="1:42" ht="15" hidden="1" customHeight="1" x14ac:dyDescent="0.2"/>
    <row r="781" spans="1:42" ht="15" hidden="1" customHeight="1" x14ac:dyDescent="0.2"/>
    <row r="782" spans="1:42" ht="15" hidden="1" customHeight="1" x14ac:dyDescent="0.2"/>
    <row r="783" spans="1:42" ht="15" hidden="1" customHeight="1" x14ac:dyDescent="0.2"/>
    <row r="784" spans="1:42"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18" ht="15" hidden="1" customHeight="1" x14ac:dyDescent="0.2"/>
    <row r="1019" ht="15" hidden="1" customHeight="1" x14ac:dyDescent="0.2"/>
    <row r="1020" ht="15" hidden="1" customHeight="1" x14ac:dyDescent="0.2"/>
    <row r="1021" ht="15" hidden="1" customHeight="1" x14ac:dyDescent="0.2"/>
    <row r="1022" ht="15" hidden="1" customHeight="1" x14ac:dyDescent="0.2"/>
    <row r="1023" ht="15" hidden="1" customHeight="1" x14ac:dyDescent="0.2"/>
    <row r="1024" ht="15" hidden="1" customHeight="1" x14ac:dyDescent="0.2"/>
    <row r="1025" ht="15" hidden="1" customHeight="1" x14ac:dyDescent="0.2"/>
    <row r="1026" ht="15" hidden="1" customHeight="1" x14ac:dyDescent="0.2"/>
    <row r="1027" ht="15" hidden="1" customHeight="1" x14ac:dyDescent="0.2"/>
    <row r="1028" ht="15" hidden="1" customHeight="1" x14ac:dyDescent="0.2"/>
    <row r="1029" ht="15" hidden="1" customHeight="1" x14ac:dyDescent="0.2"/>
    <row r="1030" ht="15" hidden="1" customHeight="1" x14ac:dyDescent="0.2"/>
    <row r="1031" ht="15" hidden="1" customHeight="1" x14ac:dyDescent="0.2"/>
    <row r="1032" ht="15" hidden="1" customHeight="1" x14ac:dyDescent="0.2"/>
    <row r="1033" ht="15" hidden="1" customHeight="1" x14ac:dyDescent="0.2"/>
    <row r="1034" ht="15" hidden="1" customHeight="1" x14ac:dyDescent="0.2"/>
    <row r="1035" ht="15" hidden="1" customHeight="1" x14ac:dyDescent="0.2"/>
    <row r="1036" ht="15" hidden="1" customHeight="1" x14ac:dyDescent="0.2"/>
    <row r="1037" ht="15" hidden="1" customHeight="1" x14ac:dyDescent="0.2"/>
    <row r="1038" ht="15" hidden="1" customHeight="1" x14ac:dyDescent="0.2"/>
    <row r="1039" ht="15" hidden="1" customHeight="1" x14ac:dyDescent="0.2"/>
    <row r="1040" ht="15" hidden="1" customHeight="1" x14ac:dyDescent="0.2"/>
    <row r="1041" ht="15" hidden="1" customHeight="1" x14ac:dyDescent="0.2"/>
    <row r="1042" ht="15" hidden="1" customHeight="1" x14ac:dyDescent="0.2"/>
    <row r="1043" ht="15" hidden="1" customHeight="1" x14ac:dyDescent="0.2"/>
    <row r="1044" ht="15" hidden="1" customHeight="1" x14ac:dyDescent="0.2"/>
    <row r="1045" ht="15" hidden="1" customHeight="1" x14ac:dyDescent="0.2"/>
    <row r="1046" ht="15" hidden="1" customHeight="1" x14ac:dyDescent="0.2"/>
    <row r="1047" ht="15" hidden="1" customHeight="1" x14ac:dyDescent="0.2"/>
    <row r="1048" ht="15" hidden="1" customHeight="1" x14ac:dyDescent="0.2"/>
    <row r="1049" ht="15" hidden="1" customHeight="1" x14ac:dyDescent="0.2"/>
    <row r="1050" ht="15" hidden="1" customHeight="1" x14ac:dyDescent="0.2"/>
    <row r="1051" ht="15" hidden="1" customHeight="1" x14ac:dyDescent="0.2"/>
    <row r="1052" ht="15" hidden="1" customHeight="1" x14ac:dyDescent="0.2"/>
    <row r="1053" ht="15" hidden="1" customHeight="1" x14ac:dyDescent="0.2"/>
    <row r="1054" ht="15" hidden="1" customHeight="1" x14ac:dyDescent="0.2"/>
    <row r="1055" ht="15" hidden="1" customHeight="1" x14ac:dyDescent="0.2"/>
    <row r="1056" ht="15" hidden="1" customHeight="1" x14ac:dyDescent="0.2"/>
    <row r="1057" ht="15" hidden="1" customHeight="1" x14ac:dyDescent="0.2"/>
    <row r="1058" ht="15" hidden="1" customHeight="1" x14ac:dyDescent="0.2"/>
    <row r="1059" ht="15" hidden="1" customHeight="1" x14ac:dyDescent="0.2"/>
    <row r="1060" ht="15" hidden="1" customHeight="1" x14ac:dyDescent="0.2"/>
    <row r="1061" ht="15" hidden="1" customHeight="1" x14ac:dyDescent="0.2"/>
    <row r="1062" ht="15" hidden="1" customHeight="1" x14ac:dyDescent="0.2"/>
    <row r="1063" ht="15" hidden="1" customHeight="1" x14ac:dyDescent="0.2"/>
    <row r="1064" ht="15" hidden="1" customHeight="1" x14ac:dyDescent="0.2"/>
    <row r="1065" ht="15" hidden="1" customHeight="1" x14ac:dyDescent="0.2"/>
    <row r="1066" ht="15" hidden="1" customHeight="1" x14ac:dyDescent="0.2"/>
    <row r="1067" ht="15" hidden="1" customHeight="1" x14ac:dyDescent="0.2"/>
    <row r="1068" ht="15" hidden="1" customHeight="1" x14ac:dyDescent="0.2"/>
    <row r="1069" ht="15" hidden="1" customHeight="1" x14ac:dyDescent="0.2"/>
    <row r="1070" ht="15" hidden="1" customHeight="1" x14ac:dyDescent="0.2"/>
    <row r="1071" ht="15" hidden="1" customHeight="1" x14ac:dyDescent="0.2"/>
    <row r="1072" ht="15" hidden="1" customHeight="1" x14ac:dyDescent="0.2"/>
    <row r="1073" ht="15" hidden="1" customHeight="1" x14ac:dyDescent="0.2"/>
    <row r="1074" ht="15" hidden="1" customHeight="1" x14ac:dyDescent="0.2"/>
    <row r="1075" ht="15" hidden="1" customHeight="1" x14ac:dyDescent="0.2"/>
    <row r="1076" ht="15" hidden="1" customHeight="1" x14ac:dyDescent="0.2"/>
    <row r="1077" ht="15" hidden="1" customHeight="1" x14ac:dyDescent="0.2"/>
    <row r="1078" ht="15" hidden="1" customHeight="1" x14ac:dyDescent="0.2"/>
    <row r="1079" ht="15" hidden="1" customHeight="1" x14ac:dyDescent="0.2"/>
    <row r="1080" ht="15" hidden="1" customHeight="1" x14ac:dyDescent="0.2"/>
    <row r="1081" ht="15" hidden="1" customHeight="1" x14ac:dyDescent="0.2"/>
    <row r="1082" ht="15" hidden="1" customHeight="1" x14ac:dyDescent="0.2"/>
    <row r="1083" ht="15" hidden="1" customHeight="1" x14ac:dyDescent="0.2"/>
    <row r="1084" ht="15" hidden="1" customHeight="1" x14ac:dyDescent="0.2"/>
    <row r="1085" ht="15" hidden="1" customHeight="1" x14ac:dyDescent="0.2"/>
    <row r="1086" ht="15" hidden="1" customHeight="1" x14ac:dyDescent="0.2"/>
    <row r="1087" ht="15" hidden="1" customHeight="1" x14ac:dyDescent="0.2"/>
    <row r="1088" ht="15" hidden="1" customHeight="1" x14ac:dyDescent="0.2"/>
    <row r="1089" ht="15" hidden="1" customHeight="1" x14ac:dyDescent="0.2"/>
    <row r="1090" ht="15" hidden="1" customHeight="1" x14ac:dyDescent="0.2"/>
    <row r="1091" ht="15" hidden="1" customHeight="1" x14ac:dyDescent="0.2"/>
    <row r="1092" ht="15" hidden="1" customHeight="1" x14ac:dyDescent="0.2"/>
    <row r="1093" ht="15" hidden="1" customHeight="1" x14ac:dyDescent="0.2"/>
    <row r="1094" ht="15" hidden="1" customHeight="1" x14ac:dyDescent="0.2"/>
    <row r="1095" ht="15" hidden="1" customHeight="1" x14ac:dyDescent="0.2"/>
    <row r="1096" ht="15" hidden="1" customHeight="1" x14ac:dyDescent="0.2"/>
    <row r="1097" ht="15" hidden="1" customHeight="1" x14ac:dyDescent="0.2"/>
    <row r="1098" ht="15" hidden="1" customHeight="1" x14ac:dyDescent="0.2"/>
    <row r="1099" ht="15" hidden="1" customHeight="1" x14ac:dyDescent="0.2"/>
    <row r="1100" ht="15" hidden="1" customHeight="1" x14ac:dyDescent="0.2"/>
    <row r="1101" ht="15" hidden="1" customHeight="1" x14ac:dyDescent="0.2"/>
    <row r="1102" ht="15" hidden="1" customHeight="1" x14ac:dyDescent="0.2"/>
    <row r="1103" ht="15" hidden="1" customHeight="1" x14ac:dyDescent="0.2"/>
    <row r="1104" ht="15" hidden="1" customHeight="1" x14ac:dyDescent="0.2"/>
    <row r="1105" ht="15" hidden="1" customHeight="1" x14ac:dyDescent="0.2"/>
    <row r="1106" ht="15" hidden="1" customHeight="1" x14ac:dyDescent="0.2"/>
    <row r="1107" ht="15" hidden="1" customHeight="1" x14ac:dyDescent="0.2"/>
    <row r="1108" ht="15" hidden="1" customHeight="1" x14ac:dyDescent="0.2"/>
  </sheetData>
  <sheetProtection algorithmName="SHA-512" hashValue="jVd710GzRRtbeR22XajyZe8w+Jp08wiakDardf7VDZ4tgCDJMEU0eAFcW7UdLqFLewOyJB5vACLbQ5Hl/kuw1A==" saltValue="1AKQIIgxbCYrK3UG9q4dxw==" spinCount="100000" sheet="1" objects="1" scenarios="1"/>
  <mergeCells count="866">
    <mergeCell ref="C742:AP742"/>
    <mergeCell ref="B773:AP773"/>
    <mergeCell ref="B776:AP776"/>
    <mergeCell ref="B777:AO777"/>
    <mergeCell ref="B778:AP778"/>
    <mergeCell ref="A734:AP734"/>
    <mergeCell ref="B735:AP735"/>
    <mergeCell ref="B737:AP737"/>
    <mergeCell ref="B739:AP739"/>
    <mergeCell ref="C744:AP744"/>
    <mergeCell ref="C746:AP746"/>
    <mergeCell ref="C748:AP748"/>
    <mergeCell ref="C750:AP750"/>
    <mergeCell ref="C752:AP752"/>
    <mergeCell ref="C754:AP754"/>
    <mergeCell ref="B756:AP756"/>
    <mergeCell ref="B758:AP758"/>
    <mergeCell ref="B759:AP759"/>
    <mergeCell ref="B761:M761"/>
    <mergeCell ref="O761:P761"/>
    <mergeCell ref="T761:V761"/>
    <mergeCell ref="Z761:AA761"/>
    <mergeCell ref="O763:AH767"/>
    <mergeCell ref="B769:M769"/>
    <mergeCell ref="O769:AH769"/>
    <mergeCell ref="B771:M771"/>
    <mergeCell ref="AO729:AP729"/>
    <mergeCell ref="B731:N731"/>
    <mergeCell ref="P731:S731"/>
    <mergeCell ref="T731:U731"/>
    <mergeCell ref="W731:Z731"/>
    <mergeCell ref="AA731:AB731"/>
    <mergeCell ref="AD731:AG731"/>
    <mergeCell ref="AH731:AI731"/>
    <mergeCell ref="AK731:AN731"/>
    <mergeCell ref="AO731:AP731"/>
    <mergeCell ref="B733:N733"/>
    <mergeCell ref="P733:S733"/>
    <mergeCell ref="T733:U733"/>
    <mergeCell ref="W733:Z733"/>
    <mergeCell ref="AA733:AB733"/>
    <mergeCell ref="AD733:AG733"/>
    <mergeCell ref="AH733:AI733"/>
    <mergeCell ref="AK733:AN733"/>
    <mergeCell ref="AO733:AP733"/>
    <mergeCell ref="O771:AH771"/>
    <mergeCell ref="B763:M767"/>
    <mergeCell ref="B729:N729"/>
    <mergeCell ref="B725:N725"/>
    <mergeCell ref="P725:S725"/>
    <mergeCell ref="T725:U725"/>
    <mergeCell ref="W725:Z725"/>
    <mergeCell ref="AA725:AB725"/>
    <mergeCell ref="AD725:AG725"/>
    <mergeCell ref="AH725:AI725"/>
    <mergeCell ref="AK725:AN725"/>
    <mergeCell ref="AO725:AP725"/>
    <mergeCell ref="B727:N727"/>
    <mergeCell ref="P727:S727"/>
    <mergeCell ref="T727:U727"/>
    <mergeCell ref="W727:Z727"/>
    <mergeCell ref="AA727:AB727"/>
    <mergeCell ref="AD727:AG727"/>
    <mergeCell ref="AH727:AI727"/>
    <mergeCell ref="AK727:AN727"/>
    <mergeCell ref="AO727:AP727"/>
    <mergeCell ref="B721:N721"/>
    <mergeCell ref="P721:S721"/>
    <mergeCell ref="T721:U721"/>
    <mergeCell ref="W721:Z721"/>
    <mergeCell ref="AA721:AB721"/>
    <mergeCell ref="AD721:AG721"/>
    <mergeCell ref="AH721:AI721"/>
    <mergeCell ref="AK721:AN721"/>
    <mergeCell ref="AO721:AP721"/>
    <mergeCell ref="R703:Y703"/>
    <mergeCell ref="Z703:AA703"/>
    <mergeCell ref="B705:P705"/>
    <mergeCell ref="R705:Y705"/>
    <mergeCell ref="Z705:AA705"/>
    <mergeCell ref="B707:P707"/>
    <mergeCell ref="R707:Y707"/>
    <mergeCell ref="Z707:AA707"/>
    <mergeCell ref="B723:N723"/>
    <mergeCell ref="P723:S723"/>
    <mergeCell ref="T723:U723"/>
    <mergeCell ref="W723:Z723"/>
    <mergeCell ref="AA723:AB723"/>
    <mergeCell ref="A709:AP709"/>
    <mergeCell ref="B710:AP710"/>
    <mergeCell ref="B712:AP713"/>
    <mergeCell ref="P715:U719"/>
    <mergeCell ref="W715:AB719"/>
    <mergeCell ref="AD715:AI719"/>
    <mergeCell ref="AK715:AP719"/>
    <mergeCell ref="AD723:AG723"/>
    <mergeCell ref="AH723:AI723"/>
    <mergeCell ref="AK723:AN723"/>
    <mergeCell ref="AO723:AP723"/>
    <mergeCell ref="B690:P690"/>
    <mergeCell ref="R690:Y690"/>
    <mergeCell ref="Z690:AA690"/>
    <mergeCell ref="B692:P692"/>
    <mergeCell ref="R692:Y692"/>
    <mergeCell ref="Z692:AA692"/>
    <mergeCell ref="B694:P694"/>
    <mergeCell ref="Z694:AG694"/>
    <mergeCell ref="B696:P697"/>
    <mergeCell ref="R697:Y697"/>
    <mergeCell ref="Z697:AA697"/>
    <mergeCell ref="B699:P699"/>
    <mergeCell ref="R699:Y699"/>
    <mergeCell ref="Z699:AA699"/>
    <mergeCell ref="B701:P701"/>
    <mergeCell ref="R701:Y701"/>
    <mergeCell ref="B703:P703"/>
    <mergeCell ref="Z701:AA701"/>
    <mergeCell ref="B672:AP674"/>
    <mergeCell ref="B676:P676"/>
    <mergeCell ref="R676:Y676"/>
    <mergeCell ref="Z676:AA676"/>
    <mergeCell ref="B678:P678"/>
    <mergeCell ref="R678:Y678"/>
    <mergeCell ref="Z678:AA678"/>
    <mergeCell ref="B680:P680"/>
    <mergeCell ref="R680:Y680"/>
    <mergeCell ref="Z680:AA680"/>
    <mergeCell ref="B682:P682"/>
    <mergeCell ref="Z682:AG682"/>
    <mergeCell ref="B684:P685"/>
    <mergeCell ref="R685:Y685"/>
    <mergeCell ref="Z685:AA685"/>
    <mergeCell ref="B687:P688"/>
    <mergeCell ref="R688:Y688"/>
    <mergeCell ref="Z688:AA688"/>
    <mergeCell ref="B660:O660"/>
    <mergeCell ref="Q660:V660"/>
    <mergeCell ref="W660:X660"/>
    <mergeCell ref="Z660:AG660"/>
    <mergeCell ref="B662:O662"/>
    <mergeCell ref="Q662:V662"/>
    <mergeCell ref="W662:X662"/>
    <mergeCell ref="Z662:AG662"/>
    <mergeCell ref="B664:O664"/>
    <mergeCell ref="Q664:V664"/>
    <mergeCell ref="W664:X664"/>
    <mergeCell ref="Z664:AG664"/>
    <mergeCell ref="AH664:AI664"/>
    <mergeCell ref="B666:O666"/>
    <mergeCell ref="Q666:V666"/>
    <mergeCell ref="W666:X666"/>
    <mergeCell ref="Z666:AG666"/>
    <mergeCell ref="AH666:AI666"/>
    <mergeCell ref="Z650:AE650"/>
    <mergeCell ref="AF650:AG650"/>
    <mergeCell ref="AI650:AM650"/>
    <mergeCell ref="B652:O652"/>
    <mergeCell ref="Q652:V652"/>
    <mergeCell ref="W652:X652"/>
    <mergeCell ref="Z652:AE652"/>
    <mergeCell ref="AF652:AG652"/>
    <mergeCell ref="AI652:AM652"/>
    <mergeCell ref="B654:O654"/>
    <mergeCell ref="Q654:V654"/>
    <mergeCell ref="W654:X654"/>
    <mergeCell ref="Z654:AE654"/>
    <mergeCell ref="AF654:AG654"/>
    <mergeCell ref="B656:AP656"/>
    <mergeCell ref="Q658:X658"/>
    <mergeCell ref="Z658:AI658"/>
    <mergeCell ref="AH660:AI660"/>
    <mergeCell ref="B630:O630"/>
    <mergeCell ref="Q630:V630"/>
    <mergeCell ref="W630:X630"/>
    <mergeCell ref="Z630:AG630"/>
    <mergeCell ref="AH630:AI630"/>
    <mergeCell ref="A631:AP631"/>
    <mergeCell ref="B632:AP632"/>
    <mergeCell ref="B634:AP634"/>
    <mergeCell ref="B636:AP637"/>
    <mergeCell ref="B620:AP620"/>
    <mergeCell ref="Q622:X622"/>
    <mergeCell ref="Z622:AI622"/>
    <mergeCell ref="B624:O624"/>
    <mergeCell ref="Q624:V624"/>
    <mergeCell ref="W624:X624"/>
    <mergeCell ref="AH624:AI624"/>
    <mergeCell ref="B626:O626"/>
    <mergeCell ref="Q626:V626"/>
    <mergeCell ref="W626:X626"/>
    <mergeCell ref="Z626:AG626"/>
    <mergeCell ref="AH626:AI626"/>
    <mergeCell ref="B599:O599"/>
    <mergeCell ref="Q599:V599"/>
    <mergeCell ref="W599:X599"/>
    <mergeCell ref="B628:O628"/>
    <mergeCell ref="Q628:V628"/>
    <mergeCell ref="W628:X628"/>
    <mergeCell ref="Z628:AG628"/>
    <mergeCell ref="AH628:AI628"/>
    <mergeCell ref="B608:AP608"/>
    <mergeCell ref="B610:U610"/>
    <mergeCell ref="V610:AL610"/>
    <mergeCell ref="Q612:X612"/>
    <mergeCell ref="Z612:AD612"/>
    <mergeCell ref="AI612:AO612"/>
    <mergeCell ref="B614:O614"/>
    <mergeCell ref="Q614:V614"/>
    <mergeCell ref="W614:X614"/>
    <mergeCell ref="Z614:AE614"/>
    <mergeCell ref="AF614:AG614"/>
    <mergeCell ref="AI614:AM614"/>
    <mergeCell ref="B616:O616"/>
    <mergeCell ref="Q616:V616"/>
    <mergeCell ref="W616:X616"/>
    <mergeCell ref="Z616:AE616"/>
    <mergeCell ref="B591:O591"/>
    <mergeCell ref="Q591:V591"/>
    <mergeCell ref="B593:O593"/>
    <mergeCell ref="Q593:V593"/>
    <mergeCell ref="W593:X593"/>
    <mergeCell ref="B595:AP595"/>
    <mergeCell ref="B597:O597"/>
    <mergeCell ref="Q597:V597"/>
    <mergeCell ref="W597:X597"/>
    <mergeCell ref="B585:O585"/>
    <mergeCell ref="Q585:V585"/>
    <mergeCell ref="W585:X585"/>
    <mergeCell ref="B587:O587"/>
    <mergeCell ref="Q587:V587"/>
    <mergeCell ref="W587:X587"/>
    <mergeCell ref="B589:O589"/>
    <mergeCell ref="Q589:V589"/>
    <mergeCell ref="W589:X589"/>
    <mergeCell ref="B563:AP565"/>
    <mergeCell ref="B568:E569"/>
    <mergeCell ref="G568:N569"/>
    <mergeCell ref="P568:S569"/>
    <mergeCell ref="U568:AE569"/>
    <mergeCell ref="AG568:AO569"/>
    <mergeCell ref="W591:X591"/>
    <mergeCell ref="X571:AC571"/>
    <mergeCell ref="AD571:AE571"/>
    <mergeCell ref="AG571:AJ571"/>
    <mergeCell ref="B573:E573"/>
    <mergeCell ref="G573:L573"/>
    <mergeCell ref="M573:N573"/>
    <mergeCell ref="P573:S573"/>
    <mergeCell ref="X573:AC573"/>
    <mergeCell ref="AD573:AE573"/>
    <mergeCell ref="AG573:AJ573"/>
    <mergeCell ref="B575:AJ575"/>
    <mergeCell ref="B581:O581"/>
    <mergeCell ref="Q581:V581"/>
    <mergeCell ref="W581:X581"/>
    <mergeCell ref="B583:O583"/>
    <mergeCell ref="Q583:V583"/>
    <mergeCell ref="W583:X583"/>
    <mergeCell ref="B557:E557"/>
    <mergeCell ref="I557:N557"/>
    <mergeCell ref="S557:V557"/>
    <mergeCell ref="AB557:AG557"/>
    <mergeCell ref="B559:E559"/>
    <mergeCell ref="I559:N559"/>
    <mergeCell ref="S559:V559"/>
    <mergeCell ref="AB559:AG559"/>
    <mergeCell ref="B561:E561"/>
    <mergeCell ref="I561:N561"/>
    <mergeCell ref="S561:V561"/>
    <mergeCell ref="AB561:AG561"/>
    <mergeCell ref="B546:E546"/>
    <mergeCell ref="G546:L546"/>
    <mergeCell ref="M546:N546"/>
    <mergeCell ref="P546:S546"/>
    <mergeCell ref="X546:AC546"/>
    <mergeCell ref="AD546:AE546"/>
    <mergeCell ref="AG546:AJ546"/>
    <mergeCell ref="B548:AJ548"/>
    <mergeCell ref="AK548:AN548"/>
    <mergeCell ref="AO548:AP548"/>
    <mergeCell ref="A549:AP549"/>
    <mergeCell ref="B550:AP551"/>
    <mergeCell ref="B552:AP552"/>
    <mergeCell ref="B554:F555"/>
    <mergeCell ref="I554:P555"/>
    <mergeCell ref="S554:V555"/>
    <mergeCell ref="Y554:AI555"/>
    <mergeCell ref="B533:E533"/>
    <mergeCell ref="I533:N533"/>
    <mergeCell ref="S533:V533"/>
    <mergeCell ref="AF533:AK533"/>
    <mergeCell ref="AL533:AM533"/>
    <mergeCell ref="B535:AP538"/>
    <mergeCell ref="B539:AP539"/>
    <mergeCell ref="B541:E542"/>
    <mergeCell ref="G541:N542"/>
    <mergeCell ref="P541:S542"/>
    <mergeCell ref="U541:AE542"/>
    <mergeCell ref="AG541:AO542"/>
    <mergeCell ref="B544:E544"/>
    <mergeCell ref="G544:L544"/>
    <mergeCell ref="M544:N544"/>
    <mergeCell ref="P544:S544"/>
    <mergeCell ref="X544:AC544"/>
    <mergeCell ref="AD544:AE544"/>
    <mergeCell ref="AG544:AJ544"/>
    <mergeCell ref="B525:E525"/>
    <mergeCell ref="I525:N525"/>
    <mergeCell ref="S525:V525"/>
    <mergeCell ref="AF525:AK525"/>
    <mergeCell ref="AL525:AM525"/>
    <mergeCell ref="B527:E527"/>
    <mergeCell ref="I527:N527"/>
    <mergeCell ref="S527:V527"/>
    <mergeCell ref="AF527:AK527"/>
    <mergeCell ref="AL527:AM527"/>
    <mergeCell ref="B529:E529"/>
    <mergeCell ref="I529:N529"/>
    <mergeCell ref="S529:V529"/>
    <mergeCell ref="AF529:AK529"/>
    <mergeCell ref="AL529:AM529"/>
    <mergeCell ref="B531:E531"/>
    <mergeCell ref="I531:N531"/>
    <mergeCell ref="S531:V531"/>
    <mergeCell ref="AF531:AK531"/>
    <mergeCell ref="AL531:AM531"/>
    <mergeCell ref="B517:E517"/>
    <mergeCell ref="I517:N517"/>
    <mergeCell ref="S517:V517"/>
    <mergeCell ref="AF517:AK517"/>
    <mergeCell ref="AL517:AM517"/>
    <mergeCell ref="B519:E519"/>
    <mergeCell ref="I519:N519"/>
    <mergeCell ref="S519:V519"/>
    <mergeCell ref="AF519:AK519"/>
    <mergeCell ref="AL519:AM519"/>
    <mergeCell ref="B521:E521"/>
    <mergeCell ref="I521:N521"/>
    <mergeCell ref="S521:V521"/>
    <mergeCell ref="AF521:AK521"/>
    <mergeCell ref="AL521:AM521"/>
    <mergeCell ref="B523:E523"/>
    <mergeCell ref="I523:N523"/>
    <mergeCell ref="S523:V523"/>
    <mergeCell ref="AF523:AK523"/>
    <mergeCell ref="AL523:AM523"/>
    <mergeCell ref="B504:AP505"/>
    <mergeCell ref="B506:AP506"/>
    <mergeCell ref="B508:F509"/>
    <mergeCell ref="I508:Q509"/>
    <mergeCell ref="S508:V509"/>
    <mergeCell ref="X508:AN509"/>
    <mergeCell ref="B511:E511"/>
    <mergeCell ref="I511:N511"/>
    <mergeCell ref="S511:V511"/>
    <mergeCell ref="AF511:AK511"/>
    <mergeCell ref="AL511:AM511"/>
    <mergeCell ref="I513:N513"/>
    <mergeCell ref="S513:V513"/>
    <mergeCell ref="AF513:AK513"/>
    <mergeCell ref="AL513:AM513"/>
    <mergeCell ref="B515:E515"/>
    <mergeCell ref="I515:N515"/>
    <mergeCell ref="S515:V515"/>
    <mergeCell ref="AF515:AK515"/>
    <mergeCell ref="AL515:AM515"/>
    <mergeCell ref="B475:O475"/>
    <mergeCell ref="Q475:V475"/>
    <mergeCell ref="W475:X475"/>
    <mergeCell ref="B477:O477"/>
    <mergeCell ref="Q477:V477"/>
    <mergeCell ref="W477:X477"/>
    <mergeCell ref="AD464:AE464"/>
    <mergeCell ref="W479:X479"/>
    <mergeCell ref="H485:I485"/>
    <mergeCell ref="B464:O464"/>
    <mergeCell ref="A465:AP465"/>
    <mergeCell ref="B466:AP467"/>
    <mergeCell ref="B469:AP469"/>
    <mergeCell ref="B471:O471"/>
    <mergeCell ref="Q471:V471"/>
    <mergeCell ref="W471:X471"/>
    <mergeCell ref="B473:O473"/>
    <mergeCell ref="Q473:V473"/>
    <mergeCell ref="W473:X473"/>
    <mergeCell ref="B481:O481"/>
    <mergeCell ref="Q481:V481"/>
    <mergeCell ref="B448:O448"/>
    <mergeCell ref="B450:AP450"/>
    <mergeCell ref="B452:O452"/>
    <mergeCell ref="Q452:T452"/>
    <mergeCell ref="U452:V452"/>
    <mergeCell ref="B454:O454"/>
    <mergeCell ref="Q454:T454"/>
    <mergeCell ref="U454:V454"/>
    <mergeCell ref="B456:O456"/>
    <mergeCell ref="AD456:AE456"/>
    <mergeCell ref="B458:AP458"/>
    <mergeCell ref="B460:O460"/>
    <mergeCell ref="Q460:T460"/>
    <mergeCell ref="U460:V460"/>
    <mergeCell ref="B462:O462"/>
    <mergeCell ref="Q462:T462"/>
    <mergeCell ref="U462:V462"/>
    <mergeCell ref="U463:V463"/>
    <mergeCell ref="B440:O440"/>
    <mergeCell ref="Q440:T440"/>
    <mergeCell ref="U440:V440"/>
    <mergeCell ref="X440:AC440"/>
    <mergeCell ref="AD440:AE440"/>
    <mergeCell ref="B442:O442"/>
    <mergeCell ref="Q442:T442"/>
    <mergeCell ref="U442:V442"/>
    <mergeCell ref="X442:AC442"/>
    <mergeCell ref="AD442:AE442"/>
    <mergeCell ref="B444:O444"/>
    <mergeCell ref="Q444:T444"/>
    <mergeCell ref="U444:V444"/>
    <mergeCell ref="X444:AC444"/>
    <mergeCell ref="AD444:AE444"/>
    <mergeCell ref="B446:O446"/>
    <mergeCell ref="Q446:T446"/>
    <mergeCell ref="U446:V446"/>
    <mergeCell ref="X446:AC446"/>
    <mergeCell ref="AD446:AE446"/>
    <mergeCell ref="B432:O432"/>
    <mergeCell ref="Q432:T432"/>
    <mergeCell ref="U432:V432"/>
    <mergeCell ref="X432:AC432"/>
    <mergeCell ref="AD432:AE432"/>
    <mergeCell ref="B434:O434"/>
    <mergeCell ref="Q434:T434"/>
    <mergeCell ref="U434:V434"/>
    <mergeCell ref="X434:AC434"/>
    <mergeCell ref="AD434:AE434"/>
    <mergeCell ref="B436:O436"/>
    <mergeCell ref="Q436:T436"/>
    <mergeCell ref="U436:V436"/>
    <mergeCell ref="X436:AC436"/>
    <mergeCell ref="AD436:AE436"/>
    <mergeCell ref="B438:O438"/>
    <mergeCell ref="Q438:T438"/>
    <mergeCell ref="U438:V438"/>
    <mergeCell ref="X438:AC438"/>
    <mergeCell ref="AD438:AE438"/>
    <mergeCell ref="B424:O424"/>
    <mergeCell ref="Q424:T424"/>
    <mergeCell ref="U424:V424"/>
    <mergeCell ref="X424:AC424"/>
    <mergeCell ref="AD424:AE424"/>
    <mergeCell ref="B426:O426"/>
    <mergeCell ref="Q426:T426"/>
    <mergeCell ref="U426:V426"/>
    <mergeCell ref="X426:AC426"/>
    <mergeCell ref="AD426:AE426"/>
    <mergeCell ref="B428:O428"/>
    <mergeCell ref="Q428:T428"/>
    <mergeCell ref="U428:V428"/>
    <mergeCell ref="X428:AC428"/>
    <mergeCell ref="AD428:AE428"/>
    <mergeCell ref="B430:O430"/>
    <mergeCell ref="Q430:T430"/>
    <mergeCell ref="U430:V430"/>
    <mergeCell ref="X430:AC430"/>
    <mergeCell ref="AD430:AE430"/>
    <mergeCell ref="B416:O416"/>
    <mergeCell ref="Q416:T416"/>
    <mergeCell ref="U416:V416"/>
    <mergeCell ref="X416:AC416"/>
    <mergeCell ref="AD416:AE416"/>
    <mergeCell ref="B418:O418"/>
    <mergeCell ref="Q418:T418"/>
    <mergeCell ref="U418:V418"/>
    <mergeCell ref="X418:AC418"/>
    <mergeCell ref="AD418:AE418"/>
    <mergeCell ref="B420:O420"/>
    <mergeCell ref="Q420:T420"/>
    <mergeCell ref="U420:V420"/>
    <mergeCell ref="X420:AC420"/>
    <mergeCell ref="AD420:AE420"/>
    <mergeCell ref="B422:O422"/>
    <mergeCell ref="Q422:T422"/>
    <mergeCell ref="U422:V422"/>
    <mergeCell ref="X422:AC422"/>
    <mergeCell ref="AD422:AE422"/>
    <mergeCell ref="AD414:AE414"/>
    <mergeCell ref="B408:O408"/>
    <mergeCell ref="Q408:T408"/>
    <mergeCell ref="U408:V408"/>
    <mergeCell ref="X408:AC408"/>
    <mergeCell ref="AD408:AE408"/>
    <mergeCell ref="B410:O410"/>
    <mergeCell ref="Q410:T410"/>
    <mergeCell ref="U410:V410"/>
    <mergeCell ref="X410:AC410"/>
    <mergeCell ref="AD410:AE410"/>
    <mergeCell ref="B325:AP325"/>
    <mergeCell ref="B327:AP339"/>
    <mergeCell ref="B341:AP341"/>
    <mergeCell ref="B343:AP343"/>
    <mergeCell ref="B345:AP357"/>
    <mergeCell ref="B360:AP360"/>
    <mergeCell ref="B362:AP362"/>
    <mergeCell ref="B364:AP364"/>
    <mergeCell ref="B366:AP366"/>
    <mergeCell ref="B285:AP285"/>
    <mergeCell ref="C287:AP287"/>
    <mergeCell ref="B289:AP290"/>
    <mergeCell ref="C291:AP291"/>
    <mergeCell ref="C293:AP293"/>
    <mergeCell ref="C297:AP297"/>
    <mergeCell ref="C299:AP299"/>
    <mergeCell ref="C301:AP301"/>
    <mergeCell ref="C303:AP303"/>
    <mergeCell ref="J305:AP305"/>
    <mergeCell ref="B307:AP307"/>
    <mergeCell ref="C309:AP309"/>
    <mergeCell ref="C311:AP311"/>
    <mergeCell ref="B314:E314"/>
    <mergeCell ref="B316:AP316"/>
    <mergeCell ref="B321:AP321"/>
    <mergeCell ref="B323:AR323"/>
    <mergeCell ref="C229:AP229"/>
    <mergeCell ref="C231:H231"/>
    <mergeCell ref="I231:AG231"/>
    <mergeCell ref="B233:AP233"/>
    <mergeCell ref="B235:AP249"/>
    <mergeCell ref="B252:AP252"/>
    <mergeCell ref="B253:AP253"/>
    <mergeCell ref="B255:AP269"/>
    <mergeCell ref="B271:AP271"/>
    <mergeCell ref="B273:D273"/>
    <mergeCell ref="H273:I273"/>
    <mergeCell ref="B275:AP275"/>
    <mergeCell ref="B277:AP277"/>
    <mergeCell ref="B279:C279"/>
    <mergeCell ref="E279:I279"/>
    <mergeCell ref="B281:AP281"/>
    <mergeCell ref="W283:AE283"/>
    <mergeCell ref="AF283:AG283"/>
    <mergeCell ref="Q197:T197"/>
    <mergeCell ref="V197:AP197"/>
    <mergeCell ref="Q201:AK201"/>
    <mergeCell ref="AM201:AP201"/>
    <mergeCell ref="Q203:T203"/>
    <mergeCell ref="V203:AP203"/>
    <mergeCell ref="B205:AP205"/>
    <mergeCell ref="B207:AP207"/>
    <mergeCell ref="C211:AP211"/>
    <mergeCell ref="C213:AP213"/>
    <mergeCell ref="B215:AP215"/>
    <mergeCell ref="B217:AP217"/>
    <mergeCell ref="C219:AP219"/>
    <mergeCell ref="C221:AP221"/>
    <mergeCell ref="C223:AP223"/>
    <mergeCell ref="C225:AP225"/>
    <mergeCell ref="C227:AP227"/>
    <mergeCell ref="B197:O197"/>
    <mergeCell ref="B199:O199"/>
    <mergeCell ref="B188:AP188"/>
    <mergeCell ref="B190:O190"/>
    <mergeCell ref="Q190:AP191"/>
    <mergeCell ref="B193:O193"/>
    <mergeCell ref="B195:O195"/>
    <mergeCell ref="Q195:AK195"/>
    <mergeCell ref="AM195:AP195"/>
    <mergeCell ref="B164:AP164"/>
    <mergeCell ref="B166:AP166"/>
    <mergeCell ref="C167:AP167"/>
    <mergeCell ref="C169:AP169"/>
    <mergeCell ref="B171:AP171"/>
    <mergeCell ref="B173:AP173"/>
    <mergeCell ref="C175:AP175"/>
    <mergeCell ref="C177:AP177"/>
    <mergeCell ref="B181:AP182"/>
    <mergeCell ref="B139:O139"/>
    <mergeCell ref="Q139:AP139"/>
    <mergeCell ref="B141:O141"/>
    <mergeCell ref="Q141:AP141"/>
    <mergeCell ref="B143:O143"/>
    <mergeCell ref="Q143:AP143"/>
    <mergeCell ref="C184:AP184"/>
    <mergeCell ref="C186:AP186"/>
    <mergeCell ref="C150:G150"/>
    <mergeCell ref="B152:AP152"/>
    <mergeCell ref="B156:AP157"/>
    <mergeCell ref="AD159:AP159"/>
    <mergeCell ref="C160:AC160"/>
    <mergeCell ref="A162:AP162"/>
    <mergeCell ref="B145:AP146"/>
    <mergeCell ref="C148:G148"/>
    <mergeCell ref="B137:O137"/>
    <mergeCell ref="Q137:T137"/>
    <mergeCell ref="V137:AP137"/>
    <mergeCell ref="B114:O114"/>
    <mergeCell ref="Q114:R114"/>
    <mergeCell ref="V114:X114"/>
    <mergeCell ref="AB114:AC114"/>
    <mergeCell ref="B116:AP117"/>
    <mergeCell ref="C119:AP119"/>
    <mergeCell ref="C121:AP121"/>
    <mergeCell ref="B123:AP123"/>
    <mergeCell ref="B125:AP125"/>
    <mergeCell ref="AM135:AP135"/>
    <mergeCell ref="C127:AP127"/>
    <mergeCell ref="C129:AP129"/>
    <mergeCell ref="B131:AP131"/>
    <mergeCell ref="B133:O133"/>
    <mergeCell ref="Q133:AP133"/>
    <mergeCell ref="B135:O135"/>
    <mergeCell ref="Q135:AK135"/>
    <mergeCell ref="B71:O71"/>
    <mergeCell ref="Q71:AK71"/>
    <mergeCell ref="AM71:AP71"/>
    <mergeCell ref="B73:O73"/>
    <mergeCell ref="Q73:T73"/>
    <mergeCell ref="V73:AP73"/>
    <mergeCell ref="B75:O75"/>
    <mergeCell ref="A85:AP85"/>
    <mergeCell ref="B86:AP86"/>
    <mergeCell ref="B79:O79"/>
    <mergeCell ref="Q79:AP79"/>
    <mergeCell ref="B81:O81"/>
    <mergeCell ref="Q81:AK81"/>
    <mergeCell ref="AM81:AP81"/>
    <mergeCell ref="B83:O83"/>
    <mergeCell ref="Q83:T83"/>
    <mergeCell ref="V83:AP83"/>
    <mergeCell ref="B77:AP77"/>
    <mergeCell ref="C64:V64"/>
    <mergeCell ref="X64:AA64"/>
    <mergeCell ref="AC64:AF64"/>
    <mergeCell ref="AH64:AK64"/>
    <mergeCell ref="AM64:AP64"/>
    <mergeCell ref="C65:AP65"/>
    <mergeCell ref="B67:AP67"/>
    <mergeCell ref="B69:O69"/>
    <mergeCell ref="Q69:AP69"/>
    <mergeCell ref="B108:O108"/>
    <mergeCell ref="Q108:AP108"/>
    <mergeCell ref="B110:O110"/>
    <mergeCell ref="Q110:AP110"/>
    <mergeCell ref="B104:AP104"/>
    <mergeCell ref="B106:O106"/>
    <mergeCell ref="Q106:AP106"/>
    <mergeCell ref="B94:O94"/>
    <mergeCell ref="Q94:AP94"/>
    <mergeCell ref="B96:AP96"/>
    <mergeCell ref="B98:O98"/>
    <mergeCell ref="Q98:AP98"/>
    <mergeCell ref="B100:O100"/>
    <mergeCell ref="Q100:AK100"/>
    <mergeCell ref="AM100:AP100"/>
    <mergeCell ref="B102:O102"/>
    <mergeCell ref="Q102:T102"/>
    <mergeCell ref="V102:AP102"/>
    <mergeCell ref="AH729:AI729"/>
    <mergeCell ref="AK729:AN729"/>
    <mergeCell ref="B668:AP668"/>
    <mergeCell ref="B607:AP607"/>
    <mergeCell ref="Q648:X648"/>
    <mergeCell ref="Z648:AD648"/>
    <mergeCell ref="AI648:AO648"/>
    <mergeCell ref="B650:O650"/>
    <mergeCell ref="Q650:V650"/>
    <mergeCell ref="W650:X650"/>
    <mergeCell ref="AF616:AG616"/>
    <mergeCell ref="AI616:AM616"/>
    <mergeCell ref="B639:I639"/>
    <mergeCell ref="J639:K639"/>
    <mergeCell ref="A641:AP641"/>
    <mergeCell ref="B642:AP642"/>
    <mergeCell ref="B644:AP644"/>
    <mergeCell ref="B645:AP645"/>
    <mergeCell ref="B646:U646"/>
    <mergeCell ref="V646:AL646"/>
    <mergeCell ref="B618:O618"/>
    <mergeCell ref="Q618:V618"/>
    <mergeCell ref="W618:X618"/>
    <mergeCell ref="Z618:AE618"/>
    <mergeCell ref="U396:V396"/>
    <mergeCell ref="AD396:AE396"/>
    <mergeCell ref="W481:X481"/>
    <mergeCell ref="B396:O396"/>
    <mergeCell ref="X396:AC396"/>
    <mergeCell ref="AD462:AE462"/>
    <mergeCell ref="X452:AC452"/>
    <mergeCell ref="X454:AC454"/>
    <mergeCell ref="X404:AC404"/>
    <mergeCell ref="AD404:AE404"/>
    <mergeCell ref="B400:O400"/>
    <mergeCell ref="X400:AC400"/>
    <mergeCell ref="B412:O412"/>
    <mergeCell ref="AD460:AE460"/>
    <mergeCell ref="X456:AC456"/>
    <mergeCell ref="X448:AC448"/>
    <mergeCell ref="Q412:T412"/>
    <mergeCell ref="U412:V412"/>
    <mergeCell ref="X412:AC412"/>
    <mergeCell ref="AD412:AE412"/>
    <mergeCell ref="B414:O414"/>
    <mergeCell ref="Q414:T414"/>
    <mergeCell ref="U414:V414"/>
    <mergeCell ref="X414:AC414"/>
    <mergeCell ref="M571:N571"/>
    <mergeCell ref="P571:S571"/>
    <mergeCell ref="AK575:AN575"/>
    <mergeCell ref="P729:S729"/>
    <mergeCell ref="T729:U729"/>
    <mergeCell ref="W729:Z729"/>
    <mergeCell ref="AA729:AB729"/>
    <mergeCell ref="AD729:AG729"/>
    <mergeCell ref="U398:V398"/>
    <mergeCell ref="AD400:AE400"/>
    <mergeCell ref="AD398:AE398"/>
    <mergeCell ref="B406:O406"/>
    <mergeCell ref="Q406:T406"/>
    <mergeCell ref="U406:V406"/>
    <mergeCell ref="X406:AC406"/>
    <mergeCell ref="AD406:AE406"/>
    <mergeCell ref="B398:O398"/>
    <mergeCell ref="Q400:T400"/>
    <mergeCell ref="U400:V400"/>
    <mergeCell ref="B402:O402"/>
    <mergeCell ref="Q402:T402"/>
    <mergeCell ref="B479:O479"/>
    <mergeCell ref="Q479:V479"/>
    <mergeCell ref="AD452:AE452"/>
    <mergeCell ref="Q368:T368"/>
    <mergeCell ref="B368:O368"/>
    <mergeCell ref="B370:O371"/>
    <mergeCell ref="Q371:T371"/>
    <mergeCell ref="B373:AP373"/>
    <mergeCell ref="B375:E375"/>
    <mergeCell ref="B377:AP377"/>
    <mergeCell ref="B379:E379"/>
    <mergeCell ref="B381:AP381"/>
    <mergeCell ref="B383:E383"/>
    <mergeCell ref="U402:V402"/>
    <mergeCell ref="X402:AC402"/>
    <mergeCell ref="AD402:AE402"/>
    <mergeCell ref="A403:N403"/>
    <mergeCell ref="B404:O404"/>
    <mergeCell ref="Q404:T404"/>
    <mergeCell ref="U404:V404"/>
    <mergeCell ref="X464:AC464"/>
    <mergeCell ref="X460:AC460"/>
    <mergeCell ref="B386:AP386"/>
    <mergeCell ref="X398:AC398"/>
    <mergeCell ref="Q396:T396"/>
    <mergeCell ref="Q398:T398"/>
    <mergeCell ref="B388:AP389"/>
    <mergeCell ref="B391:O391"/>
    <mergeCell ref="Q391:T391"/>
    <mergeCell ref="U391:V391"/>
    <mergeCell ref="X391:AC391"/>
    <mergeCell ref="AD391:AE391"/>
    <mergeCell ref="B393:AP394"/>
    <mergeCell ref="AD454:AE454"/>
    <mergeCell ref="AD448:AE448"/>
    <mergeCell ref="X462:AC462"/>
    <mergeCell ref="AO575:AP575"/>
    <mergeCell ref="B577:AP577"/>
    <mergeCell ref="B579:O579"/>
    <mergeCell ref="Q579:V579"/>
    <mergeCell ref="W579:X579"/>
    <mergeCell ref="B483:AP483"/>
    <mergeCell ref="B485:G485"/>
    <mergeCell ref="B495:O495"/>
    <mergeCell ref="Q495:V495"/>
    <mergeCell ref="W495:X495"/>
    <mergeCell ref="B497:AP497"/>
    <mergeCell ref="B499:AP499"/>
    <mergeCell ref="B501:AP502"/>
    <mergeCell ref="B487:AP487"/>
    <mergeCell ref="B489:O489"/>
    <mergeCell ref="Q489:V489"/>
    <mergeCell ref="W489:X489"/>
    <mergeCell ref="B491:O491"/>
    <mergeCell ref="Q491:V491"/>
    <mergeCell ref="W491:X491"/>
    <mergeCell ref="B493:O493"/>
    <mergeCell ref="Q493:V493"/>
    <mergeCell ref="W493:X493"/>
    <mergeCell ref="B513:E513"/>
    <mergeCell ref="B601:O601"/>
    <mergeCell ref="Q601:V601"/>
    <mergeCell ref="W601:X601"/>
    <mergeCell ref="B603:O603"/>
    <mergeCell ref="Q603:V603"/>
    <mergeCell ref="W603:X603"/>
    <mergeCell ref="B605:AP605"/>
    <mergeCell ref="Q88:AP88"/>
    <mergeCell ref="B90:O90"/>
    <mergeCell ref="Q90:AK90"/>
    <mergeCell ref="AM90:AP90"/>
    <mergeCell ref="B92:O92"/>
    <mergeCell ref="Q92:T92"/>
    <mergeCell ref="V92:AP92"/>
    <mergeCell ref="B112:O112"/>
    <mergeCell ref="Q112:V112"/>
    <mergeCell ref="W112:X112"/>
    <mergeCell ref="Z112:AE112"/>
    <mergeCell ref="AF112:AG112"/>
    <mergeCell ref="AI112:AN112"/>
    <mergeCell ref="AO112:AP112"/>
    <mergeCell ref="B566:AP566"/>
    <mergeCell ref="B571:E571"/>
    <mergeCell ref="G571:L571"/>
    <mergeCell ref="AG2:AP2"/>
    <mergeCell ref="AH7:AP7"/>
    <mergeCell ref="B42:AP42"/>
    <mergeCell ref="C44:AP44"/>
    <mergeCell ref="C50:AP50"/>
    <mergeCell ref="B40:AP40"/>
    <mergeCell ref="B34:AP34"/>
    <mergeCell ref="AL1:AP1"/>
    <mergeCell ref="Q38:AB38"/>
    <mergeCell ref="Q36:AB36"/>
    <mergeCell ref="B30:AP30"/>
    <mergeCell ref="Q32:AB32"/>
    <mergeCell ref="AE32:AP32"/>
    <mergeCell ref="B18:AP18"/>
    <mergeCell ref="B20:AP21"/>
    <mergeCell ref="B13:AP13"/>
    <mergeCell ref="B28:AP28"/>
    <mergeCell ref="B6:AP6"/>
    <mergeCell ref="B2:AF4"/>
    <mergeCell ref="B15:AP16"/>
    <mergeCell ref="AE38:AP38"/>
    <mergeCell ref="AE36:AP36"/>
    <mergeCell ref="H11:I11"/>
    <mergeCell ref="C36:N36"/>
    <mergeCell ref="J11:Q11"/>
    <mergeCell ref="J25:AP25"/>
    <mergeCell ref="B25:C25"/>
    <mergeCell ref="D25:I25"/>
    <mergeCell ref="B26:AP26"/>
    <mergeCell ref="B23:AP23"/>
    <mergeCell ref="AH8:AP8"/>
    <mergeCell ref="AH9:AP9"/>
    <mergeCell ref="AI10:AP11"/>
    <mergeCell ref="B52:AP52"/>
    <mergeCell ref="C53:Q53"/>
    <mergeCell ref="S53:AP53"/>
    <mergeCell ref="C179:AP179"/>
    <mergeCell ref="B209:AP209"/>
    <mergeCell ref="B295:AP295"/>
    <mergeCell ref="AH662:AI662"/>
    <mergeCell ref="C32:N32"/>
    <mergeCell ref="B319:E319"/>
    <mergeCell ref="Z624:AG624"/>
    <mergeCell ref="B57:AP57"/>
    <mergeCell ref="C38:N38"/>
    <mergeCell ref="C46:J46"/>
    <mergeCell ref="C48:T48"/>
    <mergeCell ref="S58:AP58"/>
    <mergeCell ref="C60:AP60"/>
    <mergeCell ref="B62:AP62"/>
    <mergeCell ref="C58:Q58"/>
    <mergeCell ref="B313:AP313"/>
    <mergeCell ref="B317:AP317"/>
    <mergeCell ref="B201:O201"/>
    <mergeCell ref="B203:O203"/>
    <mergeCell ref="C55:AP55"/>
    <mergeCell ref="B88:O88"/>
  </mergeCells>
  <dataValidations count="12">
    <dataValidation type="whole" operator="greaterThanOrEqual" allowBlank="1" showInputMessage="1" showErrorMessage="1" error="De waarde die u invult, moet een geheel getal zijn." sqref="Q112:V112 Z112:AE112 AI112:AN112 Q614:V614 Q616:V616 Q618:V618 Q624:V624 U627 Q628:V628 Q626:V626 Q630:V630 U651 Q652:V652 Q650:V650 Q654:V654 Q660:V660 Q662:V662 Q664:V664 Q666:V666 Q597:V597 Q599:V599 Q601:V601 Q603:V603 Q593:V593 Q591:V591 Q589:V589 Q587:V587 Q585:V585 Q583:V583 U582 Q581:V581 Q579:V579 G571:L571 G573:L573 I561:N561 I559:N559 I557:N557 G546:L546 G544:L544 I533:N533 I531:N531 I527:N527 I525:N525 I523:N523 I521:N521 I529:N529 I519:N519 I517:N517 I515:N515 I513:N513 I511:N511" xr:uid="{AB6D2F31-1C9F-49D6-8736-10C39599E056}">
      <formula1>0</formula1>
    </dataValidation>
    <dataValidation type="whole" allowBlank="1" showInputMessage="1" showErrorMessage="1" error="De waarde die u invult, moet tussen 0000 en 9999 liggen." sqref="S511:V511 S513:V513 S515:V515 S517:V517 S519:V519 S521:V521 S523:V523 S525:V525 S527:V527 U530 S531:V531 S529:V529 S533:V533 P544:S544 P546:S546 S557:V557 S559:V559 S561:V561 P571:S571 P573:S573" xr:uid="{2C92C57D-0804-4F39-B61C-CC5E93C53133}">
      <formula1>0</formula1>
      <formula2>9999</formula2>
    </dataValidation>
    <dataValidation type="whole" allowBlank="1" showInputMessage="1" showErrorMessage="1" error="De waarde die u invult, moet tussen 1000 en 9999 liggen." sqref="Q197:T197 Q203:T203 Q137:T137 Q102:T102 Q83:T83 Q92:T92 Q73:T73" xr:uid="{F8222512-85A4-4D5F-8F5A-53E94196270D}">
      <formula1>1000</formula1>
      <formula2>9999</formula2>
    </dataValidation>
    <dataValidation type="whole" operator="greaterThanOrEqual" allowBlank="1" showInputMessage="1" showErrorMessage="1" error="De waarde die u invult moet een geheel getaal zijn." sqref="B279:C279" xr:uid="{82D40DD2-4A96-49EC-BB3A-4B7FF5AAE2D8}">
      <formula1>0</formula1>
    </dataValidation>
    <dataValidation allowBlank="1" showInputMessage="1" showErrorMessage="1" error="De waarde die u invult, moet groter of gelijk aan nul zijn." sqref="W283:AE283" xr:uid="{E858FD50-79F2-4E2C-92BF-7E4608BC45F3}"/>
    <dataValidation type="whole" operator="greaterThanOrEqual" allowBlank="1" showInputMessage="1" showErrorMessage="1" error="De waarde die u invult, moet een een geheel getal zijn." sqref="Q460:T460 Q462:T462 Q452:T452 Q454:T454 Q446:T446 Q444:T444 Q442:T442 Q440:T440 Q438:T438 Q436:T436 Q434:T434 Q432:T432 Q420:T420 Q422:T422 Q424:T424 Q426:T426 Q428:T428 Q430:T430 Q418:T418 Q416:T416 Q414:T414 Q412:T412 Q410:T410 Q408:T408 Q396:T396 Q398:T398 Q400:T400 Q402:T402 Q404:T404 Q406:T406 Q391:T391 B375:E375 B379:E379 B383:E383 Q371:T371 Q368:T368 B314:E314 B319:E319" xr:uid="{3259C2EB-FE7C-4BF6-831B-546273D9D5CA}">
      <formula1>0</formula1>
    </dataValidation>
    <dataValidation type="decimal" operator="greaterThanOrEqual" allowBlank="1" showInputMessage="1" showErrorMessage="1" error="De waarde die u invult, moet een groter of gelijk aan nul zijn." sqref="R699:Y699 R701:Y701 R703:Y703 R705:Y705 R676:Y676 Z660:AG660 Z662:AG662 Z664:AG664 Z666:AG666 Z652:AE652 Z650:AE650 Z630:AG630 Z628:AG628 Z626:AG626 Z624:AG624 B639:I639 Z614:AE614 Z616:AE616" xr:uid="{E427A11D-BD46-4CB7-893D-CFFA2B57321D}">
      <formula1>0</formula1>
    </dataValidation>
    <dataValidation type="whole" allowBlank="1" showInputMessage="1" showErrorMessage="1" error="De waarde die u invult, moet tussen 0 en 9 liggen." sqref="X761 R761 K154:M154 Q75:T75 V75:X75 Z75:AB75 Z114 T114 K148:X148 B154:E154 G154:I154 F273" xr:uid="{9D85AF4E-58D8-438A-9EF3-1EBBAE08C6E2}">
      <formula1>0</formula1>
      <formula2>9</formula2>
    </dataValidation>
    <dataValidation type="whole" allowBlank="1" showInputMessage="1" showErrorMessage="1" error="De waarde die u invult, moet tussen 0000 en 9999 liggen." sqref="AB761:AE761 J273:M273 AD114:AG114" xr:uid="{25246E5B-1376-40FD-B3A6-F9E0FE6AC8F9}">
      <formula1>0</formula1>
      <formula2>9</formula2>
    </dataValidation>
    <dataValidation type="whole" allowBlank="1" showInputMessage="1" showErrorMessage="1" error="De waarde die u invult, moet tussen 0 en 3 liggen." sqref="S114 Q761" xr:uid="{34510C3C-546F-4419-AE70-A807074746F8}">
      <formula1>0</formula1>
      <formula2>3</formula2>
    </dataValidation>
    <dataValidation type="whole" allowBlank="1" showInputMessage="1" showErrorMessage="1" error="De waarde die u invult, moet tussen 0 en 1 liggen." sqref="Y114 W761 E273" xr:uid="{D96265A6-336F-487F-9151-3ED655A68E98}">
      <formula1>0</formula1>
      <formula2>1</formula2>
    </dataValidation>
    <dataValidation type="whole" operator="greaterThanOrEqual" allowBlank="1" showInputMessage="1" showErrorMessage="1" error="De waarde moet steeds groter of gelijk zijn aan nul" sqref="U590 T439 S427 V582" xr:uid="{214EC11E-4CDD-44F9-95B3-FF85BB09A2D7}">
      <formula1>0</formula1>
    </dataValidation>
  </dataValidations>
  <hyperlinks>
    <hyperlink ref="B11" r:id="rId1" xr:uid="{39D3D460-7B59-44E3-B447-DE10ED8AFCE1}"/>
    <hyperlink ref="J11" r:id="rId2" xr:uid="{E38AFB70-FC35-4FC7-ABF7-0C73E87BDD52}"/>
    <hyperlink ref="D25" r:id="rId3" xr:uid="{7F7D0065-3D09-4DC5-A4F3-80292697EFD7}"/>
    <hyperlink ref="B776" r:id="rId4" xr:uid="{700A9790-B24B-46FF-BC96-8606490B4100}"/>
    <hyperlink ref="V610" r:id="rId5" xr:uid="{C301FF4D-A41A-4D2D-87D1-7277AB3115AC}"/>
    <hyperlink ref="V646" r:id="rId6" xr:uid="{AE713FC3-5AA7-40F4-AED9-DED4CB8E644C}"/>
  </hyperlinks>
  <pageMargins left="0.23622047244094491" right="0.23622047244094491" top="0.74803149606299213" bottom="0.74803149606299213" header="0.31496062992125984" footer="0.31496062992125984"/>
  <pageSetup paperSize="9" orientation="portrait" r:id="rId7"/>
  <headerFooter>
    <oddFooter>&amp;LSubsidieaanvraag voor een infrastructuurproject in het gewoon secundair onderwijs &amp;R&amp;8pagina &amp;P van &amp;N</oddFooter>
  </headerFooter>
  <rowBreaks count="19" manualBreakCount="19">
    <brk id="122" max="16383" man="1"/>
    <brk id="180" max="16383" man="1"/>
    <brk id="232" max="16383" man="1"/>
    <brk id="280" max="16383" man="1"/>
    <brk id="392" max="16383" man="1"/>
    <brk id="465" max="16383" man="1"/>
    <brk id="503" max="16383" man="1"/>
    <brk id="562" max="16383" man="1"/>
    <brk id="619" max="16383" man="1"/>
    <brk id="631" max="16383" man="1"/>
    <brk id="401" man="1"/>
    <brk id="481" man="1"/>
    <brk id="562" man="1"/>
    <brk id="164" man="1"/>
    <brk id="311" man="1"/>
    <brk id="236" man="1"/>
    <brk id="76" man="1"/>
    <brk id="667" max="16383" man="1"/>
    <brk id="734"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RB_OnderwijsNet_Vrij">
              <controlPr defaultSize="0" autoFill="0" autoLine="0" autoPict="0">
                <anchor moveWithCells="1">
                  <from>
                    <xdr:col>0</xdr:col>
                    <xdr:colOff>161925</xdr:colOff>
                    <xdr:row>29</xdr:row>
                    <xdr:rowOff>180975</xdr:rowOff>
                  </from>
                  <to>
                    <xdr:col>2</xdr:col>
                    <xdr:colOff>123825</xdr:colOff>
                    <xdr:row>32</xdr:row>
                    <xdr:rowOff>0</xdr:rowOff>
                  </to>
                </anchor>
              </controlPr>
            </control>
          </mc:Choice>
        </mc:AlternateContent>
        <mc:AlternateContent xmlns:mc="http://schemas.openxmlformats.org/markup-compatibility/2006">
          <mc:Choice Requires="x14">
            <control shapeId="1027" r:id="rId11" name="RB_OnderwijsNet_Gem">
              <controlPr defaultSize="0" autoFill="0" autoLine="0" autoPict="0">
                <anchor moveWithCells="1">
                  <from>
                    <xdr:col>14</xdr:col>
                    <xdr:colOff>104775</xdr:colOff>
                    <xdr:row>29</xdr:row>
                    <xdr:rowOff>180975</xdr:rowOff>
                  </from>
                  <to>
                    <xdr:col>16</xdr:col>
                    <xdr:colOff>123825</xdr:colOff>
                    <xdr:row>32</xdr:row>
                    <xdr:rowOff>0</xdr:rowOff>
                  </to>
                </anchor>
              </controlPr>
            </control>
          </mc:Choice>
        </mc:AlternateContent>
        <mc:AlternateContent xmlns:mc="http://schemas.openxmlformats.org/markup-compatibility/2006">
          <mc:Choice Requires="x14">
            <control shapeId="1028" r:id="rId12" name="RB_OnderwijsNet_Prov">
              <controlPr defaultSize="0" autoFill="0" autoLine="0" autoPict="0">
                <anchor moveWithCells="1">
                  <from>
                    <xdr:col>28</xdr:col>
                    <xdr:colOff>104775</xdr:colOff>
                    <xdr:row>29</xdr:row>
                    <xdr:rowOff>180975</xdr:rowOff>
                  </from>
                  <to>
                    <xdr:col>30</xdr:col>
                    <xdr:colOff>123825</xdr:colOff>
                    <xdr:row>32</xdr:row>
                    <xdr:rowOff>0</xdr:rowOff>
                  </to>
                </anchor>
              </controlPr>
            </control>
          </mc:Choice>
        </mc:AlternateContent>
        <mc:AlternateContent xmlns:mc="http://schemas.openxmlformats.org/markup-compatibility/2006">
          <mc:Choice Requires="x14">
            <control shapeId="1029" r:id="rId13" name="RB_Standaardprocedure">
              <controlPr defaultSize="0" autoFill="0" autoLine="0" autoPict="0">
                <anchor moveWithCells="1">
                  <from>
                    <xdr:col>0</xdr:col>
                    <xdr:colOff>161925</xdr:colOff>
                    <xdr:row>42</xdr:row>
                    <xdr:rowOff>0</xdr:rowOff>
                  </from>
                  <to>
                    <xdr:col>2</xdr:col>
                    <xdr:colOff>123825</xdr:colOff>
                    <xdr:row>44</xdr:row>
                    <xdr:rowOff>9525</xdr:rowOff>
                  </to>
                </anchor>
              </controlPr>
            </control>
          </mc:Choice>
        </mc:AlternateContent>
        <mc:AlternateContent xmlns:mc="http://schemas.openxmlformats.org/markup-compatibility/2006">
          <mc:Choice Requires="x14">
            <control shapeId="1030" r:id="rId14" name="Check Box 6">
              <controlPr defaultSize="0" autoFill="0" autoLine="0" autoPict="0">
                <anchor moveWithCells="1">
                  <from>
                    <xdr:col>0</xdr:col>
                    <xdr:colOff>161925</xdr:colOff>
                    <xdr:row>44</xdr:row>
                    <xdr:rowOff>0</xdr:rowOff>
                  </from>
                  <to>
                    <xdr:col>2</xdr:col>
                    <xdr:colOff>123825</xdr:colOff>
                    <xdr:row>46</xdr:row>
                    <xdr:rowOff>0</xdr:rowOff>
                  </to>
                </anchor>
              </controlPr>
            </control>
          </mc:Choice>
        </mc:AlternateContent>
        <mc:AlternateContent xmlns:mc="http://schemas.openxmlformats.org/markup-compatibility/2006">
          <mc:Choice Requires="x14">
            <control shapeId="1031" r:id="rId15" name="Check Box 7">
              <controlPr defaultSize="0" autoFill="0" autoLine="0" autoPict="0">
                <anchor moveWithCells="1">
                  <from>
                    <xdr:col>0</xdr:col>
                    <xdr:colOff>161925</xdr:colOff>
                    <xdr:row>44</xdr:row>
                    <xdr:rowOff>0</xdr:rowOff>
                  </from>
                  <to>
                    <xdr:col>2</xdr:col>
                    <xdr:colOff>123825</xdr:colOff>
                    <xdr:row>46</xdr:row>
                    <xdr:rowOff>0</xdr:rowOff>
                  </to>
                </anchor>
              </controlPr>
            </control>
          </mc:Choice>
        </mc:AlternateContent>
        <mc:AlternateContent xmlns:mc="http://schemas.openxmlformats.org/markup-compatibility/2006">
          <mc:Choice Requires="x14">
            <control shapeId="1032" r:id="rId16" name="RB_Verkorteprocedure">
              <controlPr defaultSize="0" autoFill="0" autoLine="0" autoPict="0">
                <anchor moveWithCells="1">
                  <from>
                    <xdr:col>0</xdr:col>
                    <xdr:colOff>161925</xdr:colOff>
                    <xdr:row>44</xdr:row>
                    <xdr:rowOff>0</xdr:rowOff>
                  </from>
                  <to>
                    <xdr:col>2</xdr:col>
                    <xdr:colOff>123825</xdr:colOff>
                    <xdr:row>46</xdr:row>
                    <xdr:rowOff>0</xdr:rowOff>
                  </to>
                </anchor>
              </controlPr>
            </control>
          </mc:Choice>
        </mc:AlternateContent>
        <mc:AlternateContent xmlns:mc="http://schemas.openxmlformats.org/markup-compatibility/2006">
          <mc:Choice Requires="x14">
            <control shapeId="1033" r:id="rId17" name="RB_Op_Wachtlijst_True">
              <controlPr defaultSize="0" autoFill="0" autoLine="0" autoPict="0">
                <anchor moveWithCells="1">
                  <from>
                    <xdr:col>0</xdr:col>
                    <xdr:colOff>161925</xdr:colOff>
                    <xdr:row>62</xdr:row>
                    <xdr:rowOff>9525</xdr:rowOff>
                  </from>
                  <to>
                    <xdr:col>2</xdr:col>
                    <xdr:colOff>0</xdr:colOff>
                    <xdr:row>64</xdr:row>
                    <xdr:rowOff>57150</xdr:rowOff>
                  </to>
                </anchor>
              </controlPr>
            </control>
          </mc:Choice>
        </mc:AlternateContent>
        <mc:AlternateContent xmlns:mc="http://schemas.openxmlformats.org/markup-compatibility/2006">
          <mc:Choice Requires="x14">
            <control shapeId="1034" r:id="rId18" name="RB_Op_Wachtlijst_False">
              <controlPr defaultSize="0" autoFill="0" autoLine="0" autoPict="0">
                <anchor moveWithCells="1">
                  <from>
                    <xdr:col>0</xdr:col>
                    <xdr:colOff>161925</xdr:colOff>
                    <xdr:row>64</xdr:row>
                    <xdr:rowOff>0</xdr:rowOff>
                  </from>
                  <to>
                    <xdr:col>2</xdr:col>
                    <xdr:colOff>123825</xdr:colOff>
                    <xdr:row>65</xdr:row>
                    <xdr:rowOff>95250</xdr:rowOff>
                  </to>
                </anchor>
              </controlPr>
            </control>
          </mc:Choice>
        </mc:AlternateContent>
        <mc:AlternateContent xmlns:mc="http://schemas.openxmlformats.org/markup-compatibility/2006">
          <mc:Choice Requires="x14">
            <control shapeId="1035" r:id="rId19" name="RB_CritRationalisatieProgr_True">
              <controlPr defaultSize="0" autoFill="0" autoLine="0" autoPict="0">
                <anchor moveWithCells="1">
                  <from>
                    <xdr:col>0</xdr:col>
                    <xdr:colOff>161925</xdr:colOff>
                    <xdr:row>165</xdr:row>
                    <xdr:rowOff>352425</xdr:rowOff>
                  </from>
                  <to>
                    <xdr:col>2</xdr:col>
                    <xdr:colOff>123825</xdr:colOff>
                    <xdr:row>168</xdr:row>
                    <xdr:rowOff>19050</xdr:rowOff>
                  </to>
                </anchor>
              </controlPr>
            </control>
          </mc:Choice>
        </mc:AlternateContent>
        <mc:AlternateContent xmlns:mc="http://schemas.openxmlformats.org/markup-compatibility/2006">
          <mc:Choice Requires="x14">
            <control shapeId="1036" r:id="rId20" name="RB_CritRationalisatieProgr_F">
              <controlPr defaultSize="0" autoFill="0" autoLine="0" autoPict="0">
                <anchor moveWithCells="1">
                  <from>
                    <xdr:col>0</xdr:col>
                    <xdr:colOff>161925</xdr:colOff>
                    <xdr:row>167</xdr:row>
                    <xdr:rowOff>19050</xdr:rowOff>
                  </from>
                  <to>
                    <xdr:col>2</xdr:col>
                    <xdr:colOff>123825</xdr:colOff>
                    <xdr:row>168</xdr:row>
                    <xdr:rowOff>171450</xdr:rowOff>
                  </to>
                </anchor>
              </controlPr>
            </control>
          </mc:Choice>
        </mc:AlternateContent>
        <mc:AlternateContent xmlns:mc="http://schemas.openxmlformats.org/markup-compatibility/2006">
          <mc:Choice Requires="x14">
            <control shapeId="1037" r:id="rId21" name="RB_Eigenaar">
              <controlPr defaultSize="0" autoFill="0" autoLine="0" autoPict="0">
                <anchor moveWithCells="1">
                  <from>
                    <xdr:col>0</xdr:col>
                    <xdr:colOff>161925</xdr:colOff>
                    <xdr:row>173</xdr:row>
                    <xdr:rowOff>0</xdr:rowOff>
                  </from>
                  <to>
                    <xdr:col>2</xdr:col>
                    <xdr:colOff>123825</xdr:colOff>
                    <xdr:row>174</xdr:row>
                    <xdr:rowOff>161925</xdr:rowOff>
                  </to>
                </anchor>
              </controlPr>
            </control>
          </mc:Choice>
        </mc:AlternateContent>
        <mc:AlternateContent xmlns:mc="http://schemas.openxmlformats.org/markup-compatibility/2006">
          <mc:Choice Requires="x14">
            <control shapeId="1038" r:id="rId22" name="RB_HouderZakelijkRecht">
              <controlPr defaultSize="0" autoFill="0" autoLine="0" autoPict="0">
                <anchor moveWithCells="1">
                  <from>
                    <xdr:col>0</xdr:col>
                    <xdr:colOff>161925</xdr:colOff>
                    <xdr:row>174</xdr:row>
                    <xdr:rowOff>152400</xdr:rowOff>
                  </from>
                  <to>
                    <xdr:col>2</xdr:col>
                    <xdr:colOff>123825</xdr:colOff>
                    <xdr:row>176</xdr:row>
                    <xdr:rowOff>133350</xdr:rowOff>
                  </to>
                </anchor>
              </controlPr>
            </control>
          </mc:Choice>
        </mc:AlternateContent>
        <mc:AlternateContent xmlns:mc="http://schemas.openxmlformats.org/markup-compatibility/2006">
          <mc:Choice Requires="x14">
            <control shapeId="1039" r:id="rId23" name="RB_HouderOptieZakelijkRecht">
              <controlPr defaultSize="0" autoFill="0" autoLine="0" autoPict="0">
                <anchor moveWithCells="1">
                  <from>
                    <xdr:col>0</xdr:col>
                    <xdr:colOff>161925</xdr:colOff>
                    <xdr:row>176</xdr:row>
                    <xdr:rowOff>152400</xdr:rowOff>
                  </from>
                  <to>
                    <xdr:col>2</xdr:col>
                    <xdr:colOff>123825</xdr:colOff>
                    <xdr:row>179</xdr:row>
                    <xdr:rowOff>0</xdr:rowOff>
                  </to>
                </anchor>
              </controlPr>
            </control>
          </mc:Choice>
        </mc:AlternateContent>
        <mc:AlternateContent xmlns:mc="http://schemas.openxmlformats.org/markup-compatibility/2006">
          <mc:Choice Requires="x14">
            <control shapeId="1040" r:id="rId24" name="RB_BeschikSchoolgebVrij_True">
              <controlPr defaultSize="0" autoFill="0" autoLine="0" autoPict="0">
                <anchor moveWithCells="1">
                  <from>
                    <xdr:col>0</xdr:col>
                    <xdr:colOff>161925</xdr:colOff>
                    <xdr:row>182</xdr:row>
                    <xdr:rowOff>0</xdr:rowOff>
                  </from>
                  <to>
                    <xdr:col>2</xdr:col>
                    <xdr:colOff>123825</xdr:colOff>
                    <xdr:row>183</xdr:row>
                    <xdr:rowOff>171450</xdr:rowOff>
                  </to>
                </anchor>
              </controlPr>
            </control>
          </mc:Choice>
        </mc:AlternateContent>
        <mc:AlternateContent xmlns:mc="http://schemas.openxmlformats.org/markup-compatibility/2006">
          <mc:Choice Requires="x14">
            <control shapeId="1041" r:id="rId25" name="RB_BeschikSchoolgebVrij_False">
              <controlPr defaultSize="0" autoFill="0" autoLine="0" autoPict="0">
                <anchor moveWithCells="1">
                  <from>
                    <xdr:col>0</xdr:col>
                    <xdr:colOff>161925</xdr:colOff>
                    <xdr:row>184</xdr:row>
                    <xdr:rowOff>66675</xdr:rowOff>
                  </from>
                  <to>
                    <xdr:col>2</xdr:col>
                    <xdr:colOff>123825</xdr:colOff>
                    <xdr:row>185</xdr:row>
                    <xdr:rowOff>171450</xdr:rowOff>
                  </to>
                </anchor>
              </controlPr>
            </control>
          </mc:Choice>
        </mc:AlternateContent>
        <mc:AlternateContent xmlns:mc="http://schemas.openxmlformats.org/markup-compatibility/2006">
          <mc:Choice Requires="x14">
            <control shapeId="1042" r:id="rId26" name="CB_Nieuwbouw">
              <controlPr defaultSize="0" autoFill="0" autoLine="0" autoPict="0">
                <anchor moveWithCells="1">
                  <from>
                    <xdr:col>0</xdr:col>
                    <xdr:colOff>161925</xdr:colOff>
                    <xdr:row>209</xdr:row>
                    <xdr:rowOff>0</xdr:rowOff>
                  </from>
                  <to>
                    <xdr:col>2</xdr:col>
                    <xdr:colOff>123825</xdr:colOff>
                    <xdr:row>210</xdr:row>
                    <xdr:rowOff>142875</xdr:rowOff>
                  </to>
                </anchor>
              </controlPr>
            </control>
          </mc:Choice>
        </mc:AlternateContent>
        <mc:AlternateContent xmlns:mc="http://schemas.openxmlformats.org/markup-compatibility/2006">
          <mc:Choice Requires="x14">
            <control shapeId="1043" r:id="rId27" name="CB_Verbouwingswerken">
              <controlPr defaultSize="0" autoFill="0" autoLine="0" autoPict="0">
                <anchor moveWithCells="1">
                  <from>
                    <xdr:col>0</xdr:col>
                    <xdr:colOff>161925</xdr:colOff>
                    <xdr:row>210</xdr:row>
                    <xdr:rowOff>152400</xdr:rowOff>
                  </from>
                  <to>
                    <xdr:col>2</xdr:col>
                    <xdr:colOff>123825</xdr:colOff>
                    <xdr:row>212</xdr:row>
                    <xdr:rowOff>133350</xdr:rowOff>
                  </to>
                </anchor>
              </controlPr>
            </control>
          </mc:Choice>
        </mc:AlternateContent>
        <mc:AlternateContent xmlns:mc="http://schemas.openxmlformats.org/markup-compatibility/2006">
          <mc:Choice Requires="x14">
            <control shapeId="1044" r:id="rId28" name="RB_Prov_Ant">
              <controlPr defaultSize="0" autoFill="0" autoLine="0" autoPict="0">
                <anchor moveWithCells="1">
                  <from>
                    <xdr:col>0</xdr:col>
                    <xdr:colOff>142875</xdr:colOff>
                    <xdr:row>33</xdr:row>
                    <xdr:rowOff>180975</xdr:rowOff>
                  </from>
                  <to>
                    <xdr:col>2</xdr:col>
                    <xdr:colOff>104775</xdr:colOff>
                    <xdr:row>36</xdr:row>
                    <xdr:rowOff>0</xdr:rowOff>
                  </to>
                </anchor>
              </controlPr>
            </control>
          </mc:Choice>
        </mc:AlternateContent>
        <mc:AlternateContent xmlns:mc="http://schemas.openxmlformats.org/markup-compatibility/2006">
          <mc:Choice Requires="x14">
            <control shapeId="1045" r:id="rId29" name="RB_Prov_BHG">
              <controlPr defaultSize="0" autoFill="0" autoLine="0" autoPict="0">
                <anchor moveWithCells="1">
                  <from>
                    <xdr:col>0</xdr:col>
                    <xdr:colOff>161925</xdr:colOff>
                    <xdr:row>35</xdr:row>
                    <xdr:rowOff>152400</xdr:rowOff>
                  </from>
                  <to>
                    <xdr:col>2</xdr:col>
                    <xdr:colOff>123825</xdr:colOff>
                    <xdr:row>37</xdr:row>
                    <xdr:rowOff>161925</xdr:rowOff>
                  </to>
                </anchor>
              </controlPr>
            </control>
          </mc:Choice>
        </mc:AlternateContent>
        <mc:AlternateContent xmlns:mc="http://schemas.openxmlformats.org/markup-compatibility/2006">
          <mc:Choice Requires="x14">
            <control shapeId="1046" r:id="rId30" name="CB_BewijsstukZakelijkRechtJN">
              <controlPr defaultSize="0" autoFill="0" autoLine="0" autoPict="0">
                <anchor moveWithCells="1">
                  <from>
                    <xdr:col>0</xdr:col>
                    <xdr:colOff>161925</xdr:colOff>
                    <xdr:row>742</xdr:row>
                    <xdr:rowOff>0</xdr:rowOff>
                  </from>
                  <to>
                    <xdr:col>2</xdr:col>
                    <xdr:colOff>123825</xdr:colOff>
                    <xdr:row>743</xdr:row>
                    <xdr:rowOff>114300</xdr:rowOff>
                  </to>
                </anchor>
              </controlPr>
            </control>
          </mc:Choice>
        </mc:AlternateContent>
        <mc:AlternateContent xmlns:mc="http://schemas.openxmlformats.org/markup-compatibility/2006">
          <mc:Choice Requires="x14">
            <control shapeId="1047" r:id="rId31" name="RB_Prov_Lim">
              <controlPr defaultSize="0" autoFill="0" autoLine="0" autoPict="0">
                <anchor moveWithCells="1">
                  <from>
                    <xdr:col>14</xdr:col>
                    <xdr:colOff>104775</xdr:colOff>
                    <xdr:row>33</xdr:row>
                    <xdr:rowOff>180975</xdr:rowOff>
                  </from>
                  <to>
                    <xdr:col>16</xdr:col>
                    <xdr:colOff>123825</xdr:colOff>
                    <xdr:row>36</xdr:row>
                    <xdr:rowOff>0</xdr:rowOff>
                  </to>
                </anchor>
              </controlPr>
            </control>
          </mc:Choice>
        </mc:AlternateContent>
        <mc:AlternateContent xmlns:mc="http://schemas.openxmlformats.org/markup-compatibility/2006">
          <mc:Choice Requires="x14">
            <control shapeId="1048" r:id="rId32" name="RB_Prov_OV">
              <controlPr defaultSize="0" autoFill="0" autoLine="0" autoPict="0">
                <anchor moveWithCells="1">
                  <from>
                    <xdr:col>14</xdr:col>
                    <xdr:colOff>104775</xdr:colOff>
                    <xdr:row>35</xdr:row>
                    <xdr:rowOff>152400</xdr:rowOff>
                  </from>
                  <to>
                    <xdr:col>16</xdr:col>
                    <xdr:colOff>123825</xdr:colOff>
                    <xdr:row>37</xdr:row>
                    <xdr:rowOff>161925</xdr:rowOff>
                  </to>
                </anchor>
              </controlPr>
            </control>
          </mc:Choice>
        </mc:AlternateContent>
        <mc:AlternateContent xmlns:mc="http://schemas.openxmlformats.org/markup-compatibility/2006">
          <mc:Choice Requires="x14">
            <control shapeId="1049" r:id="rId33" name="RB_Prov_VB">
              <controlPr defaultSize="0" autoFill="0" autoLine="0" autoPict="0">
                <anchor moveWithCells="1">
                  <from>
                    <xdr:col>28</xdr:col>
                    <xdr:colOff>104775</xdr:colOff>
                    <xdr:row>33</xdr:row>
                    <xdr:rowOff>180975</xdr:rowOff>
                  </from>
                  <to>
                    <xdr:col>30</xdr:col>
                    <xdr:colOff>123825</xdr:colOff>
                    <xdr:row>36</xdr:row>
                    <xdr:rowOff>0</xdr:rowOff>
                  </to>
                </anchor>
              </controlPr>
            </control>
          </mc:Choice>
        </mc:AlternateContent>
        <mc:AlternateContent xmlns:mc="http://schemas.openxmlformats.org/markup-compatibility/2006">
          <mc:Choice Requires="x14">
            <control shapeId="1050" r:id="rId34" name="RB_Prov_WV">
              <controlPr defaultSize="0" autoFill="0" autoLine="0" autoPict="0">
                <anchor moveWithCells="1">
                  <from>
                    <xdr:col>28</xdr:col>
                    <xdr:colOff>104775</xdr:colOff>
                    <xdr:row>35</xdr:row>
                    <xdr:rowOff>152400</xdr:rowOff>
                  </from>
                  <to>
                    <xdr:col>30</xdr:col>
                    <xdr:colOff>123825</xdr:colOff>
                    <xdr:row>37</xdr:row>
                    <xdr:rowOff>161925</xdr:rowOff>
                  </to>
                </anchor>
              </controlPr>
            </control>
          </mc:Choice>
        </mc:AlternateContent>
        <mc:AlternateContent xmlns:mc="http://schemas.openxmlformats.org/markup-compatibility/2006">
          <mc:Choice Requires="x14">
            <control shapeId="1051" r:id="rId35" name="RB_Spoedprocedure">
              <controlPr defaultSize="0" autoFill="0" autoLine="0" autoPict="0">
                <anchor moveWithCells="1">
                  <from>
                    <xdr:col>0</xdr:col>
                    <xdr:colOff>161925</xdr:colOff>
                    <xdr:row>47</xdr:row>
                    <xdr:rowOff>152400</xdr:rowOff>
                  </from>
                  <to>
                    <xdr:col>2</xdr:col>
                    <xdr:colOff>123825</xdr:colOff>
                    <xdr:row>49</xdr:row>
                    <xdr:rowOff>152400</xdr:rowOff>
                  </to>
                </anchor>
              </controlPr>
            </control>
          </mc:Choice>
        </mc:AlternateContent>
        <mc:AlternateContent xmlns:mc="http://schemas.openxmlformats.org/markup-compatibility/2006">
          <mc:Choice Requires="x14">
            <control shapeId="1052" r:id="rId36" name="RB_Diko_True">
              <controlPr defaultSize="0" autoFill="0" autoLine="0" autoPict="0">
                <anchor moveWithCells="1">
                  <from>
                    <xdr:col>0</xdr:col>
                    <xdr:colOff>161925</xdr:colOff>
                    <xdr:row>56</xdr:row>
                    <xdr:rowOff>161925</xdr:rowOff>
                  </from>
                  <to>
                    <xdr:col>2</xdr:col>
                    <xdr:colOff>123825</xdr:colOff>
                    <xdr:row>58</xdr:row>
                    <xdr:rowOff>9525</xdr:rowOff>
                  </to>
                </anchor>
              </controlPr>
            </control>
          </mc:Choice>
        </mc:AlternateContent>
        <mc:AlternateContent xmlns:mc="http://schemas.openxmlformats.org/markup-compatibility/2006">
          <mc:Choice Requires="x14">
            <control shapeId="1053" r:id="rId37" name="RB_Diko_False">
              <controlPr defaultSize="0" autoFill="0" autoLine="0" autoPict="0">
                <anchor moveWithCells="1">
                  <from>
                    <xdr:col>0</xdr:col>
                    <xdr:colOff>161925</xdr:colOff>
                    <xdr:row>58</xdr:row>
                    <xdr:rowOff>0</xdr:rowOff>
                  </from>
                  <to>
                    <xdr:col>2</xdr:col>
                    <xdr:colOff>123825</xdr:colOff>
                    <xdr:row>60</xdr:row>
                    <xdr:rowOff>9525</xdr:rowOff>
                  </to>
                </anchor>
              </controlPr>
            </control>
          </mc:Choice>
        </mc:AlternateContent>
        <mc:AlternateContent xmlns:mc="http://schemas.openxmlformats.org/markup-compatibility/2006">
          <mc:Choice Requires="x14">
            <control shapeId="1054" r:id="rId38" name="Check Box 51">
              <controlPr defaultSize="0" autoFill="0" autoLine="0" autoPict="0">
                <anchor moveWithCells="1">
                  <from>
                    <xdr:col>0</xdr:col>
                    <xdr:colOff>161925</xdr:colOff>
                    <xdr:row>118</xdr:row>
                    <xdr:rowOff>161925</xdr:rowOff>
                  </from>
                  <to>
                    <xdr:col>2</xdr:col>
                    <xdr:colOff>123825</xdr:colOff>
                    <xdr:row>121</xdr:row>
                    <xdr:rowOff>0</xdr:rowOff>
                  </to>
                </anchor>
              </controlPr>
            </control>
          </mc:Choice>
        </mc:AlternateContent>
        <mc:AlternateContent xmlns:mc="http://schemas.openxmlformats.org/markup-compatibility/2006">
          <mc:Choice Requires="x14">
            <control shapeId="1055" r:id="rId39" name="RB_CoordinerendeMacht_True">
              <controlPr defaultSize="0" autoFill="0" autoLine="0" autoPict="0">
                <anchor moveWithCells="1">
                  <from>
                    <xdr:col>0</xdr:col>
                    <xdr:colOff>161925</xdr:colOff>
                    <xdr:row>125</xdr:row>
                    <xdr:rowOff>0</xdr:rowOff>
                  </from>
                  <to>
                    <xdr:col>2</xdr:col>
                    <xdr:colOff>123825</xdr:colOff>
                    <xdr:row>126</xdr:row>
                    <xdr:rowOff>171450</xdr:rowOff>
                  </to>
                </anchor>
              </controlPr>
            </control>
          </mc:Choice>
        </mc:AlternateContent>
        <mc:AlternateContent xmlns:mc="http://schemas.openxmlformats.org/markup-compatibility/2006">
          <mc:Choice Requires="x14">
            <control shapeId="1056" r:id="rId40" name="RB_CoordinerendeMacht_False">
              <controlPr defaultSize="0" autoFill="0" autoLine="0" autoPict="0">
                <anchor moveWithCells="1">
                  <from>
                    <xdr:col>0</xdr:col>
                    <xdr:colOff>161925</xdr:colOff>
                    <xdr:row>126</xdr:row>
                    <xdr:rowOff>161925</xdr:rowOff>
                  </from>
                  <to>
                    <xdr:col>2</xdr:col>
                    <xdr:colOff>123825</xdr:colOff>
                    <xdr:row>128</xdr:row>
                    <xdr:rowOff>171450</xdr:rowOff>
                  </to>
                </anchor>
              </controlPr>
            </control>
          </mc:Choice>
        </mc:AlternateContent>
        <mc:AlternateContent xmlns:mc="http://schemas.openxmlformats.org/markup-compatibility/2006">
          <mc:Choice Requires="x14">
            <control shapeId="1057" r:id="rId41" name="RB_Samen_Met_Andere_IM_False">
              <controlPr defaultSize="0" autoFill="0" autoLine="0" autoPict="0">
                <anchor moveWithCells="1">
                  <from>
                    <xdr:col>0</xdr:col>
                    <xdr:colOff>161925</xdr:colOff>
                    <xdr:row>118</xdr:row>
                    <xdr:rowOff>161925</xdr:rowOff>
                  </from>
                  <to>
                    <xdr:col>2</xdr:col>
                    <xdr:colOff>123825</xdr:colOff>
                    <xdr:row>121</xdr:row>
                    <xdr:rowOff>0</xdr:rowOff>
                  </to>
                </anchor>
              </controlPr>
            </control>
          </mc:Choice>
        </mc:AlternateContent>
        <mc:AlternateContent xmlns:mc="http://schemas.openxmlformats.org/markup-compatibility/2006">
          <mc:Choice Requires="x14">
            <control shapeId="1058" r:id="rId42" name="RB_Samen_Met_Andere_OI_True">
              <controlPr defaultSize="0" autoFill="0" autoLine="0" autoPict="0">
                <anchor moveWithCells="1">
                  <from>
                    <xdr:col>0</xdr:col>
                    <xdr:colOff>161925</xdr:colOff>
                    <xdr:row>157</xdr:row>
                    <xdr:rowOff>0</xdr:rowOff>
                  </from>
                  <to>
                    <xdr:col>2</xdr:col>
                    <xdr:colOff>123825</xdr:colOff>
                    <xdr:row>158</xdr:row>
                    <xdr:rowOff>161925</xdr:rowOff>
                  </to>
                </anchor>
              </controlPr>
            </control>
          </mc:Choice>
        </mc:AlternateContent>
        <mc:AlternateContent xmlns:mc="http://schemas.openxmlformats.org/markup-compatibility/2006">
          <mc:Choice Requires="x14">
            <control shapeId="1059" r:id="rId43" name="RB_Samen_Met_Andere_OI_False">
              <controlPr defaultSize="0" autoFill="0" autoLine="0" autoPict="0">
                <anchor moveWithCells="1">
                  <from>
                    <xdr:col>0</xdr:col>
                    <xdr:colOff>161925</xdr:colOff>
                    <xdr:row>159</xdr:row>
                    <xdr:rowOff>0</xdr:rowOff>
                  </from>
                  <to>
                    <xdr:col>2</xdr:col>
                    <xdr:colOff>123825</xdr:colOff>
                    <xdr:row>161</xdr:row>
                    <xdr:rowOff>38100</xdr:rowOff>
                  </to>
                </anchor>
              </controlPr>
            </control>
          </mc:Choice>
        </mc:AlternateContent>
        <mc:AlternateContent xmlns:mc="http://schemas.openxmlformats.org/markup-compatibility/2006">
          <mc:Choice Requires="x14">
            <control shapeId="1060" r:id="rId44" name="RB_SamenWerking_OV_PS_True">
              <controlPr defaultSize="0" autoFill="0" autoLine="0" autoPict="0">
                <anchor moveWithCells="1">
                  <from>
                    <xdr:col>0</xdr:col>
                    <xdr:colOff>142875</xdr:colOff>
                    <xdr:row>289</xdr:row>
                    <xdr:rowOff>152400</xdr:rowOff>
                  </from>
                  <to>
                    <xdr:col>2</xdr:col>
                    <xdr:colOff>9525</xdr:colOff>
                    <xdr:row>292</xdr:row>
                    <xdr:rowOff>28575</xdr:rowOff>
                  </to>
                </anchor>
              </controlPr>
            </control>
          </mc:Choice>
        </mc:AlternateContent>
        <mc:AlternateContent xmlns:mc="http://schemas.openxmlformats.org/markup-compatibility/2006">
          <mc:Choice Requires="x14">
            <control shapeId="1061" r:id="rId45" name="RB_SamenWerking_OV_PS_False">
              <controlPr defaultSize="0" autoFill="0" autoLine="0" autoPict="0">
                <anchor moveWithCells="1">
                  <from>
                    <xdr:col>0</xdr:col>
                    <xdr:colOff>152400</xdr:colOff>
                    <xdr:row>292</xdr:row>
                    <xdr:rowOff>28575</xdr:rowOff>
                  </from>
                  <to>
                    <xdr:col>2</xdr:col>
                    <xdr:colOff>123825</xdr:colOff>
                    <xdr:row>293</xdr:row>
                    <xdr:rowOff>9525</xdr:rowOff>
                  </to>
                </anchor>
              </controlPr>
            </control>
          </mc:Choice>
        </mc:AlternateContent>
        <mc:AlternateContent xmlns:mc="http://schemas.openxmlformats.org/markup-compatibility/2006">
          <mc:Choice Requires="x14">
            <control shapeId="1062" r:id="rId46" name="CB_Dienst_Onr_Erfgoed">
              <controlPr defaultSize="0" autoFill="0" autoLine="0" autoPict="0">
                <anchor moveWithCells="1">
                  <from>
                    <xdr:col>0</xdr:col>
                    <xdr:colOff>161925</xdr:colOff>
                    <xdr:row>295</xdr:row>
                    <xdr:rowOff>0</xdr:rowOff>
                  </from>
                  <to>
                    <xdr:col>2</xdr:col>
                    <xdr:colOff>123825</xdr:colOff>
                    <xdr:row>296</xdr:row>
                    <xdr:rowOff>161925</xdr:rowOff>
                  </to>
                </anchor>
              </controlPr>
            </control>
          </mc:Choice>
        </mc:AlternateContent>
        <mc:AlternateContent xmlns:mc="http://schemas.openxmlformats.org/markup-compatibility/2006">
          <mc:Choice Requires="x14">
            <control shapeId="1063" r:id="rId47" name="CB_VIPA">
              <controlPr defaultSize="0" autoFill="0" autoLine="0" autoPict="0">
                <anchor moveWithCells="1">
                  <from>
                    <xdr:col>0</xdr:col>
                    <xdr:colOff>161925</xdr:colOff>
                    <xdr:row>297</xdr:row>
                    <xdr:rowOff>0</xdr:rowOff>
                  </from>
                  <to>
                    <xdr:col>2</xdr:col>
                    <xdr:colOff>123825</xdr:colOff>
                    <xdr:row>298</xdr:row>
                    <xdr:rowOff>161925</xdr:rowOff>
                  </to>
                </anchor>
              </controlPr>
            </control>
          </mc:Choice>
        </mc:AlternateContent>
        <mc:AlternateContent xmlns:mc="http://schemas.openxmlformats.org/markup-compatibility/2006">
          <mc:Choice Requires="x14">
            <control shapeId="1064" r:id="rId48" name="CB_VGC">
              <controlPr defaultSize="0" autoFill="0" autoLine="0" autoPict="0">
                <anchor moveWithCells="1">
                  <from>
                    <xdr:col>0</xdr:col>
                    <xdr:colOff>161925</xdr:colOff>
                    <xdr:row>299</xdr:row>
                    <xdr:rowOff>0</xdr:rowOff>
                  </from>
                  <to>
                    <xdr:col>2</xdr:col>
                    <xdr:colOff>123825</xdr:colOff>
                    <xdr:row>301</xdr:row>
                    <xdr:rowOff>9525</xdr:rowOff>
                  </to>
                </anchor>
              </controlPr>
            </control>
          </mc:Choice>
        </mc:AlternateContent>
        <mc:AlternateContent xmlns:mc="http://schemas.openxmlformats.org/markup-compatibility/2006">
          <mc:Choice Requires="x14">
            <control shapeId="1065" r:id="rId49" name="CB_Andere_Overheden">
              <controlPr defaultSize="0" autoFill="0" autoLine="0" autoPict="0">
                <anchor moveWithCells="1">
                  <from>
                    <xdr:col>0</xdr:col>
                    <xdr:colOff>161925</xdr:colOff>
                    <xdr:row>303</xdr:row>
                    <xdr:rowOff>0</xdr:rowOff>
                  </from>
                  <to>
                    <xdr:col>2</xdr:col>
                    <xdr:colOff>123825</xdr:colOff>
                    <xdr:row>304</xdr:row>
                    <xdr:rowOff>171450</xdr:rowOff>
                  </to>
                </anchor>
              </controlPr>
            </control>
          </mc:Choice>
        </mc:AlternateContent>
        <mc:AlternateContent xmlns:mc="http://schemas.openxmlformats.org/markup-compatibility/2006">
          <mc:Choice Requires="x14">
            <control shapeId="1066" r:id="rId50" name="RB_Schadeloosstelling_True">
              <controlPr defaultSize="0" autoFill="0" autoLine="0" autoPict="0">
                <anchor moveWithCells="1">
                  <from>
                    <xdr:col>0</xdr:col>
                    <xdr:colOff>161925</xdr:colOff>
                    <xdr:row>281</xdr:row>
                    <xdr:rowOff>0</xdr:rowOff>
                  </from>
                  <to>
                    <xdr:col>2</xdr:col>
                    <xdr:colOff>123825</xdr:colOff>
                    <xdr:row>283</xdr:row>
                    <xdr:rowOff>0</xdr:rowOff>
                  </to>
                </anchor>
              </controlPr>
            </control>
          </mc:Choice>
        </mc:AlternateContent>
        <mc:AlternateContent xmlns:mc="http://schemas.openxmlformats.org/markup-compatibility/2006">
          <mc:Choice Requires="x14">
            <control shapeId="1067" r:id="rId51" name="RB_Schadeloosstelling_False">
              <controlPr defaultSize="0" autoFill="0" autoLine="0" autoPict="0">
                <anchor moveWithCells="1">
                  <from>
                    <xdr:col>0</xdr:col>
                    <xdr:colOff>161925</xdr:colOff>
                    <xdr:row>285</xdr:row>
                    <xdr:rowOff>0</xdr:rowOff>
                  </from>
                  <to>
                    <xdr:col>2</xdr:col>
                    <xdr:colOff>123825</xdr:colOff>
                    <xdr:row>286</xdr:row>
                    <xdr:rowOff>114300</xdr:rowOff>
                  </to>
                </anchor>
              </controlPr>
            </control>
          </mc:Choice>
        </mc:AlternateContent>
        <mc:AlternateContent xmlns:mc="http://schemas.openxmlformats.org/markup-compatibility/2006">
          <mc:Choice Requires="x14">
            <control shapeId="1068" r:id="rId52" name="CB_GebAfgebrOntrGesubAGIOnGeb1">
              <controlPr defaultSize="0" autoFill="0" autoLine="0" autoPict="0">
                <anchor moveWithCells="1">
                  <from>
                    <xdr:col>33</xdr:col>
                    <xdr:colOff>28575</xdr:colOff>
                    <xdr:row>543</xdr:row>
                    <xdr:rowOff>0</xdr:rowOff>
                  </from>
                  <to>
                    <xdr:col>35</xdr:col>
                    <xdr:colOff>38100</xdr:colOff>
                    <xdr:row>545</xdr:row>
                    <xdr:rowOff>9525</xdr:rowOff>
                  </to>
                </anchor>
              </controlPr>
            </control>
          </mc:Choice>
        </mc:AlternateContent>
        <mc:AlternateContent xmlns:mc="http://schemas.openxmlformats.org/markup-compatibility/2006">
          <mc:Choice Requires="x14">
            <control shapeId="1069" r:id="rId53" name="CB_GebAfgebrOntrGesubAGIOnGeb2">
              <controlPr defaultSize="0" autoFill="0" autoLine="0" autoPict="0">
                <anchor moveWithCells="1">
                  <from>
                    <xdr:col>33</xdr:col>
                    <xdr:colOff>28575</xdr:colOff>
                    <xdr:row>545</xdr:row>
                    <xdr:rowOff>0</xdr:rowOff>
                  </from>
                  <to>
                    <xdr:col>35</xdr:col>
                    <xdr:colOff>38100</xdr:colOff>
                    <xdr:row>546</xdr:row>
                    <xdr:rowOff>38100</xdr:rowOff>
                  </to>
                </anchor>
              </controlPr>
            </control>
          </mc:Choice>
        </mc:AlternateContent>
        <mc:AlternateContent xmlns:mc="http://schemas.openxmlformats.org/markup-compatibility/2006">
          <mc:Choice Requires="x14">
            <control shapeId="1070" r:id="rId54" name="CB_LokLOAfgebrOntrGesubAGIOnG1">
              <controlPr defaultSize="0" autoFill="0" autoLine="0" autoPict="0">
                <anchor moveWithCells="1">
                  <from>
                    <xdr:col>33</xdr:col>
                    <xdr:colOff>28575</xdr:colOff>
                    <xdr:row>570</xdr:row>
                    <xdr:rowOff>0</xdr:rowOff>
                  </from>
                  <to>
                    <xdr:col>35</xdr:col>
                    <xdr:colOff>38100</xdr:colOff>
                    <xdr:row>572</xdr:row>
                    <xdr:rowOff>0</xdr:rowOff>
                  </to>
                </anchor>
              </controlPr>
            </control>
          </mc:Choice>
        </mc:AlternateContent>
        <mc:AlternateContent xmlns:mc="http://schemas.openxmlformats.org/markup-compatibility/2006">
          <mc:Choice Requires="x14">
            <control shapeId="1071" r:id="rId55" name="CB_LokLOAfgebrOntrGesubAGIOnG2">
              <controlPr defaultSize="0" autoFill="0" autoLine="0" autoPict="0">
                <anchor moveWithCells="1">
                  <from>
                    <xdr:col>33</xdr:col>
                    <xdr:colOff>28575</xdr:colOff>
                    <xdr:row>572</xdr:row>
                    <xdr:rowOff>0</xdr:rowOff>
                  </from>
                  <to>
                    <xdr:col>35</xdr:col>
                    <xdr:colOff>38100</xdr:colOff>
                    <xdr:row>573</xdr:row>
                    <xdr:rowOff>28575</xdr:rowOff>
                  </to>
                </anchor>
              </controlPr>
            </control>
          </mc:Choice>
        </mc:AlternateContent>
        <mc:AlternateContent xmlns:mc="http://schemas.openxmlformats.org/markup-compatibility/2006">
          <mc:Choice Requires="x14">
            <control shapeId="1072" r:id="rId56" name="CB_BewijsstukSamenwmod">
              <controlPr defaultSize="0" autoFill="0" autoLine="0" autoPict="0">
                <anchor moveWithCells="1">
                  <from>
                    <xdr:col>0</xdr:col>
                    <xdr:colOff>161925</xdr:colOff>
                    <xdr:row>745</xdr:row>
                    <xdr:rowOff>152400</xdr:rowOff>
                  </from>
                  <to>
                    <xdr:col>2</xdr:col>
                    <xdr:colOff>123825</xdr:colOff>
                    <xdr:row>747</xdr:row>
                    <xdr:rowOff>95250</xdr:rowOff>
                  </to>
                </anchor>
              </controlPr>
            </control>
          </mc:Choice>
        </mc:AlternateContent>
        <mc:AlternateContent xmlns:mc="http://schemas.openxmlformats.org/markup-compatibility/2006">
          <mc:Choice Requires="x14">
            <control shapeId="1073" r:id="rId57" name="CB_BewijsstukBerekBrutoOpp">
              <controlPr defaultSize="0" autoFill="0" autoLine="0" autoPict="0">
                <anchor moveWithCells="1">
                  <from>
                    <xdr:col>0</xdr:col>
                    <xdr:colOff>161925</xdr:colOff>
                    <xdr:row>748</xdr:row>
                    <xdr:rowOff>0</xdr:rowOff>
                  </from>
                  <to>
                    <xdr:col>2</xdr:col>
                    <xdr:colOff>123825</xdr:colOff>
                    <xdr:row>749</xdr:row>
                    <xdr:rowOff>142875</xdr:rowOff>
                  </to>
                </anchor>
              </controlPr>
            </control>
          </mc:Choice>
        </mc:AlternateContent>
        <mc:AlternateContent xmlns:mc="http://schemas.openxmlformats.org/markup-compatibility/2006">
          <mc:Choice Requires="x14">
            <control shapeId="1074" r:id="rId58" name="RB_Minder_Dan_125D_True">
              <controlPr defaultSize="0" autoFill="0" autoLine="0" autoPict="0">
                <anchor moveWithCells="1">
                  <from>
                    <xdr:col>0</xdr:col>
                    <xdr:colOff>161925</xdr:colOff>
                    <xdr:row>51</xdr:row>
                    <xdr:rowOff>161925</xdr:rowOff>
                  </from>
                  <to>
                    <xdr:col>2</xdr:col>
                    <xdr:colOff>123825</xdr:colOff>
                    <xdr:row>55</xdr:row>
                    <xdr:rowOff>171450</xdr:rowOff>
                  </to>
                </anchor>
              </controlPr>
            </control>
          </mc:Choice>
        </mc:AlternateContent>
        <mc:AlternateContent xmlns:mc="http://schemas.openxmlformats.org/markup-compatibility/2006">
          <mc:Choice Requires="x14">
            <control shapeId="1075" r:id="rId59" name="RB_Minder_Dan_125D_False">
              <controlPr defaultSize="0" autoFill="0" autoLine="0" autoPict="0">
                <anchor moveWithCells="1">
                  <from>
                    <xdr:col>0</xdr:col>
                    <xdr:colOff>161925</xdr:colOff>
                    <xdr:row>51</xdr:row>
                    <xdr:rowOff>228600</xdr:rowOff>
                  </from>
                  <to>
                    <xdr:col>2</xdr:col>
                    <xdr:colOff>123825</xdr:colOff>
                    <xdr:row>52</xdr:row>
                    <xdr:rowOff>142875</xdr:rowOff>
                  </to>
                </anchor>
              </controlPr>
            </control>
          </mc:Choice>
        </mc:AlternateContent>
        <mc:AlternateContent xmlns:mc="http://schemas.openxmlformats.org/markup-compatibility/2006">
          <mc:Choice Requires="x14">
            <control shapeId="1076" r:id="rId60" name="Check Box 76">
              <controlPr defaultSize="0" autoFill="0" autoLine="0" autoPict="0">
                <anchor moveWithCells="1">
                  <from>
                    <xdr:col>0</xdr:col>
                    <xdr:colOff>152400</xdr:colOff>
                    <xdr:row>308</xdr:row>
                    <xdr:rowOff>9525</xdr:rowOff>
                  </from>
                  <to>
                    <xdr:col>2</xdr:col>
                    <xdr:colOff>114300</xdr:colOff>
                    <xdr:row>310</xdr:row>
                    <xdr:rowOff>9525</xdr:rowOff>
                  </to>
                </anchor>
              </controlPr>
            </control>
          </mc:Choice>
        </mc:AlternateContent>
        <mc:AlternateContent xmlns:mc="http://schemas.openxmlformats.org/markup-compatibility/2006">
          <mc:Choice Requires="x14">
            <control shapeId="1077" r:id="rId61" name="Check Box 77">
              <controlPr defaultSize="0" autoFill="0" autoLine="0" autoPict="0">
                <anchor moveWithCells="1">
                  <from>
                    <xdr:col>0</xdr:col>
                    <xdr:colOff>161925</xdr:colOff>
                    <xdr:row>309</xdr:row>
                    <xdr:rowOff>0</xdr:rowOff>
                  </from>
                  <to>
                    <xdr:col>2</xdr:col>
                    <xdr:colOff>123825</xdr:colOff>
                    <xdr:row>311</xdr:row>
                    <xdr:rowOff>0</xdr:rowOff>
                  </to>
                </anchor>
              </controlPr>
            </control>
          </mc:Choice>
        </mc:AlternateContent>
        <mc:AlternateContent xmlns:mc="http://schemas.openxmlformats.org/markup-compatibility/2006">
          <mc:Choice Requires="x14">
            <control shapeId="1078" r:id="rId62" name="RB_Samen_Met_Andere_IM_False">
              <controlPr defaultSize="0" autoFill="0" autoLine="0" autoPict="0">
                <anchor moveWithCells="1">
                  <from>
                    <xdr:col>0</xdr:col>
                    <xdr:colOff>161925</xdr:colOff>
                    <xdr:row>116</xdr:row>
                    <xdr:rowOff>180975</xdr:rowOff>
                  </from>
                  <to>
                    <xdr:col>2</xdr:col>
                    <xdr:colOff>123825</xdr:colOff>
                    <xdr:row>118</xdr:row>
                    <xdr:rowOff>161925</xdr:rowOff>
                  </to>
                </anchor>
              </controlPr>
            </control>
          </mc:Choice>
        </mc:AlternateContent>
        <mc:AlternateContent xmlns:mc="http://schemas.openxmlformats.org/markup-compatibility/2006">
          <mc:Choice Requires="x14">
            <control shapeId="1079" r:id="rId63" name="CB_BewijsstukAttestVerzekering">
              <controlPr defaultSize="0" autoFill="0" autoLine="0" autoPict="0">
                <anchor moveWithCells="1">
                  <from>
                    <xdr:col>0</xdr:col>
                    <xdr:colOff>161925</xdr:colOff>
                    <xdr:row>744</xdr:row>
                    <xdr:rowOff>0</xdr:rowOff>
                  </from>
                  <to>
                    <xdr:col>2</xdr:col>
                    <xdr:colOff>123825</xdr:colOff>
                    <xdr:row>745</xdr:row>
                    <xdr:rowOff>114300</xdr:rowOff>
                  </to>
                </anchor>
              </controlPr>
            </control>
          </mc:Choice>
        </mc:AlternateContent>
        <mc:AlternateContent xmlns:mc="http://schemas.openxmlformats.org/markup-compatibility/2006">
          <mc:Choice Requires="x14">
            <control shapeId="1081" r:id="rId64" name="RB_BeschikSchoolgebVrij_True">
              <controlPr defaultSize="0" autoFill="0" autoLine="0" autoPict="0">
                <anchor moveWithCells="1">
                  <from>
                    <xdr:col>0</xdr:col>
                    <xdr:colOff>161925</xdr:colOff>
                    <xdr:row>217</xdr:row>
                    <xdr:rowOff>0</xdr:rowOff>
                  </from>
                  <to>
                    <xdr:col>2</xdr:col>
                    <xdr:colOff>123825</xdr:colOff>
                    <xdr:row>218</xdr:row>
                    <xdr:rowOff>161925</xdr:rowOff>
                  </to>
                </anchor>
              </controlPr>
            </control>
          </mc:Choice>
        </mc:AlternateContent>
        <mc:AlternateContent xmlns:mc="http://schemas.openxmlformats.org/markup-compatibility/2006">
          <mc:Choice Requires="x14">
            <control shapeId="1082" r:id="rId65" name="RB_BeschikSchoolgebVrij_True">
              <controlPr defaultSize="0" autoFill="0" autoLine="0" autoPict="0">
                <anchor moveWithCells="1">
                  <from>
                    <xdr:col>0</xdr:col>
                    <xdr:colOff>161925</xdr:colOff>
                    <xdr:row>220</xdr:row>
                    <xdr:rowOff>228600</xdr:rowOff>
                  </from>
                  <to>
                    <xdr:col>2</xdr:col>
                    <xdr:colOff>114300</xdr:colOff>
                    <xdr:row>222</xdr:row>
                    <xdr:rowOff>133350</xdr:rowOff>
                  </to>
                </anchor>
              </controlPr>
            </control>
          </mc:Choice>
        </mc:AlternateContent>
        <mc:AlternateContent xmlns:mc="http://schemas.openxmlformats.org/markup-compatibility/2006">
          <mc:Choice Requires="x14">
            <control shapeId="1083" r:id="rId66" name="RB_BeschikSchoolgebVrij_True">
              <controlPr defaultSize="0" autoFill="0" autoLine="0" autoPict="0">
                <anchor moveWithCells="1">
                  <from>
                    <xdr:col>0</xdr:col>
                    <xdr:colOff>161925</xdr:colOff>
                    <xdr:row>223</xdr:row>
                    <xdr:rowOff>0</xdr:rowOff>
                  </from>
                  <to>
                    <xdr:col>2</xdr:col>
                    <xdr:colOff>123825</xdr:colOff>
                    <xdr:row>224</xdr:row>
                    <xdr:rowOff>152400</xdr:rowOff>
                  </to>
                </anchor>
              </controlPr>
            </control>
          </mc:Choice>
        </mc:AlternateContent>
        <mc:AlternateContent xmlns:mc="http://schemas.openxmlformats.org/markup-compatibility/2006">
          <mc:Choice Requires="x14">
            <control shapeId="1084" r:id="rId67" name="RB_BeschikSchoolgebVrij_True">
              <controlPr defaultSize="0" autoFill="0" autoLine="0" autoPict="0">
                <anchor moveWithCells="1">
                  <from>
                    <xdr:col>0</xdr:col>
                    <xdr:colOff>152400</xdr:colOff>
                    <xdr:row>225</xdr:row>
                    <xdr:rowOff>0</xdr:rowOff>
                  </from>
                  <to>
                    <xdr:col>2</xdr:col>
                    <xdr:colOff>114300</xdr:colOff>
                    <xdr:row>226</xdr:row>
                    <xdr:rowOff>171450</xdr:rowOff>
                  </to>
                </anchor>
              </controlPr>
            </control>
          </mc:Choice>
        </mc:AlternateContent>
        <mc:AlternateContent xmlns:mc="http://schemas.openxmlformats.org/markup-compatibility/2006">
          <mc:Choice Requires="x14">
            <control shapeId="1085" r:id="rId68" name="RB_BeschikSchoolgebVrij_True">
              <controlPr defaultSize="0" autoFill="0" autoLine="0" autoPict="0">
                <anchor moveWithCells="1">
                  <from>
                    <xdr:col>0</xdr:col>
                    <xdr:colOff>161925</xdr:colOff>
                    <xdr:row>226</xdr:row>
                    <xdr:rowOff>180975</xdr:rowOff>
                  </from>
                  <to>
                    <xdr:col>2</xdr:col>
                    <xdr:colOff>123825</xdr:colOff>
                    <xdr:row>228</xdr:row>
                    <xdr:rowOff>161925</xdr:rowOff>
                  </to>
                </anchor>
              </controlPr>
            </control>
          </mc:Choice>
        </mc:AlternateContent>
        <mc:AlternateContent xmlns:mc="http://schemas.openxmlformats.org/markup-compatibility/2006">
          <mc:Choice Requires="x14">
            <control shapeId="1086" r:id="rId69" name="RB_BeschikSchoolgebVrij_True">
              <controlPr defaultSize="0" autoFill="0" autoLine="0" autoPict="0">
                <anchor moveWithCells="1">
                  <from>
                    <xdr:col>0</xdr:col>
                    <xdr:colOff>161925</xdr:colOff>
                    <xdr:row>229</xdr:row>
                    <xdr:rowOff>9525</xdr:rowOff>
                  </from>
                  <to>
                    <xdr:col>2</xdr:col>
                    <xdr:colOff>123825</xdr:colOff>
                    <xdr:row>230</xdr:row>
                    <xdr:rowOff>171450</xdr:rowOff>
                  </to>
                </anchor>
              </controlPr>
            </control>
          </mc:Choice>
        </mc:AlternateContent>
        <mc:AlternateContent xmlns:mc="http://schemas.openxmlformats.org/markup-compatibility/2006">
          <mc:Choice Requires="x14">
            <control shapeId="1087" r:id="rId70" name="RB_BeschikSchoolgebVrij_True">
              <controlPr defaultSize="0" autoFill="0" autoLine="0" autoPict="0">
                <anchor moveWithCells="1">
                  <from>
                    <xdr:col>0</xdr:col>
                    <xdr:colOff>161925</xdr:colOff>
                    <xdr:row>219</xdr:row>
                    <xdr:rowOff>9525</xdr:rowOff>
                  </from>
                  <to>
                    <xdr:col>2</xdr:col>
                    <xdr:colOff>123825</xdr:colOff>
                    <xdr:row>220</xdr:row>
                    <xdr:rowOff>171450</xdr:rowOff>
                  </to>
                </anchor>
              </controlPr>
            </control>
          </mc:Choice>
        </mc:AlternateContent>
        <mc:AlternateContent xmlns:mc="http://schemas.openxmlformats.org/markup-compatibility/2006">
          <mc:Choice Requires="x14">
            <control shapeId="1088" r:id="rId71" name="CB_Andere_Overheden">
              <controlPr defaultSize="0" autoFill="0" autoLine="0" autoPict="0">
                <anchor moveWithCells="1">
                  <from>
                    <xdr:col>0</xdr:col>
                    <xdr:colOff>161925</xdr:colOff>
                    <xdr:row>301</xdr:row>
                    <xdr:rowOff>28575</xdr:rowOff>
                  </from>
                  <to>
                    <xdr:col>2</xdr:col>
                    <xdr:colOff>123825</xdr:colOff>
                    <xdr:row>304</xdr:row>
                    <xdr:rowOff>0</xdr:rowOff>
                  </to>
                </anchor>
              </controlPr>
            </control>
          </mc:Choice>
        </mc:AlternateContent>
        <mc:AlternateContent xmlns:mc="http://schemas.openxmlformats.org/markup-compatibility/2006">
          <mc:Choice Requires="x14">
            <control shapeId="1089" r:id="rId72" name="CB_Inplantingsplan">
              <controlPr defaultSize="0" autoFill="0" autoLine="0" autoPict="0">
                <anchor moveWithCells="1">
                  <from>
                    <xdr:col>0</xdr:col>
                    <xdr:colOff>152400</xdr:colOff>
                    <xdr:row>750</xdr:row>
                    <xdr:rowOff>38100</xdr:rowOff>
                  </from>
                  <to>
                    <xdr:col>2</xdr:col>
                    <xdr:colOff>114300</xdr:colOff>
                    <xdr:row>751</xdr:row>
                    <xdr:rowOff>180975</xdr:rowOff>
                  </to>
                </anchor>
              </controlPr>
            </control>
          </mc:Choice>
        </mc:AlternateContent>
        <mc:AlternateContent xmlns:mc="http://schemas.openxmlformats.org/markup-compatibility/2006">
          <mc:Choice Requires="x14">
            <control shapeId="1090" r:id="rId73" name="CB_Overzichtsplan">
              <controlPr defaultSize="0" autoFill="0" autoLine="0" autoPict="0">
                <anchor moveWithCells="1">
                  <from>
                    <xdr:col>0</xdr:col>
                    <xdr:colOff>152400</xdr:colOff>
                    <xdr:row>751</xdr:row>
                    <xdr:rowOff>180975</xdr:rowOff>
                  </from>
                  <to>
                    <xdr:col>2</xdr:col>
                    <xdr:colOff>114300</xdr:colOff>
                    <xdr:row>753</xdr:row>
                    <xdr:rowOff>142875</xdr:rowOff>
                  </to>
                </anchor>
              </controlPr>
            </control>
          </mc:Choice>
        </mc:AlternateContent>
        <mc:AlternateContent xmlns:mc="http://schemas.openxmlformats.org/markup-compatibility/2006">
          <mc:Choice Requires="x14">
            <control shapeId="1091" r:id="rId74" name="CB_InplantingEnOverzichtsplan">
              <controlPr defaultSize="0" autoFill="0" autoLine="0" autoPict="0">
                <anchor moveWithCells="1">
                  <from>
                    <xdr:col>0</xdr:col>
                    <xdr:colOff>171450</xdr:colOff>
                    <xdr:row>741</xdr:row>
                    <xdr:rowOff>9525</xdr:rowOff>
                  </from>
                  <to>
                    <xdr:col>2</xdr:col>
                    <xdr:colOff>133350</xdr:colOff>
                    <xdr:row>741</xdr:row>
                    <xdr:rowOff>228600</xdr:rowOff>
                  </to>
                </anchor>
              </controlPr>
            </control>
          </mc:Choice>
        </mc:AlternateContent>
        <mc:AlternateContent xmlns:mc="http://schemas.openxmlformats.org/markup-compatibility/2006">
          <mc:Choice Requires="x14">
            <control shapeId="1092" r:id="rId75" name="RB_VerkorteprocedureSanitair">
              <controlPr defaultSize="0" autoFill="0" autoLine="0" autoPict="0">
                <anchor moveWithCells="1">
                  <from>
                    <xdr:col>0</xdr:col>
                    <xdr:colOff>161925</xdr:colOff>
                    <xdr:row>45</xdr:row>
                    <xdr:rowOff>171450</xdr:rowOff>
                  </from>
                  <to>
                    <xdr:col>2</xdr:col>
                    <xdr:colOff>123825</xdr:colOff>
                    <xdr:row>47</xdr:row>
                    <xdr:rowOff>171450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komende Post Item" ma:contentTypeID="0x0101005A3792A7BE1240F8AF45D02FC33F38AF00A1C97E966CDC4BF0B14F589E5C154B6B00B943CBB1D069154FADE2F9352E934531" ma:contentTypeVersion="4" ma:contentTypeDescription="Inkomende post item" ma:contentTypeScope="" ma:versionID="90f8601a3bbe381f96cb32f39ea06793">
  <xsd:schema xmlns:xsd="http://www.w3.org/2001/XMLSchema" xmlns:xs="http://www.w3.org/2001/XMLSchema" xmlns:p="http://schemas.microsoft.com/office/2006/metadata/properties" xmlns:ns2="c16af29e-b8ae-487a-8dfa-87db33eb7aad" xmlns:ns3="a735926c-a76e-4dde-beaa-31a6fcaa6152" targetNamespace="http://schemas.microsoft.com/office/2006/metadata/properties" ma:root="true" ma:fieldsID="aa410cfd29f1340b268082e71de30bbc" ns2:_="" ns3:_="">
    <xsd:import namespace="c16af29e-b8ae-487a-8dfa-87db33eb7aad"/>
    <xsd:import namespace="a735926c-a76e-4dde-beaa-31a6fcaa6152"/>
    <xsd:element name="properties">
      <xsd:complexType>
        <xsd:sequence>
          <xsd:element name="documentManagement">
            <xsd:complexType>
              <xsd:all>
                <xsd:element ref="ns2:RegistratieDatum" minOccurs="0"/>
                <xsd:element ref="ns2:OntvangstDatum" minOccurs="0"/>
                <xsd:element ref="ns2:DocumentType"/>
                <xsd:element ref="ns2:DossierNummer" minOccurs="0"/>
                <xsd:element ref="ns2:Bestemmeling" minOccurs="0"/>
                <xsd:element ref="ns2:BestemmingPapier"/>
                <xsd:element ref="ns3:Groe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af29e-b8ae-487a-8dfa-87db33eb7aad" elementFormDefault="qualified">
    <xsd:import namespace="http://schemas.microsoft.com/office/2006/documentManagement/types"/>
    <xsd:import namespace="http://schemas.microsoft.com/office/infopath/2007/PartnerControls"/>
    <xsd:element name="RegistratieDatum" ma:index="8" nillable="true" ma:displayName="Registratiedatum" ma:description="Registratiedatum" ma:internalName="RegistratieDatum">
      <xsd:simpleType>
        <xsd:restriction base="dms:DateTime"/>
      </xsd:simpleType>
    </xsd:element>
    <xsd:element name="OntvangstDatum" ma:index="9" nillable="true" ma:displayName="Ontvangstdatum" ma:description="Ontvangstdatum" ma:internalName="OntvangstDatum">
      <xsd:simpleType>
        <xsd:restriction base="dms:DateTime"/>
      </xsd:simpleType>
    </xsd:element>
    <xsd:element name="DocumentType" ma:index="10" ma:displayName="Documenttype" ma:description="Documenttype" ma:format="Dropdown" ma:internalName="DocumentType">
      <xsd:simpleType>
        <xsd:restriction base="dms:Choice">
          <xsd:enumeration value="Aanvraag"/>
          <xsd:enumeration value="Ontwerp"/>
          <xsd:enumeration value="Gunning"/>
          <xsd:enumeration value="Gunning: Offerte"/>
          <xsd:enumeration value="Betaling"/>
          <xsd:enumeration value="Vorderingsstaat"/>
          <xsd:enumeration value="Eindafrekening"/>
          <xsd:enumeration value="Zakelijk recht"/>
          <xsd:enumeration value="Lening"/>
          <xsd:enumeration value="Andere"/>
          <xsd:enumeration value="Onbekend"/>
        </xsd:restriction>
      </xsd:simpleType>
    </xsd:element>
    <xsd:element name="DossierNummer" ma:index="11" nillable="true" ma:displayName="Dossiernummer" ma:description="Dossiernummer" ma:internalName="DossierNummer">
      <xsd:simpleType>
        <xsd:restriction base="dms:Unknown"/>
      </xsd:simpleType>
    </xsd:element>
    <xsd:element name="Bestemmeling" ma:index="12" nillable="true" ma:displayName="Bestemmeling" ma:description="Bestemmeling" ma:internalName="Bestemmeling">
      <xsd:simpleType>
        <xsd:restriction base="dms:Text">
          <xsd:maxLength value="100"/>
        </xsd:restriction>
      </xsd:simpleType>
    </xsd:element>
    <xsd:element name="BestemmingPapier" ma:index="13" ma:displayName="Bestemming papier" ma:description="Bestemming papier" ma:internalName="BestemmingPapier">
      <xsd:simpleType>
        <xsd:restriction base="dms:Choice">
          <xsd:enumeration value="Archiveren"/>
          <xsd:enumeration value="Terug te stu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a735926c-a76e-4dde-beaa-31a6fcaa6152" elementFormDefault="qualified">
    <xsd:import namespace="http://schemas.microsoft.com/office/2006/documentManagement/types"/>
    <xsd:import namespace="http://schemas.microsoft.com/office/infopath/2007/PartnerControls"/>
    <xsd:element name="Groep" ma:index="14" nillable="true" ma:displayName="Groep" ma:internalName="Groe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roep xmlns="a735926c-a76e-4dde-beaa-31a6fcaa6152" xsi:nil="true"/>
    <DossierNummer xmlns="c16af29e-b8ae-487a-8dfa-87db33eb7aad" xsi:nil="true"/>
    <BestemmingPapier xmlns="c16af29e-b8ae-487a-8dfa-87db33eb7aad">Archiveren</BestemmingPapier>
    <OntvangstDatum xmlns="c16af29e-b8ae-487a-8dfa-87db33eb7aad">2018-11-25T23:00:00+00:00</OntvangstDatum>
    <DocumentType xmlns="c16af29e-b8ae-487a-8dfa-87db33eb7aad">Aanvraag</DocumentType>
    <Bestemmeling xmlns="c16af29e-b8ae-487a-8dfa-87db33eb7aad" xsi:nil="true"/>
    <RegistratieDatum xmlns="c16af29e-b8ae-487a-8dfa-87db33eb7aad">2018-12-06T08:17:57+00:00</RegistratieDatum>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02284-A09F-4B72-9EB7-996B85E64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af29e-b8ae-487a-8dfa-87db33eb7aad"/>
    <ds:schemaRef ds:uri="a735926c-a76e-4dde-beaa-31a6fcaa6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2E00D2-D412-42E0-B841-98F62BE4F868}">
  <ds:schemaRefs>
    <ds:schemaRef ds:uri="http://purl.org/dc/terms/"/>
    <ds:schemaRef ds:uri="a735926c-a76e-4dde-beaa-31a6fcaa6152"/>
    <ds:schemaRef ds:uri="http://schemas.microsoft.com/office/2006/documentManagement/types"/>
    <ds:schemaRef ds:uri="http://schemas.openxmlformats.org/package/2006/metadata/core-properties"/>
    <ds:schemaRef ds:uri="c16af29e-b8ae-487a-8dfa-87db33eb7aad"/>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9AECBF0-D905-47F2-BD0E-D3257827A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205</vt:i4>
      </vt:variant>
    </vt:vector>
  </HeadingPairs>
  <TitlesOfParts>
    <vt:vector size="206"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AdministratieveGegevens_fldLocatieWerkenAdres</vt:lpstr>
      <vt:lpstr>AdministratieveGegevens_fldLocatieWerkenGemeente</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AdministratieveGegevens_fldVestigingAdres</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BerekeningBestaandBrutoOppervlakte_fldSchoolgebouwenBouwjaarGebouw10</vt:lpstr>
      <vt:lpstr>BerekeningBestaandBrutoOppervlakte_fldSchoolgebouwenBouwjaarGebouw11</vt:lpstr>
      <vt:lpstr>BerekeningBestaandBrutoOppervlakte_fldSchoolgebouwenBouwjaarGebouw12</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BerekeningBestaandBrutoOppervlakte_fldSchoolgebouwenBrutoOppM2Gebouw10</vt:lpstr>
      <vt:lpstr>BerekeningBestaandBrutoOppervlakte_fldSchoolgebouwenBrutoOppM2Gebouw11</vt:lpstr>
      <vt:lpstr>BerekeningBestaandBrutoOppervlakte_fldSchoolgebouwenBrutoOppM2Gebouw12</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BerekeningBestaandBrutoOppervlakte_fldTechnischeLokalenBrutoOppM2Stookplaats3</vt:lpstr>
      <vt:lpstr>BerekeningBestaandBrutoOppervlakte_fldTechnischeLokalenBrutoOppM2Stookplaats4</vt:lpstr>
      <vt:lpstr>BerekeningBestaandeBrutoOppervlakte_fldGebouwcode1</vt:lpstr>
      <vt:lpstr>BerekeningBestaandeBrutoOppervlakte_fldGebouwcode10</vt:lpstr>
      <vt:lpstr>BerekeningBestaandeBrutoOppervlakte_fldGebouwcode11</vt:lpstr>
      <vt:lpstr>BerekeningBestaandeBrutoOppervlakte_fldGebouwcode12</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BerekeningBestaandeBrutoOppervlakte_fldGebouwcode9</vt:lpstr>
      <vt:lpstr>BerekeningBestaandeBrutoOppervlakte_fldGebouwcodeAfbraak1</vt:lpstr>
      <vt:lpstr>BerekeningBestaandeBrutoOppervlakte_fldGebouwcodeAfbraak2</vt:lpstr>
      <vt:lpstr>BerekeningFysischeNorm_fldAantalFiets</vt:lpstr>
      <vt:lpstr>BerekeningFysischeNorm_fldAantalLeerlingenDerdeGraadOfHogereCyclus</vt:lpstr>
      <vt:lpstr>BerekeningFysischeNorm_fldAantalLeerlingenLagere</vt:lpstr>
      <vt:lpstr>BerekeningFysischeNorm_fldAantalPersoneelsledenHalveOpdracht</vt:lpstr>
      <vt:lpstr>BerekeningFysischeNorm_fldAantalWekelijkseLestijdenLO</vt:lpstr>
      <vt:lpstr>BerekeningMaximaleBrutoOppervlakte_fldAantalLeerlingenPraktischOfKunstvakBouwEersteGraad</vt:lpstr>
      <vt:lpstr>BerekeningMaximaleBrutoOppervlakte_fldAantalLeerlingenPraktischOfKunstvakBouwOverige</vt:lpstr>
      <vt:lpstr>BerekeningMaximaleBrutoOppervlakte_fldAantalLeerlingenPraktischOfKunstvakHoutEersteGraad</vt:lpstr>
      <vt:lpstr>BerekeningMaximaleBrutoOppervlakte_fldAantalLeerlingenPraktischOfKunstvakHoutOverige</vt:lpstr>
      <vt:lpstr>BerekeningMaximaleBrutoOppervlakte_fldLestijdenPraktischOfKunstVakEersteGraad</vt:lpstr>
      <vt:lpstr>BerekeningMaximaleBrutoOppervlakte_fldLestijdenPraktischOfKunstvakStudiegebiedAuto</vt:lpstr>
      <vt:lpstr>BerekeningMaximaleBrutoOppervlakte_fldLestijdenPraktischOfKunstvakStudiegebiedBallet</vt:lpstr>
      <vt:lpstr>BerekeningMaximaleBrutoOppervlakte_fldLestijdenPraktischOfKunstvakStudiegebiedBeeldendeKunst</vt:lpstr>
      <vt:lpstr>BerekeningMaximaleBrutoOppervlakte_fldLestijdenPraktischOfKunstvakStudiegebiedChemie</vt:lpstr>
      <vt:lpstr>BerekeningMaximaleBrutoOppervlakte_fldLestijdenPraktischOfKunstvakStudiegebiedDecoratieveTechnieken</vt:lpstr>
      <vt:lpstr>BerekeningMaximaleBrutoOppervlakte_fldLestijdenPraktischOfKunstvakStudiegebiedFotografie</vt:lpstr>
      <vt:lpstr>BerekeningMaximaleBrutoOppervlakte_fldLestijdenPraktischOfKunstvakStudiegebiedGlastechnieken</vt:lpstr>
      <vt:lpstr>BerekeningMaximaleBrutoOppervlakte_fldLestijdenPraktischOfKunstvakStudiegebiedGrafischeTechnieken</vt:lpstr>
      <vt:lpstr>BerekeningMaximaleBrutoOppervlakte_fldLestijdenPraktischOfKunstvakStudiegebiedHandel</vt:lpstr>
      <vt:lpstr>BerekeningMaximaleBrutoOppervlakte_fldLestijdenPraktischOfKunstvakStudiegebiedHout</vt:lpstr>
      <vt:lpstr>BerekeningMaximaleBrutoOppervlakte_fldLestijdenPraktischOfKunstvakStudiegebiedJuwelen</vt:lpstr>
      <vt:lpstr>BerekeningMaximaleBrutoOppervlakte_fldLestijdenPraktischOfKunstvakStudiegebiedKoelingEnWarmte</vt:lpstr>
      <vt:lpstr>BerekeningMaximaleBrutoOppervlakte_fldLestijdenPraktischOfKunstvakStudiegebiedLandEnTuinbouw</vt:lpstr>
      <vt:lpstr>BerekeningMaximaleBrutoOppervlakte_fldLestijdenPraktischOfKunstvakStudiegebiedLichaamsverzorging</vt:lpstr>
      <vt:lpstr>BerekeningMaximaleBrutoOppervlakte_fldLestijdenPraktischOfKunstvakStudiegebiedMaritiemeOpleidingen</vt:lpstr>
      <vt:lpstr>BerekeningMaximaleBrutoOppervlakte_fldLestijdenPraktischOfKunstvakStudiegebiedMechanicaElektriciteit</vt:lpstr>
      <vt:lpstr>BerekeningMaximaleBrutoOppervlakte_fldLestijdenPraktischOfKunstvakStudiegebiedMode</vt:lpstr>
      <vt:lpstr>BerekeningMaximaleBrutoOppervlakte_fldLestijdenPraktischOfKunstvakStudiegebiedMuziekinstrumentenBouw</vt:lpstr>
      <vt:lpstr>BerekeningMaximaleBrutoOppervlakte_fldLestijdenPraktischOfKunstvakStudiegebiedOptiek</vt:lpstr>
      <vt:lpstr>BerekeningMaximaleBrutoOppervlakte_fldLestijdenPraktischOfKunstvakStudiegebiedOrthopedischeTechnieken</vt:lpstr>
      <vt:lpstr>BerekeningMaximaleBrutoOppervlakte_fldLestijdenPraktischOfKunstvakStudiegebiedPersonenzorg</vt:lpstr>
      <vt:lpstr>BerekeningMaximaleBrutoOppervlakte_fldLestijdenPraktischOfKunstvakStudiegebiedPodiumKunsten</vt:lpstr>
      <vt:lpstr>BerekeningMaximaleBrutoOppervlakte_fldLestijdenPraktischOfKunstvakStudiegebiedTandtechnieken</vt:lpstr>
      <vt:lpstr>BerekeningMaximaleBrutoOppervlakte_fldLestijdenPraktischOfKunstvakStudiegebiedTextiel</vt:lpstr>
      <vt:lpstr>BerekeningMaximaleBrutoOppervlakte_fldLestijdenPraktischOfKunstvakStudiegebiedToerisme</vt:lpstr>
      <vt:lpstr>BerekeningMaximaleBrutoOppervlakte_fldLestijdenPraktischOfKunstvakStudiegebiedVoeding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GegevensActualisatie_OmschrijvingDuurzaamheid</vt:lpstr>
      <vt:lpstr>GegevensActualisatie_OmschrijvingMultifunctionaliteit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Ondertekening_fldFunctie</vt:lpstr>
      <vt:lpstr>Ondertekening_fldHandtekening</vt:lpstr>
      <vt:lpstr>Ondertekening_fldNaam</vt:lpstr>
      <vt:lpstr>Ondertekening_fldOndertekeningsDatum</vt:lpstr>
      <vt:lpstr>Ontvangstdatum_fldOntvangstdatum</vt:lpstr>
      <vt:lpstr>OppervlakteNieuwbouwEnKostprijs_fldNieuwbouwBrutoOppM2LokalenLO</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OppervlakteNieuwbouwEnKostprijs_fldNieuwbouwKostprijsLokalenLO</vt:lpstr>
      <vt:lpstr>OppervlakteNieuwbouwEnKostprijs_fldNieuwbouwKostprijsSchoolgebouwen</vt:lpstr>
      <vt:lpstr>OppervlakteNieuwbouwEnKostprijs_fldNieuwbouwNietGenormeerdeOmgevingKostprijs</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Van Duyse, Jo</cp:lastModifiedBy>
  <cp:lastPrinted>2020-04-14T09:12:05Z</cp:lastPrinted>
  <dcterms:created xsi:type="dcterms:W3CDTF">2018-11-26T12:43:02Z</dcterms:created>
  <dcterms:modified xsi:type="dcterms:W3CDTF">2021-01-25T13:12:51Z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0x0101005A3792A7BE1240F8AF45D02FC33F38AF00A1C97E966CDC4BF0B14F589E5C154B6B00B943CBB1D069154FADE2F9352E934531</vt:lpwstr>
  </property>
  <property fmtid="{D5CDD505-2E9C-101B-9397-08002B2CF9AE}" pid="3" name="DossierNummerColligo">
    <vt:lpwstr/>
  </property>
</Properties>
</file>