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Wv162745\fs_agion\Agiondocs\Algemeen\Formulieren\Aanvraagformulieren_RF\Aanvraagformulieren_Subsidie\2020\WerkenLaatsteVersie\"/>
    </mc:Choice>
  </mc:AlternateContent>
  <xr:revisionPtr revIDLastSave="0" documentId="13_ncr:1_{F1B0CFCC-785E-4BFD-9AD2-CD8084406D0C}" xr6:coauthVersionLast="44" xr6:coauthVersionMax="44" xr10:uidLastSave="{00000000-0000-0000-0000-000000000000}"/>
  <workbookProtection workbookAlgorithmName="SHA-512" workbookHashValue="NsHHikHdVXhNOAgvPyki+DfIe4cb8hl162ywyubAZUZP3AOUWaTfvI2piqMdd9iPwWRietpKu0mjqbZWmSITXg==" workbookSaltValue="BM3/xQfaFpwkBMyhe+7xAw=="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aanvraag!$B$314</definedName>
    <definedName name="AardAanvraag_fldAantalLeerlingenNieuweInfra">aanvraag!$B$319</definedName>
    <definedName name="AardAanvraag_fldAanvraagInfrastructuurRuimte">aanvraag!$I$231</definedName>
    <definedName name="AardAanvraag_fldAanvraagMotiveerGeplandeWerken">aanvraag!$B$255</definedName>
    <definedName name="AardAanvraag_fldAanvraagOmschrijfGeplandeWerken">aanvraag!$B$235</definedName>
    <definedName name="AardAanvraag_fldBovenvermeldeWerkenSchadeloosstellingBedrag">aanvraag!$W$283</definedName>
    <definedName name="AardAanvraag_fldDatumUitvoeringsperiodeMaanden">aanvraag!$B$279</definedName>
    <definedName name="AardAanvraag_fldDatumUitvoeringWerkenJaar">aanvraag!$J$273:$M$273</definedName>
    <definedName name="AardAanvraag_fldDatumUitvoeringWerkenMaand">aanvraag!$E$273:$F$273</definedName>
    <definedName name="AardAanvraag_fldSubsidiesAndereOverhedenAndereWaarde">aanvraag!$J$305</definedName>
    <definedName name="AdministratieveGegevens_fldAankoopGebouwAard">aanvraag!$Q$99</definedName>
    <definedName name="AdministratieveGegevens_fldAankoopGebouwGemeente">aanvraag!$V$103</definedName>
    <definedName name="AdministratieveGegevens_fldAankoopGebouwNr">aanvraag!$AM$101</definedName>
    <definedName name="AdministratieveGegevens_fldAankoopGebouwPostcode">aanvraag!$Q$103</definedName>
    <definedName name="AdministratieveGegevens_fldAankoopGebouwStraat">aanvraag!$Q$101</definedName>
    <definedName name="AdministratieveGegevens_fldAndereOnderwijsinstellingsnummer">aanvraag!$AA$159:$AL$159</definedName>
    <definedName name="AdministratieveGegevens_fldBankrekening">aanvraag!$I$149:$X$149</definedName>
    <definedName name="AdministratieveGegevens_fldBic">aanvraag!$I$151:$S$151</definedName>
    <definedName name="AdministratieveGegevens_fldCoördinerendeIMemail">aanvraag!$Q$144</definedName>
    <definedName name="AdministratieveGegevens_fldCoördinerendeIMGemeente">aanvraag!$V$138</definedName>
    <definedName name="AdministratieveGegevens_fldCoördinerendeIMGSM">aanvraag!$Q$142</definedName>
    <definedName name="AdministratieveGegevens_fldCoördinerendeIMNaam">aanvraag!$Q$134</definedName>
    <definedName name="AdministratieveGegevens_fldCoördinerendeIMNr">aanvraag!$AM$136</definedName>
    <definedName name="AdministratieveGegevens_fldCoördinerendeIMPostcode">aanvraag!$Q$138</definedName>
    <definedName name="AdministratieveGegevens_fldCoördinerendeIMStraat">aanvraag!$Q$136</definedName>
    <definedName name="AdministratieveGegevens_fldCoördinerendeIMTelefoon">aanvraag!$Q$140</definedName>
    <definedName name="AdministratieveGegevens_fldDossiernummer_1">aanvraag!$X$64</definedName>
    <definedName name="AdministratieveGegevens_fldDossiernummer_2">aanvraag!$AC$64</definedName>
    <definedName name="AdministratieveGegevens_fldDossiernummer_3">aanvraag!$AH$64</definedName>
    <definedName name="AdministratieveGegevens_fldDossiernummer_4">aanvraag!$AM$64</definedName>
    <definedName name="AdministratieveGegevens_fldIMKBO">aanvraag!$B$154:$E$154,aanvraag!$G$154:$I$154,aanvraag!$K$154:$M$154</definedName>
    <definedName name="AdministratieveGegevens_fldKadastraleGegevensWerkenDatumAkte">aanvraag!$S$115,aanvraag!$T$115,aanvraag!$Y$115,aanvraag!$Z$115,aanvraag!$AD$115,aanvraag!$AE$115,aanvraag!$AF$115,aanvraag!$AG$115</definedName>
    <definedName name="AdministratieveGegevens_fldKBO">aanvraag!$Q$75:$T$75,aanvraag!$V$75:$X$75,aanvraag!$Z$75:$AA$75,aanvraag!$AB$75</definedName>
    <definedName name="AdministratieveGegevens_fldOnderwijsinstellingGemeente">aanvraag!$V$83</definedName>
    <definedName name="AdministratieveGegevens_fldOnderwijsinstellingNaam">aanvraag!$Q$79</definedName>
    <definedName name="AdministratieveGegevens_fldOnderwijsinstellingNr">aanvraag!$AM$81</definedName>
    <definedName name="AdministratieveGegevens_fldOnderwijsinstellingPostcode">aanvraag!$Q$83</definedName>
    <definedName name="AdministratieveGegevens_fldOnderwijsinstellingStraat">aanvraag!$Q$81</definedName>
    <definedName name="AdministratieveGegevens_fldSamenMetAnderVestiging">aanvraag!$AD$159</definedName>
    <definedName name="AdministratieveGegevens_fldSchoolbestuurGemeente">aanvraag!$V$73</definedName>
    <definedName name="AdministratieveGegevens_fldSchoolbestuurNaam">aanvraag!$Q$69</definedName>
    <definedName name="AdministratieveGegevens_fldSchoolbestuurNr">aanvraag!$AM$71</definedName>
    <definedName name="AdministratieveGegevens_fldSchoolbestuurPostcode">aanvraag!$Q$73</definedName>
    <definedName name="AdministratieveGegevens_fldSchoolbestuurStraat">aanvraag!$Q$71</definedName>
    <definedName name="AdministratieveGegevens_fldVestigingGemeente">aanvraag!$V$93</definedName>
    <definedName name="AdministratieveGegevens_fldVestigingInstellingsnummer">aanvraag!$Q$95</definedName>
    <definedName name="AdministratieveGegevens_fldVestigingKadasterDag1">aanvraag!$S$115:$T$115</definedName>
    <definedName name="AdministratieveGegevens_fldVestigingKadasterJaar1">aanvraag!$AD$115:$AG$115</definedName>
    <definedName name="AdministratieveGegevens_fldVestigingKadasterMaand1">aanvraag!$Y$115:$Z$115</definedName>
    <definedName name="AdministratieveGegevens_fldVestigingNaam">aanvraag!$Q$89</definedName>
    <definedName name="AdministratieveGegevens_fldVestigingNr">aanvraag!$AM$91</definedName>
    <definedName name="AdministratieveGegevens_fldVestigingPostcode">aanvraag!$Q$93</definedName>
    <definedName name="AdministratieveGegevens_fldVestigingStraat">aanvraag!$Q$91</definedName>
    <definedName name="AdministratieveGegevens_fldVestigingWerkenAfdeling">aanvraag!$Q$107</definedName>
    <definedName name="AdministratieveGegevens_fldVestigingWerkenNr">aanvraag!$Q$111</definedName>
    <definedName name="AdministratieveGegevens_fldVestigingWerkenOppervlakteARE">aanvraag!$Z$113</definedName>
    <definedName name="AdministratieveGegevens_fldVestigingWerkenOppervlakteCA">aanvraag!$AI$113</definedName>
    <definedName name="AdministratieveGegevens_fldVestigingWerkenOppervlakteHA">aanvraag!$Q$113</definedName>
    <definedName name="AdministratieveGegevens_fldVestigingWerkenSectie">aanvraag!$Q$109</definedName>
    <definedName name="_xlnm.Print_Area" localSheetId="0">aanvraag!$A$1:$AP$783</definedName>
    <definedName name="BerekeningBestaandBrutoOppervlakte_fldGebouwAfgebrokenOfOntrokkenBouwjaarGebouw1">aanvraag!$P$546</definedName>
    <definedName name="BerekeningBestaandBrutoOppervlakte_fldGebouwAfgebrokenOfOntrokkenBouwjaarGebouw2">aanvraag!$P$548</definedName>
    <definedName name="BerekeningBestaandBrutoOppervlakte_fldGebouwAfgebrokenOfOntrokkenBrutoOppM2Gebouw1">aanvraag!$G$546</definedName>
    <definedName name="BerekeningBestaandBrutoOppervlakte_fldGebouwAfgebrokenOfOntrokkenBrutoOppM2Gebouw2">aanvraag!$G$548</definedName>
    <definedName name="BerekeningBestaandBrutoOppervlakte_fldGenormeerdeOmgevingBehoudenBrutoOppM2Fietsenberging">aanvraag!$Q$601</definedName>
    <definedName name="BerekeningBestaandBrutoOppervlakte_fldGenormeerdeOmgevingBehoudenBrutoOppM2OpenEnOverdekteSpeelplaats">aanvraag!$Q$603</definedName>
    <definedName name="BerekeningBestaandBrutoOppervlakte_fldGenormeerdeOmgevingBehoudenBrutoOppM2OverdekteSpeelplaats">aanvraag!$Q$599</definedName>
    <definedName name="BerekeningBestaandBrutoOppervlakte_fldGenormeerdeOmgevingBehoudenBrutoOppM2ParkeerEnManoeuvreerruimte">aanvraag!$Q$605</definedName>
    <definedName name="BerekeningBestaandBrutoOppervlakte_fldLokaalLOAfgebrokenOfOntrokkenBouwjaarGebouw1">aanvraag!$P$573</definedName>
    <definedName name="BerekeningBestaandBrutoOppervlakte_fldLokaalLOAfgebrokenOfOntrokkenBouwjaarGebouw2">aanvraag!$P$575</definedName>
    <definedName name="BerekeningBestaandBrutoOppervlakte_fldLokaalLOAfgebrokenOfOntrokkenBrutoOppM2Gebouw1">aanvraag!$G$573</definedName>
    <definedName name="BerekeningBestaandBrutoOppervlakte_fldLokaalLOAfgebrokenOfOntrokkenBrutoOppM2Gebouw2">aanvraag!$G$575</definedName>
    <definedName name="BerekeningBestaandBrutoOppervlakte_fldLokaalLOAfgebrokenOfOntrokkenGebouwcodeGebouw1">aanvraag!$B$573</definedName>
    <definedName name="BerekeningBestaandBrutoOppervlakte_fldLokaalLOAfgebrokenOfOntrokkenGebouwcodeGebouw2">aanvraag!$B$575</definedName>
    <definedName name="BerekeningBestaandBrutoOppervlakte_fldLokaalLOBouwjaarGebouw1">aanvraag!$S$559</definedName>
    <definedName name="BerekeningBestaandBrutoOppervlakte_fldLokaalLOBouwjaarGebouw2">aanvraag!$S$561</definedName>
    <definedName name="BerekeningBestaandBrutoOppervlakte_fldLokaalLOBouwjaarGebouw3">aanvraag!$S$563</definedName>
    <definedName name="BerekeningBestaandBrutoOppervlakte_fldLokaalLOBrutoOppM2Gebouw1">aanvraag!$I$559</definedName>
    <definedName name="BerekeningBestaandBrutoOppervlakte_fldLokaalLOBrutoOppM2Gebouw2">aanvraag!$I$561</definedName>
    <definedName name="BerekeningBestaandBrutoOppervlakte_fldLokaalLOBrutoOppM2Gebouw3">aanvraag!$I$563</definedName>
    <definedName name="BerekeningBestaandBrutoOppervlakte_fldLokaalLOGebouwCodeGebouw1">aanvraag!$B$559</definedName>
    <definedName name="BerekeningBestaandBrutoOppervlakte_fldLokaalLOGebouwCodeGebouw2">aanvraag!$B$561</definedName>
    <definedName name="BerekeningBestaandBrutoOppervlakte_fldLokaalLOGebouwCodeGebouw3">aanvraag!$B$563</definedName>
    <definedName name="BerekeningBestaandBrutoOppervlakte_fldSchoolgebouwenBouwjaarGebouw1">aanvraag!$T$513</definedName>
    <definedName name="BerekeningBestaandBrutoOppervlakte_fldSchoolgebouwenBouwjaarGebouw10">aanvraag!$T$531</definedName>
    <definedName name="BerekeningBestaandBrutoOppervlakte_fldSchoolgebouwenBouwjaarGebouw11">aanvraag!$T$533</definedName>
    <definedName name="BerekeningBestaandBrutoOppervlakte_fldSchoolgebouwenBouwjaarGebouw12">aanvraag!$T$535</definedName>
    <definedName name="BerekeningBestaandBrutoOppervlakte_fldSchoolgebouwenBouwjaarGebouw2">aanvraag!$T$515</definedName>
    <definedName name="BerekeningBestaandBrutoOppervlakte_fldSchoolgebouwenBouwjaarGebouw3">aanvraag!$T$517</definedName>
    <definedName name="BerekeningBestaandBrutoOppervlakte_fldSchoolgebouwenBouwjaarGebouw4">aanvraag!$T$519</definedName>
    <definedName name="BerekeningBestaandBrutoOppervlakte_fldSchoolgebouwenBouwjaarGebouw5">aanvraag!$T$521</definedName>
    <definedName name="BerekeningBestaandBrutoOppervlakte_fldSchoolgebouwenBouwjaarGebouw6">aanvraag!$T$523</definedName>
    <definedName name="BerekeningBestaandBrutoOppervlakte_fldSchoolgebouwenBouwjaarGebouw7">aanvraag!$T$525</definedName>
    <definedName name="BerekeningBestaandBrutoOppervlakte_fldSchoolgebouwenBouwjaarGebouw8">aanvraag!$T$527</definedName>
    <definedName name="BerekeningBestaandBrutoOppervlakte_fldSchoolgebouwenBouwjaarGebouw9">aanvraag!$T$529</definedName>
    <definedName name="BerekeningBestaandBrutoOppervlakte_fldSchoolgebouwenBrutoOppM2Gebouw1">aanvraag!$I$513</definedName>
    <definedName name="BerekeningBestaandBrutoOppervlakte_fldSchoolgebouwenBrutoOppM2Gebouw10">aanvraag!$I$531</definedName>
    <definedName name="BerekeningBestaandBrutoOppervlakte_fldSchoolgebouwenBrutoOppM2Gebouw11">aanvraag!$I$533</definedName>
    <definedName name="BerekeningBestaandBrutoOppervlakte_fldSchoolgebouwenBrutoOppM2Gebouw12">aanvraag!$I$535</definedName>
    <definedName name="BerekeningBestaandBrutoOppervlakte_fldSchoolgebouwenBrutoOppM2Gebouw2">aanvraag!$I$515</definedName>
    <definedName name="BerekeningBestaandBrutoOppervlakte_fldSchoolgebouwenBrutoOppM2Gebouw3">aanvraag!$I$517</definedName>
    <definedName name="BerekeningBestaandBrutoOppervlakte_fldSchoolgebouwenBrutoOppM2Gebouw4">aanvraag!$I$519</definedName>
    <definedName name="BerekeningBestaandBrutoOppervlakte_fldSchoolgebouwenBrutoOppM2Gebouw5">aanvraag!$I$521</definedName>
    <definedName name="BerekeningBestaandBrutoOppervlakte_fldSchoolgebouwenBrutoOppM2Gebouw6">aanvraag!$I$523</definedName>
    <definedName name="BerekeningBestaandBrutoOppervlakte_fldSchoolgebouwenBrutoOppM2Gebouw7">aanvraag!$I$525</definedName>
    <definedName name="BerekeningBestaandBrutoOppervlakte_fldSchoolgebouwenBrutoOppM2Gebouw8">aanvraag!$I$527</definedName>
    <definedName name="BerekeningBestaandBrutoOppervlakte_fldSchoolgebouwenBrutoOppM2Gebouw9">aanvraag!$I$529</definedName>
    <definedName name="BerekeningBestaandBrutoOppervlakte_fldTechnischeLokalenBrutoOppM2AndereLokalen">aanvraag!$Q$595</definedName>
    <definedName name="BerekeningBestaandBrutoOppervlakte_fldTechnischeLokalenBrutoOppM2Hoogspanningscabine">aanvraag!$Q$589</definedName>
    <definedName name="BerekeningBestaandBrutoOppervlakte_fldTechnischeLokalenBrutoOppM2Machinekamer">aanvraag!$Q$591</definedName>
    <definedName name="BerekeningBestaandBrutoOppervlakte_fldTechnischeLokalenBrutoOppM2OpslagplaatsBrandstof">aanvraag!$Q$593</definedName>
    <definedName name="BerekeningBestaandBrutoOppervlakte_fldTechnischeLokalenBrutoOppM2Stookplaats1">aanvraag!$Q$581</definedName>
    <definedName name="BerekeningBestaandBrutoOppervlakte_fldTechnischeLokalenBrutoOppM2Stookplaats2">aanvraag!$Q$583</definedName>
    <definedName name="BerekeningBestaandBrutoOppervlakte_fldTechnischeLokalenBrutoOppM2Stookplaats3">aanvraag!$Q$585</definedName>
    <definedName name="BerekeningBestaandBrutoOppervlakte_fldTechnischeLokalenBrutoOppM2Stookplaats4">aanvraag!$Q$587</definedName>
    <definedName name="BerekeningBestaandeBrutoOppervlakte_fldBouwjaar1">aanvraag!$S$513</definedName>
    <definedName name="BerekeningBestaandeBrutoOppervlakte_fldBouwjaar10">aanvraag!$S$531</definedName>
    <definedName name="BerekeningBestaandeBrutoOppervlakte_fldBouwjaar11">aanvraag!$S$533</definedName>
    <definedName name="BerekeningBestaandeBrutoOppervlakte_fldBouwjaar12">aanvraag!$S$535</definedName>
    <definedName name="BerekeningBestaandeBrutoOppervlakte_fldBouwjaar2">aanvraag!$S$515</definedName>
    <definedName name="BerekeningBestaandeBrutoOppervlakte_fldBouwjaar3">aanvraag!$S$517</definedName>
    <definedName name="BerekeningBestaandeBrutoOppervlakte_fldBouwjaar4">aanvraag!$S$519</definedName>
    <definedName name="BerekeningBestaandeBrutoOppervlakte_fldBouwjaar5">aanvraag!$S$521</definedName>
    <definedName name="BerekeningBestaandeBrutoOppervlakte_fldBouwjaar6">aanvraag!$S$523</definedName>
    <definedName name="BerekeningBestaandeBrutoOppervlakte_fldBouwjaar7">aanvraag!$S$525</definedName>
    <definedName name="BerekeningBestaandeBrutoOppervlakte_fldBouwjaar8">aanvraag!$S$527</definedName>
    <definedName name="BerekeningBestaandeBrutoOppervlakte_fldBouwjaar9">aanvraag!$S$529</definedName>
    <definedName name="BerekeningBestaandeBrutoOppervlakte_fldGebouwcode1">aanvraag!$B$513</definedName>
    <definedName name="BerekeningBestaandeBrutoOppervlakte_fldGebouwcode10">aanvraag!$B$531</definedName>
    <definedName name="BerekeningBestaandeBrutoOppervlakte_fldGebouwcode11">aanvraag!$B$533</definedName>
    <definedName name="BerekeningBestaandeBrutoOppervlakte_fldGebouwcode12">aanvraag!$B$535</definedName>
    <definedName name="BerekeningBestaandeBrutoOppervlakte_fldGebouwcode2">aanvraag!$B$515</definedName>
    <definedName name="BerekeningBestaandeBrutoOppervlakte_fldGebouwcode3">aanvraag!$B$517</definedName>
    <definedName name="BerekeningBestaandeBrutoOppervlakte_fldGebouwcode4">aanvraag!$B$519</definedName>
    <definedName name="BerekeningBestaandeBrutoOppervlakte_fldGebouwcode5">aanvraag!$B$521</definedName>
    <definedName name="BerekeningBestaandeBrutoOppervlakte_fldGebouwcode6">aanvraag!$B$523</definedName>
    <definedName name="BerekeningBestaandeBrutoOppervlakte_fldGebouwcode7">aanvraag!$B$525</definedName>
    <definedName name="BerekeningBestaandeBrutoOppervlakte_fldGebouwcode8">aanvraag!$B$527</definedName>
    <definedName name="BerekeningBestaandeBrutoOppervlakte_fldGebouwcode9">aanvraag!$B$529</definedName>
    <definedName name="BerekeningBestaandeBrutoOppervlakte_fldGebouwcodeAfbraak1">aanvraag!$B$546</definedName>
    <definedName name="BerekeningBestaandeBrutoOppervlakte_fldGebouwcodeAfbraak2">aanvraag!$B$548</definedName>
    <definedName name="BerekeningFysischeNorm_fdlTotaalAantalLeerlingen">aanvraag!$Q$368</definedName>
    <definedName name="BerekeningFysischeNorm_fldAantalFiets">aanvraag!$B$375</definedName>
    <definedName name="BerekeningFysischeNorm_fldAantalKleuters">aanvraag!$Q$368</definedName>
    <definedName name="BerekeningFysischeNorm_fldAantalLeerlingenDerdeGraadOfHogereCyclus">aanvraag!$Q$371</definedName>
    <definedName name="BerekeningFysischeNorm_fldAantalPersoneelsledenHalveOpdracht">aanvraag!$B$379</definedName>
    <definedName name="BerekeningFysischeNorm_fldAantalWekelijkseLestijdenLO">aanvraag!$B$383</definedName>
    <definedName name="BerekeningMaximaleBrutoOppervlakte_fldAantalLeerlingenPraktischOfKunstvakBouwEersteGraad">aanvraag!$Q$452</definedName>
    <definedName name="BerekeningMaximaleBrutoOppervlakte_fldAantalLeerlingenPraktischOfKunstvakBouwOverige">aanvraag!$Q$454</definedName>
    <definedName name="BerekeningMaximaleBrutoOppervlakte_fldAantalLeerlingenPraktischOfKunstvakHoutEersteGraad">aanvraag!$Q$460</definedName>
    <definedName name="BerekeningMaximaleBrutoOppervlakte_fldAantalLeerlingenPraktischOfKunstvakHoutOverige">aanvraag!$Q$462</definedName>
    <definedName name="BerekeningMaximaleBrutoOppervlakte_fldLestijdenPraktischOfKunstVakEersteGraad">aanvraag!$Q$391</definedName>
    <definedName name="BerekeningMaximaleBrutoOppervlakte_fldLestijdenPraktischOfKunstvakStudiegebiedAuto">aanvraag!$Q$396</definedName>
    <definedName name="BerekeningMaximaleBrutoOppervlakte_fldLestijdenPraktischOfKunstvakStudiegebiedBallet">aanvraag!$Q$442</definedName>
    <definedName name="BerekeningMaximaleBrutoOppervlakte_fldLestijdenPraktischOfKunstvakStudiegebiedBeeldendeKunst">aanvraag!$Q$444</definedName>
    <definedName name="BerekeningMaximaleBrutoOppervlakte_fldLestijdenPraktischOfKunstvakStudiegebiedChemie">aanvraag!$Q$398</definedName>
    <definedName name="BerekeningMaximaleBrutoOppervlakte_fldLestijdenPraktischOfKunstvakStudiegebiedDecoratieveTechnieken">aanvraag!$Q$400</definedName>
    <definedName name="BerekeningMaximaleBrutoOppervlakte_fldLestijdenPraktischOfKunstvakStudiegebiedFotografie">aanvraag!$Q$402</definedName>
    <definedName name="BerekeningMaximaleBrutoOppervlakte_fldLestijdenPraktischOfKunstvakStudiegebiedGlastechnieken">aanvraag!$Q$404</definedName>
    <definedName name="BerekeningMaximaleBrutoOppervlakte_fldLestijdenPraktischOfKunstvakStudiegebiedGrafischeTechnieken">aanvraag!$Q$406</definedName>
    <definedName name="BerekeningMaximaleBrutoOppervlakte_fldLestijdenPraktischOfKunstvakStudiegebiedHandel">aanvraag!$Q$408</definedName>
    <definedName name="BerekeningMaximaleBrutoOppervlakte_fldLestijdenPraktischOfKunstvakStudiegebiedHout">aanvraag!$Q$410</definedName>
    <definedName name="BerekeningMaximaleBrutoOppervlakte_fldLestijdenPraktischOfKunstvakStudiegebiedJuwelen">aanvraag!$Q$412</definedName>
    <definedName name="BerekeningMaximaleBrutoOppervlakte_fldLestijdenPraktischOfKunstvakStudiegebiedKoelingEnWarmte">aanvraag!$Q$414</definedName>
    <definedName name="BerekeningMaximaleBrutoOppervlakte_fldLestijdenPraktischOfKunstvakStudiegebiedLandEnTuinbouw">aanvraag!$Q$416</definedName>
    <definedName name="BerekeningMaximaleBrutoOppervlakte_fldLestijdenPraktischOfKunstvakStudiegebiedLichaamsverzorging">aanvraag!$Q$418</definedName>
    <definedName name="BerekeningMaximaleBrutoOppervlakte_fldLestijdenPraktischOfKunstvakStudiegebiedMaritiemeOpleidingen">aanvraag!$Q$420</definedName>
    <definedName name="BerekeningMaximaleBrutoOppervlakte_fldLestijdenPraktischOfKunstvakStudiegebiedMechanicaElektriciteit">aanvraag!$Q$422</definedName>
    <definedName name="BerekeningMaximaleBrutoOppervlakte_fldLestijdenPraktischOfKunstvakStudiegebiedMode">aanvraag!$Q$424</definedName>
    <definedName name="BerekeningMaximaleBrutoOppervlakte_fldLestijdenPraktischOfKunstvakStudiegebiedMuziekinstrumentenBouw">aanvraag!$Q$426</definedName>
    <definedName name="BerekeningMaximaleBrutoOppervlakte_fldLestijdenPraktischOfKunstvakStudiegebiedOptiek">aanvraag!$Q$428</definedName>
    <definedName name="BerekeningMaximaleBrutoOppervlakte_fldLestijdenPraktischOfKunstvakStudiegebiedOrthopedischeTechnieken">aanvraag!$Q$430</definedName>
    <definedName name="BerekeningMaximaleBrutoOppervlakte_fldLestijdenPraktischOfKunstvakStudiegebiedPersonenzorg">aanvraag!$Q$432</definedName>
    <definedName name="BerekeningMaximaleBrutoOppervlakte_fldLestijdenPraktischOfKunstvakStudiegebiedPodiumKunsten">aanvraag!$Q$446</definedName>
    <definedName name="BerekeningMaximaleBrutoOppervlakte_fldLestijdenPraktischOfKunstvakStudiegebiedTandtechnieken">aanvraag!$Q$434</definedName>
    <definedName name="BerekeningMaximaleBrutoOppervlakte_fldLestijdenPraktischOfKunstvakStudiegebiedTextiel">aanvraag!$Q$436</definedName>
    <definedName name="BerekeningMaximaleBrutoOppervlakte_fldLestijdenPraktischOfKunstvakStudiegebiedToerisme">aanvraag!$Q$438</definedName>
    <definedName name="BerekeningMaximaleBrutoOppervlakte_fldLestijdenPraktischOfKunstvakStudiegebiedVoeding">aanvraag!$Q$440</definedName>
    <definedName name="BerekeningTotaleKostprijs_fldTotaleKostprijsAfbraakwerken">aanvraag!$R$680</definedName>
    <definedName name="BerekeningTotaleKostprijs_fldTotaleKostprijsEersteUitrustingLokalenLO">aanvraag!$R$705</definedName>
    <definedName name="BerekeningTotaleKostprijs_fldTotaleKostprijsEersteUitrustingOpenSpeelplaats">aanvraag!$R$709</definedName>
    <definedName name="BerekeningTotaleKostprijs_fldTotaleKostprijsEersteUitrustingOverdekteSpeelplaats">aanvraag!$R$707</definedName>
    <definedName name="BerekeningTotaleKostprijs_fldTotaleKostprijsEersteUitrustingSchoolgebouwen">aanvraag!$R$703</definedName>
    <definedName name="fldOnvangstDatum">aanvraag!$AD$9</definedName>
    <definedName name="GegevensActualisatie_OmschrijvingDuurzaamheid">aanvraag!$B$345</definedName>
    <definedName name="GegevensActualisatie_OmschrijvingMultifunctionaliteit">aanvraag!$B$327</definedName>
    <definedName name="GegevensSubsidiewaarden_fldInstellingAdministratieveZetelGemeente">aanvraag!$V$197</definedName>
    <definedName name="GegevensSubsidiewaarden_fldInstellingAdministratieveZetelHuisnummer">aanvraag!$AM$195</definedName>
    <definedName name="GegevensSubsidiewaarden_fldInstellingAdministratieveZetelPostnummer">aanvraag!$Q$197</definedName>
    <definedName name="GegevensSubsidiewaarden_fldInstellingAdministratieveZetelStraat">aanvraag!$Q$195</definedName>
    <definedName name="GegevensSubsidiewaarden_fldInstellingBeschikbaarGebouwGemeente">aanvraag!$V$203</definedName>
    <definedName name="GegevensSubsidiewaarden_fldInstellingBeschikbaarGebouwHuisnummer">aanvraag!$AM$201</definedName>
    <definedName name="GegevensSubsidiewaarden_fldInstellingBeschikbaarGebouwPostnummer">aanvraag!$Q$203</definedName>
    <definedName name="GegevensSubsidiewaarden_fldInstellingBeschikbaarGebouwStraat">aanvraag!$Q$201</definedName>
    <definedName name="GegevensSubsidiewaarden_fldInstellingInrichtendeMachtOfSchoolbestuur">aanvraag!$Q$190</definedName>
    <definedName name="Ondertekening_fldDag">aanvraag!$Q$765:$R$765</definedName>
    <definedName name="Ondertekening_fldFunctie">aanvraag!$O$775</definedName>
    <definedName name="Ondertekening_fldHandtekening">aanvraag!$O$767</definedName>
    <definedName name="Ondertekening_fldJaar">aanvraag!$AB$765:$AE$765</definedName>
    <definedName name="Ondertekening_fldMaand">aanvraag!$W$765:$X$765</definedName>
    <definedName name="Ondertekening_fldNaam">aanvraag!$O$773</definedName>
    <definedName name="Ontvangstdatum_fldOntvangstdatum">aanvraag!$AI$10</definedName>
    <definedName name="OppervlakteNieuwbouwEnKostprijs_fldNieuwbouwBrutoOppM2LokalenLO">aanvraag!$Q$618</definedName>
    <definedName name="OppervlakteNieuwbouwEnKostprijs_fldNieuwbouwBrutoOppM2Schoolgebouwen">aanvraag!$Q$616</definedName>
    <definedName name="OppervlakteNieuwbouwEnKostprijs_fldNieuwbouwBrutoOppM2TechnischeLokalen">aanvraag!$Q$620</definedName>
    <definedName name="OppervlakteNieuwbouwEnKostprijs_fldNieuwbouwGenormeerdeOmgevingBrutoOppM2Fietsenberging">aanvraag!$Q$630</definedName>
    <definedName name="OppervlakteNieuwbouwEnKostprijs_fldNieuwbouwGenormeerdeOmgevingBrutoOppM2OpenSpeelplaats">aanvraag!$Q$628</definedName>
    <definedName name="OppervlakteNieuwbouwEnKostprijs_fldNieuwbouwGenormeerdeOmgevingBrutoOppM2OverdekteSpeelplaats">aanvraag!$Q$626</definedName>
    <definedName name="OppervlakteNieuwbouwEnKostprijs_fldNieuwbouwGenormeerdeOmgevingBrutoOppM2ParkeerEnManoeuvreerruimte">aanvraag!$Q$632</definedName>
    <definedName name="OppervlakteNieuwbouwEnKostprijs_fldNieuwbouwGenormeerdeOmgevingKostprijsFietsenberging">aanvraag!$Z$630</definedName>
    <definedName name="OppervlakteNieuwbouwEnKostprijs_fldNieuwbouwGenormeerdeOmgevingKostprijsOpenSpeelplaats">aanvraag!$Z$628</definedName>
    <definedName name="OppervlakteNieuwbouwEnKostprijs_fldNieuwbouwGenormeerdeOmgevingKostprijsOverdekteSpeelplaats">aanvraag!$Z$626</definedName>
    <definedName name="OppervlakteNieuwbouwEnKostprijs_fldNieuwbouwGenormeerdeOmgevingKostprijsParkeerEnManoeuvreerruimte">aanvraag!$Z$632</definedName>
    <definedName name="OppervlakteNieuwbouwEnKostprijs_fldNieuwbouwKostprijsLokalenLO">aanvraag!$Z$618</definedName>
    <definedName name="OppervlakteNieuwbouwEnKostprijs_fldNieuwbouwKostprijsSchoolgebouwen">aanvraag!$Z$616</definedName>
    <definedName name="OppervlakteNieuwbouwEnKostprijs_fldNieuwbouwNietGenormeerdeOmgevingKostprijs">aanvraag!$B$643</definedName>
    <definedName name="OppervlakteVerbouwingswerkenEnKostprijs_fldVerbouwingswerkenBrutoOppM2LokalenLO">aanvraag!$Q$656</definedName>
    <definedName name="OppervlakteVerbouwingswerkenEnKostprijs_fldVerbouwingswerkenBrutoOppM2Schoolgebouwen">aanvraag!$Q$654</definedName>
    <definedName name="OppervlakteVerbouwingswerkenEnKostprijs_fldVerbouwingswerkenBrutoOppM2TechnischeLokalen">aanvraag!$Q$658</definedName>
    <definedName name="OppervlakteVerbouwingswerkenEnKostprijs_fldVerbouwingswerkenGenormeerdeOmgevingswerkenBrutoOppM2Fietsenberging">aanvraag!$Q$668</definedName>
    <definedName name="OppervlakteVerbouwingswerkenEnKostprijs_fldVerbouwingswerkenGenormeerdeOmgevingswerkenBrutoOppM2OpenSpeelplaats">aanvraag!$Q$666</definedName>
    <definedName name="OppervlakteVerbouwingswerkenEnKostprijs_fldVerbouwingswerkenGenormeerdeOmgevingswerkenBrutoOppM2OverdekteSpeelplaats">aanvraag!$Q$664</definedName>
    <definedName name="OppervlakteVerbouwingswerkenEnKostprijs_fldVerbouwingswerkenGenormeerdeOmgevingswerkenBrutoOppM2ParkeerEnManoeuvreerruimte">aanvraag!$Q$670</definedName>
    <definedName name="OppervlakteVerbouwingswerkenEnKostprijs_fldVerbouwingswerkenGenormeerdeOmgevingswerkenKostprijsFietsenberging">aanvraag!$Z$668</definedName>
    <definedName name="OppervlakteVerbouwingswerkenEnKostprijs_fldVerbouwingswerkenGenormeerdeOmgevingswerkenKostprijsOpenSpeelplaats">aanvraag!$Z$666</definedName>
    <definedName name="OppervlakteVerbouwingswerkenEnKostprijs_fldVerbouwingswerkenGenormeerdeOmgevingswerkenKostprijsOverdekteSpeelplaats">aanvraag!$Z$664</definedName>
    <definedName name="OppervlakteVerbouwingswerkenEnKostprijs_fldVerbouwingswerkenGenormeerdeOmgevingswerkenKostprijsParkeerEnManoeuvreerruimte">aanvraag!$Z$670</definedName>
    <definedName name="OppervlakteVerbouwingswerkenEnKostprijs_fldVerbouwingswerkenKostprijsLokalenLO">aanvraag!$Z$656</definedName>
    <definedName name="OppervlakteVerbouwingswerkenEnKostprijs_fldVerbouwingswerkenKostprijsSchoolgebouwen">aanvraag!$Z$654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550" i="1" l="1"/>
  <c r="AK577" i="1"/>
  <c r="AF515" i="1" l="1"/>
  <c r="AF535" i="1"/>
  <c r="AF533" i="1"/>
  <c r="AF531" i="1"/>
  <c r="AF529" i="1"/>
  <c r="AF527" i="1"/>
  <c r="AF525" i="1"/>
  <c r="AF523" i="1"/>
  <c r="AF521" i="1"/>
  <c r="AF519" i="1"/>
  <c r="AF517" i="1"/>
  <c r="AF513" i="1"/>
  <c r="AI618" i="1"/>
  <c r="AI616" i="1"/>
  <c r="Z658" i="1"/>
  <c r="Z698" i="1" s="1"/>
  <c r="AI656" i="1" l="1"/>
  <c r="AI654" i="1"/>
  <c r="R696" i="1"/>
  <c r="R694" i="1"/>
  <c r="Z620" i="1" l="1"/>
  <c r="R684" i="1"/>
  <c r="R682" i="1"/>
  <c r="Z686" i="1" l="1"/>
  <c r="R692" i="1" l="1"/>
  <c r="X575" i="1" l="1"/>
  <c r="X573" i="1"/>
  <c r="AB563" i="1"/>
  <c r="AB561" i="1"/>
  <c r="AB559" i="1"/>
  <c r="X548" i="1" l="1"/>
  <c r="X546" i="1"/>
  <c r="W734" i="1"/>
  <c r="W738" i="1"/>
  <c r="Q493" i="1"/>
  <c r="AK732" i="1" s="1"/>
  <c r="X446" i="1"/>
  <c r="X444" i="1"/>
  <c r="X442" i="1"/>
  <c r="X440" i="1"/>
  <c r="X438" i="1"/>
  <c r="X436" i="1"/>
  <c r="X434" i="1"/>
  <c r="X432" i="1"/>
  <c r="X430" i="1"/>
  <c r="X428" i="1"/>
  <c r="X426" i="1"/>
  <c r="X424" i="1"/>
  <c r="X422" i="1"/>
  <c r="X420" i="1"/>
  <c r="X418" i="1"/>
  <c r="X416" i="1"/>
  <c r="X414" i="1"/>
  <c r="X412" i="1"/>
  <c r="X410" i="1"/>
  <c r="X408" i="1"/>
  <c r="X406" i="1"/>
  <c r="X404" i="1"/>
  <c r="X402" i="1"/>
  <c r="X400" i="1"/>
  <c r="X398" i="1"/>
  <c r="X396" i="1"/>
  <c r="AQ454" i="1"/>
  <c r="AQ456" i="1"/>
  <c r="AQ450" i="1"/>
  <c r="AQ452" i="1"/>
  <c r="AQ489" i="1"/>
  <c r="AQ485" i="1"/>
  <c r="B487" i="1" s="1"/>
  <c r="AK728" i="1" s="1"/>
  <c r="AQ487" i="1"/>
  <c r="AQ473" i="1"/>
  <c r="Q473" i="1" s="1"/>
  <c r="X391" i="1"/>
  <c r="Q475" i="1" s="1"/>
  <c r="X460" i="1"/>
  <c r="X462" i="1"/>
  <c r="Q491" i="1"/>
  <c r="AK734" i="1" s="1"/>
  <c r="Q495" i="1"/>
  <c r="AK736" i="1" s="1"/>
  <c r="Q497" i="1"/>
  <c r="AK738" i="1" s="1"/>
  <c r="W736" i="1"/>
  <c r="W732" i="1"/>
  <c r="W730" i="1"/>
  <c r="W728" i="1"/>
  <c r="W726" i="1"/>
  <c r="P738" i="1"/>
  <c r="AD738" i="1" s="1"/>
  <c r="P736" i="1"/>
  <c r="P734" i="1"/>
  <c r="P732" i="1"/>
  <c r="P730" i="1"/>
  <c r="R689" i="1"/>
  <c r="R701" i="1"/>
  <c r="AQ475" i="1"/>
  <c r="AD734" i="1" l="1"/>
  <c r="AD736" i="1"/>
  <c r="R711" i="1"/>
  <c r="X448" i="1"/>
  <c r="Q477" i="1" s="1"/>
  <c r="AD732" i="1"/>
  <c r="X464" i="1"/>
  <c r="Q481" i="1" s="1"/>
  <c r="X452" i="1"/>
  <c r="P728" i="1"/>
  <c r="AD728" i="1" s="1"/>
  <c r="AD730" i="1"/>
  <c r="X454" i="1"/>
  <c r="P726" i="1"/>
  <c r="AD726" i="1" s="1"/>
  <c r="X456" i="1" l="1"/>
  <c r="Q479" i="1" s="1"/>
  <c r="Q483" i="1" s="1"/>
  <c r="AK726" i="1" s="1"/>
</calcChain>
</file>

<file path=xl/sharedStrings.xml><?xml version="1.0" encoding="utf-8"?>
<sst xmlns="http://schemas.openxmlformats.org/spreadsheetml/2006/main" count="579" uniqueCount="298">
  <si>
    <t>Agentschap voor Infrastructuur in het Onderwijs</t>
  </si>
  <si>
    <t>www.agion.be</t>
  </si>
  <si>
    <t>ontvangstdatum</t>
  </si>
  <si>
    <t>Waarvoor dient dit formulier?</t>
  </si>
  <si>
    <t>Administratieve gegevens</t>
  </si>
  <si>
    <t>vrij gesubsidieerd onderwijs</t>
  </si>
  <si>
    <t>standaardprocedure</t>
  </si>
  <si>
    <t>ja</t>
  </si>
  <si>
    <t>naam</t>
  </si>
  <si>
    <t>straat en nummer</t>
  </si>
  <si>
    <t>postnummer en gemeente</t>
  </si>
  <si>
    <t>telefoonnummer</t>
  </si>
  <si>
    <t>gsm-nummer</t>
  </si>
  <si>
    <t>e-mailadres</t>
  </si>
  <si>
    <t>inrichtende macht of schoolbestuur</t>
  </si>
  <si>
    <t>Gegevens over de subsidievoorwaarden</t>
  </si>
  <si>
    <t>Aard van de aanvraag</t>
  </si>
  <si>
    <t>nieuwbouw</t>
  </si>
  <si>
    <t>verbouwingswerken</t>
  </si>
  <si>
    <t>totaal aantal leerlingen</t>
  </si>
  <si>
    <t>Berekening van de maximale bruto-oppervlakte</t>
  </si>
  <si>
    <t>datum</t>
  </si>
  <si>
    <t>dag</t>
  </si>
  <si>
    <t>maand</t>
  </si>
  <si>
    <t>jaar</t>
  </si>
  <si>
    <t>handtekening</t>
  </si>
  <si>
    <t>Aan wie bezorgt u dit formulier?</t>
  </si>
  <si>
    <t>Toegelaten oppervlakte voor genormeerde omgevingswerken</t>
  </si>
  <si>
    <t>overdekte speelplaats</t>
  </si>
  <si>
    <t>parkeer- en manoeuvreerruimte</t>
  </si>
  <si>
    <t>Berekening van de bestaande bruto-oppervlakte</t>
  </si>
  <si>
    <t>bruto-oppervlakte</t>
  </si>
  <si>
    <t>bouwjaar</t>
  </si>
  <si>
    <t>in aanmerking te nemen bruto-oppervlakte</t>
  </si>
  <si>
    <t>Berekening van de totale kostprijs</t>
  </si>
  <si>
    <t>Hoe vult u dit formulier in?</t>
  </si>
  <si>
    <t>Ondertekening</t>
  </si>
  <si>
    <t>a</t>
  </si>
  <si>
    <t>functie</t>
  </si>
  <si>
    <t>afdeling</t>
  </si>
  <si>
    <t>sectie</t>
  </si>
  <si>
    <t>m²</t>
  </si>
  <si>
    <t>stookplaats 1</t>
  </si>
  <si>
    <t>stookplaats 2</t>
  </si>
  <si>
    <t>hoogspanningscabine</t>
  </si>
  <si>
    <t>machinekamer</t>
  </si>
  <si>
    <t>opslagplaats brandstof</t>
  </si>
  <si>
    <t>andere technische lokalen</t>
  </si>
  <si>
    <t>som open en overdekte speelplaats</t>
  </si>
  <si>
    <t>schoolgebouwen</t>
  </si>
  <si>
    <t>technische lokalen</t>
  </si>
  <si>
    <t>kostprijs</t>
  </si>
  <si>
    <t>open speelplaats</t>
  </si>
  <si>
    <t>totaal</t>
  </si>
  <si>
    <t>afbraakwerken</t>
  </si>
  <si>
    <t>nieuwbouw schoolgebouwen</t>
  </si>
  <si>
    <t>nieuwbouw genormeerde omgevingswerken</t>
  </si>
  <si>
    <t>bestaande in aanmerking te nemen bruto-oppervlakte</t>
  </si>
  <si>
    <t>som van kolom 1 en 2</t>
  </si>
  <si>
    <t>maximaal toegelaten oppervlakte volgens de normen</t>
  </si>
  <si>
    <t>administratieve zetel</t>
  </si>
  <si>
    <t>beschikbaar gebouw</t>
  </si>
  <si>
    <t>verbouwing schoolgebouwen</t>
  </si>
  <si>
    <t>verbouwing genormeerde omgevingswerken</t>
  </si>
  <si>
    <t>Antwerpen</t>
  </si>
  <si>
    <t>Brussels Hoofdstedelijk Gewest</t>
  </si>
  <si>
    <t>Limburg</t>
  </si>
  <si>
    <t>Oost-Vlaanderen</t>
  </si>
  <si>
    <t>Vlaams-Brabant</t>
  </si>
  <si>
    <t>West-Vlaanderen</t>
  </si>
  <si>
    <t>Waar kunt u terecht voor meer informatie?</t>
  </si>
  <si>
    <t>Welke procedure is van toepassing op deze aanvraag?</t>
  </si>
  <si>
    <t>nee</t>
  </si>
  <si>
    <t>oppervlakte van de percelen</t>
  </si>
  <si>
    <t>houder van de optie op een zakelijk recht</t>
  </si>
  <si>
    <t>Vul de gegevens van die instelling in.</t>
  </si>
  <si>
    <t>Kruis de aard van de aanvraag aan.</t>
  </si>
  <si>
    <t>Berekening van de fysische norm</t>
  </si>
  <si>
    <t>Vul het aantal personeelsleden in die minstens een halve opdracht vervullen.</t>
  </si>
  <si>
    <t>uur</t>
  </si>
  <si>
    <t xml:space="preserve"> </t>
  </si>
  <si>
    <t>Hier vindt u de bruto-oppervlakte van de schoolgebouwen die in aanmerking wordt genomen.</t>
  </si>
  <si>
    <t>fietsenbergplaats</t>
  </si>
  <si>
    <t>euro</t>
  </si>
  <si>
    <t>Bij te voegen bewijsstukken</t>
  </si>
  <si>
    <t>Kruis alle bewijsstukken aan die u bij dit formulier voegt.</t>
  </si>
  <si>
    <t>Vergelijkingstabel</t>
  </si>
  <si>
    <t>Vul de gegevens van de onderwijsinstelling in.</t>
  </si>
  <si>
    <t>eigenaar van de gebouwen waar de werken zullen plaatsvinden</t>
  </si>
  <si>
    <t>Vul de kostprijs, exclusief btw, in van de niet-genormeerde omgevingswerken.</t>
  </si>
  <si>
    <t>In de onderstaande tabel vindt u een overzicht van de bestaande bruto-oppervlakte, de bruto-oppervlakte na de werken en de maximale bruto-oppervlakte.</t>
  </si>
  <si>
    <t>Vul de gegevens van de vestigingsplaats in.</t>
  </si>
  <si>
    <t>Vul de bruto-oppervlakte en de kostprijs, exclusief btw, in van de genormeerde omgevingswerken.</t>
  </si>
  <si>
    <t>Vul de kostprijs van de afbraakwerken en de eerste uitrusting in.</t>
  </si>
  <si>
    <t>auto</t>
  </si>
  <si>
    <t>chemie</t>
  </si>
  <si>
    <t>decoratieve technieken</t>
  </si>
  <si>
    <t>fotografie</t>
  </si>
  <si>
    <t>glastechnieken</t>
  </si>
  <si>
    <t>grafische technieken</t>
  </si>
  <si>
    <t>handel</t>
  </si>
  <si>
    <t>hout</t>
  </si>
  <si>
    <t>juwelen</t>
  </si>
  <si>
    <t>koeling en warmte</t>
  </si>
  <si>
    <t>land- en tuinbouw</t>
  </si>
  <si>
    <t>lichaamsverzorging</t>
  </si>
  <si>
    <t>maritieme opleidingen</t>
  </si>
  <si>
    <t>mechanica-elektriciteit</t>
  </si>
  <si>
    <t>mode</t>
  </si>
  <si>
    <t>muziekinstrumentenbouw</t>
  </si>
  <si>
    <t>optiek</t>
  </si>
  <si>
    <t>orthopedische technieken</t>
  </si>
  <si>
    <t>personenzorg</t>
  </si>
  <si>
    <t>tandtechnieken</t>
  </si>
  <si>
    <t>textiel</t>
  </si>
  <si>
    <t>toerisme</t>
  </si>
  <si>
    <t>voeding</t>
  </si>
  <si>
    <t>ballet</t>
  </si>
  <si>
    <t>beeldende kunst</t>
  </si>
  <si>
    <t>podiumkunsten</t>
  </si>
  <si>
    <t>aantal leerlingen eerste graad</t>
  </si>
  <si>
    <t>aantal leerlingen overige leerjaren</t>
  </si>
  <si>
    <t>algemene en technische vakken</t>
  </si>
  <si>
    <t>praktijkruimtes bouw</t>
  </si>
  <si>
    <t>machinewerkplaats hout</t>
  </si>
  <si>
    <t>totale bruto-oppervlakte</t>
  </si>
  <si>
    <t>stookplaats 3</t>
  </si>
  <si>
    <t>stookplaats 4</t>
  </si>
  <si>
    <t>ca</t>
  </si>
  <si>
    <t>voor- en achternaam</t>
  </si>
  <si>
    <t>Vul de gegevens van de inrichtende macht in.</t>
  </si>
  <si>
    <t>Kruis aan in welke hoedanigheid u deze subsidieaanvraag indient.</t>
  </si>
  <si>
    <t>houder van een zakelijk recht</t>
  </si>
  <si>
    <t>aantal leerlingen in de derde graad of in een hogere cyclus</t>
  </si>
  <si>
    <t>Vul het totale aantal wekelijkse lestijden lichamelijke opvoeding in.</t>
  </si>
  <si>
    <t>Vul het aantal leerlingen in die het praktijkvak hout of het studiegebied hout volgen.</t>
  </si>
  <si>
    <t>Vul het aantal leerlingen in die het praktijkvak bouw of het studiegebied bouw volgen.</t>
  </si>
  <si>
    <t>praktijk- en kunstvakken eerste graad</t>
  </si>
  <si>
    <t>Toegelaten oppervlakte voor schoolgebouwen</t>
  </si>
  <si>
    <t>praktijk- en kunstvakken overige jaren</t>
  </si>
  <si>
    <t>gemeentelijk onderwijs</t>
  </si>
  <si>
    <t>provinciaal onderwijs</t>
  </si>
  <si>
    <t>bruto- oppervlakte nieuwbouw</t>
  </si>
  <si>
    <t>Vul de bruto-oppervlakte in van de  bestaande technische lokalen die behouden worden.</t>
  </si>
  <si>
    <t>ondernemingsnummer</t>
  </si>
  <si>
    <t>ha</t>
  </si>
  <si>
    <t>Vul de administratieve gegevens in van de locatie waar de werken worden uitgevoerd.</t>
  </si>
  <si>
    <t>Vul de kadastrale gegevens in van de locatie waar de werken worden uitgevoerd.</t>
  </si>
  <si>
    <t>nummer(s)</t>
  </si>
  <si>
    <t>datum akte</t>
  </si>
  <si>
    <t>Bent u de coördinerende inrichtende macht voor dit dossier?</t>
  </si>
  <si>
    <t>Vul de gegevens in van de contactpersoon bij de coördinerende inrichtende macht voor dit dossier.</t>
  </si>
  <si>
    <t>IBAN</t>
  </si>
  <si>
    <t>BIC</t>
  </si>
  <si>
    <t>Vul het ondernemingsnummer in van de coördinerende inrichtende macht voor dit dossier.</t>
  </si>
  <si>
    <t>Omschrijf de geplande werken.</t>
  </si>
  <si>
    <t>Komen de bovenvermelde werken in aanmerking voor een schadeloosstelling van de verzekering?</t>
  </si>
  <si>
    <t>Voeg bij dit formulier een attest van de verzekering.</t>
  </si>
  <si>
    <t>VIPA</t>
  </si>
  <si>
    <t>VGC</t>
  </si>
  <si>
    <t>eerste uitrusting schoolgebouwen</t>
  </si>
  <si>
    <t>eerste uitrusting overdekte speelplaats</t>
  </si>
  <si>
    <t>eerste uitrusting open speelplaats</t>
  </si>
  <si>
    <t>info@agion.be</t>
  </si>
  <si>
    <t>Vul het aantal wekelijkse lestijden in die als praktisch vak of als kunstvak worden georganiseerd voor de eerste graad van het secundair onderwijs.</t>
  </si>
  <si>
    <t>Vul het aantal wekelijkse lestijden in die als praktisch vak of als kunstvak in het overeenstemmende studiegebied worden georganiseerd.</t>
  </si>
  <si>
    <t>lln.</t>
  </si>
  <si>
    <t>lokalen lo</t>
  </si>
  <si>
    <t>nieuwbouw lokalen lo</t>
  </si>
  <si>
    <t>verbouwing lokalen lo</t>
  </si>
  <si>
    <t xml:space="preserve">verkorte procedure </t>
  </si>
  <si>
    <t xml:space="preserve">spoedprocedure </t>
  </si>
  <si>
    <t>waarvan nieuwbouw technische lokalen</t>
  </si>
  <si>
    <t>waarvan verbouwing technische lokalen</t>
  </si>
  <si>
    <t>Vul de gegevens in van de bankrekening van de coördinerende inrichtende macht waarop de subsidie in het kader van dit dossier overgeschreven moet worden.</t>
  </si>
  <si>
    <t>Welke andere overheden of publieke actoren kennen subsidies toe aan het project?</t>
  </si>
  <si>
    <t>andere instantie:</t>
  </si>
  <si>
    <t>Vul het aantal leerlingen en personeelsleden in die met de fiets of bromfiets naar school komen.</t>
  </si>
  <si>
    <t>eerste uitrusting lokalen lo</t>
  </si>
  <si>
    <t>het verzekeringsattest</t>
  </si>
  <si>
    <t>een beschrijving van de voorwaarden voor de samenwerking met andere overheden en publieke actoren</t>
  </si>
  <si>
    <t>Dient u deze subsidieaanvraag in via Katholiek Onderwijs Vlaanderen?</t>
  </si>
  <si>
    <t>niet-genormeerde omgevingswerken</t>
  </si>
  <si>
    <t>Vul het aantal bijkomende plaatsen in dat wordt gecreëerd via dit infrastructuurproject.</t>
  </si>
  <si>
    <t>Op www.agion.be vindt u welke tellingsdatum u moet gebruiken.</t>
  </si>
  <si>
    <t>Hier vindt u de bruto-oppervlakte van de lokalen lo die in aanmerking wordt genomen.</t>
  </si>
  <si>
    <t>Maakt deze aanvraag deel uit van een project in samenwerking met andere overheden of publieke actoren?</t>
  </si>
  <si>
    <t>Vul het huidige aantal leerlingen in van de vestigingsplaats waar de werken worden uitgevoerd.</t>
  </si>
  <si>
    <t>De verkorte procedure, de verkorte procedure sanitair en de spoedprocedure zijn niet van toepassing op het gemeentelijk onderwijs.</t>
  </si>
  <si>
    <t>verkorte procedure sanitair</t>
  </si>
  <si>
    <t>//////////////////////////////////////////////////////////////////////////////////////////////////////////////////////////////////////////////////////</t>
  </si>
  <si>
    <t>Afdeling Reguliere Financiering</t>
  </si>
  <si>
    <t>behandelende afdeling</t>
  </si>
  <si>
    <r>
      <rPr>
        <b/>
        <sz val="10"/>
        <rFont val="Calibri"/>
        <family val="2"/>
        <scheme val="minor"/>
      </rPr>
      <t xml:space="preserve">T </t>
    </r>
    <r>
      <rPr>
        <sz val="10"/>
        <rFont val="Calibri"/>
        <family val="2"/>
        <scheme val="minor"/>
      </rPr>
      <t xml:space="preserve"> 02 221 05 11 </t>
    </r>
  </si>
  <si>
    <t>_</t>
  </si>
  <si>
    <t>Op</t>
  </si>
  <si>
    <t>Bezorg zowel de Excelversie als een ingescande ondertekende versie.</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</si>
  <si>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</si>
  <si>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Koning Albert II-laan 15, 1210 BRUSSEL</t>
  </si>
  <si>
    <t>In te vullen door de</t>
  </si>
  <si>
    <r>
      <t xml:space="preserve">ja. </t>
    </r>
    <r>
      <rPr>
        <i/>
        <sz val="10"/>
        <rFont val="Calibri"/>
        <family val="2"/>
        <scheme val="minor"/>
      </rPr>
      <t>Ga naar vraag 13.</t>
    </r>
  </si>
  <si>
    <r>
      <t xml:space="preserve">nee. </t>
    </r>
    <r>
      <rPr>
        <i/>
        <sz val="10"/>
        <rFont val="Calibri"/>
        <family val="2"/>
        <scheme val="minor"/>
      </rPr>
      <t>Ga naar vraag 14.</t>
    </r>
  </si>
  <si>
    <r>
      <t xml:space="preserve">ja. </t>
    </r>
    <r>
      <rPr>
        <i/>
        <sz val="10"/>
        <rFont val="Calibri"/>
        <family val="2"/>
        <scheme val="minor"/>
      </rPr>
      <t>Ga naar vraag 14.</t>
    </r>
  </si>
  <si>
    <r>
      <t xml:space="preserve">nee. </t>
    </r>
    <r>
      <rPr>
        <i/>
        <sz val="10"/>
        <rFont val="Calibri"/>
        <family val="2"/>
        <scheme val="minor"/>
      </rPr>
      <t>U komt niet in aanmerking voor een subsidie.</t>
    </r>
  </si>
  <si>
    <r>
      <t>ja.</t>
    </r>
    <r>
      <rPr>
        <i/>
        <sz val="10"/>
        <rFont val="Calibri"/>
        <family val="2"/>
        <scheme val="minor"/>
      </rPr>
      <t xml:space="preserve"> Ga naar vraag 21.</t>
    </r>
  </si>
  <si>
    <r>
      <t xml:space="preserve">nee. </t>
    </r>
    <r>
      <rPr>
        <i/>
        <sz val="10"/>
        <rFont val="Calibri"/>
        <family val="2"/>
        <scheme val="minor"/>
      </rPr>
      <t>Ga naar vraag 22.</t>
    </r>
  </si>
  <si>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r>
      <rPr>
        <i/>
        <sz val="10"/>
        <rFont val="Calibri"/>
        <family val="2"/>
        <scheme val="minor"/>
      </rPr>
      <t>.</t>
    </r>
  </si>
  <si>
    <r>
      <t xml:space="preserve">ja. </t>
    </r>
    <r>
      <rPr>
        <b/>
        <sz val="10"/>
        <rFont val="Calibri"/>
        <family val="2"/>
        <scheme val="minor"/>
      </rPr>
      <t>Hoeveel bedraagt die schadeloosstelling?</t>
    </r>
  </si>
  <si>
    <r>
      <t xml:space="preserve">nee. </t>
    </r>
    <r>
      <rPr>
        <i/>
        <sz val="10"/>
        <rFont val="Calibri"/>
        <family val="2"/>
        <scheme val="minor"/>
      </rPr>
      <t>Ga naar vraag 31.</t>
    </r>
  </si>
  <si>
    <t>De bruto-oppervlakte van een gebouw is het geheel van de bruto-oppervlakten van alle vloerniveaus. Meer informatie daarover vindt u op onze website. Voeg de berekeningswijze van de bruto-oppervlakte bij dit formulier.</t>
  </si>
  <si>
    <t>gesubsidieerd door AGION</t>
  </si>
  <si>
    <t>Oppervlakte en kostprijs van de nieuwbouw</t>
  </si>
  <si>
    <t>Niet-genormeerde omgevingswerken zijn afsluitingen, toegangswegen, groenaanleg en andere omgevingswerken.</t>
  </si>
  <si>
    <t>Oppervlakte en kostprijs van de verbouwingswerken</t>
  </si>
  <si>
    <t>Subsidieaanvraag voor een infrastructuurproject in het gewoon secundair onderwijs</t>
  </si>
  <si>
    <t>agentschap Onroerend Erfgoed</t>
  </si>
  <si>
    <t xml:space="preserve">Heeft deze aanvraag alleen betrekking op verbouwingswerken van minder dan 125.000 euro (geïndexeerd)? </t>
  </si>
  <si>
    <t>Dient u deze subsidieaanvraag samen met een andere inrichtende macht in?</t>
  </si>
  <si>
    <t>Is er binnen een straal van twee kilometer een beschikbaar schoolgebouw dat volledig onbezet is of dat binnen het schooljaar kan worden vrijgemaakt?</t>
  </si>
  <si>
    <t>polyvalente zaal en/of refter</t>
  </si>
  <si>
    <t>administratie en/of ondersteuning</t>
  </si>
  <si>
    <t>sanitair</t>
  </si>
  <si>
    <t>turnzaal en/of sporthal</t>
  </si>
  <si>
    <t>Wat is de geplande uitvoeringsperiode van de werken?</t>
  </si>
  <si>
    <t>maanden</t>
  </si>
  <si>
    <t>OVAM</t>
  </si>
  <si>
    <t>Hoeveel leerlingen zullen de nieuwe of vernieuwde infrastructuur gebruiken?</t>
  </si>
  <si>
    <t>leerlingen</t>
  </si>
  <si>
    <t>Toegelaten oppervlakte voor lokalen voor lichamelijke opvoeding (lo)</t>
  </si>
  <si>
    <t>Kostprijs van de niet-genormeerde omgevingswerken</t>
  </si>
  <si>
    <t>een gedetailleerde berekening van de bestaande bruto-oppervlakte</t>
  </si>
  <si>
    <t>Kruis het antwoord aan of vul de grijze cel in. De witte cellen worden automatisch ingevuld op basis van de gegevens die u bij andere vragen hebt ingevuld.</t>
  </si>
  <si>
    <t>Staat u al met een of meer dossiers op onze wachtlijst voor een subsidie voor hetzelfde
infrastructuurproject?</t>
  </si>
  <si>
    <t>Voldoen uw instelling en de vestiging die het project zal gebruiken, aan de criteria van rationalisatie en programmatie?</t>
  </si>
  <si>
    <t>Kruis aan in welke infrastructuur de werken worden uitgevoerd.</t>
  </si>
  <si>
    <t>Worden er voor deze vestigingsplaats bijkomend plaatsen gecreëerd via dit infrastructuurproject 
ten opzichte van het aantal leerlingen dat momenteel op deze vestigingsplaats is ingeschreven?</t>
  </si>
  <si>
    <r>
      <t xml:space="preserve">ja. </t>
    </r>
    <r>
      <rPr>
        <i/>
        <sz val="10"/>
        <rFont val="Calibri"/>
        <family val="2"/>
        <scheme val="minor"/>
      </rPr>
      <t>Ga naar vraag 32.</t>
    </r>
  </si>
  <si>
    <r>
      <t xml:space="preserve">nee. </t>
    </r>
    <r>
      <rPr>
        <i/>
        <sz val="10"/>
        <rFont val="Calibri"/>
        <family val="2"/>
        <scheme val="minor"/>
      </rPr>
      <t>Ga naar vraag 33.</t>
    </r>
  </si>
  <si>
    <t xml:space="preserve">Bij een aanvraag voor omgevingswerken, een spoedprocedure of een verkorte procedure hoeft u deze vraag niet in te vullen. </t>
  </si>
  <si>
    <t xml:space="preserve">U hoeft deze rubriek alleen in te vullen als AGION u heeft gevraagd om uw dossier te actualiseren. </t>
  </si>
  <si>
    <t xml:space="preserve">Omschrijf de eventuele samenwerking met andere actoren of overheden in het kader van de 
multifunctionaliteit (openstelling) van de bestaande en nieuwe infrastructuur. </t>
  </si>
  <si>
    <t>Kijk bijvoorbeeld naar energie-efficiëntie, duurzame installaties, comfort en beleving.</t>
  </si>
  <si>
    <t>Omschrijf op welke manier het infrastructuurproject aandacht besteedt aan duurzaamheid.</t>
  </si>
  <si>
    <t>Bij verbouwingswerken met een geraamde kostprijs van minder dan 125.000 euro (exclusief btw) hoeft u vraag 38 en 39 niet in te vullen.</t>
  </si>
  <si>
    <t>Alleen als u bij vraag 49 of 52 een bruto-oppervlakte hebt ingevuld voor een schoolgebouw of een lokaal lo dat volledig of gedeeltelijk afgebroken zal worden, vult u de kostprijs van de afbraakwerken in.
Op basis van de gegevens die u hebt ingevuld bij vraag 56 tot en met 60 en de kostprijs van de afbraakwerken en de eerste uitrusting die u invult, zal de totale kostprijs van uw  project automatisch berekend worden.</t>
  </si>
  <si>
    <t xml:space="preserve">Verzamel de bewijsstukken die u voor de beantwoording van vraag 19, 28, 29 en 47 bij dit formulier moet voegen. </t>
  </si>
  <si>
    <t xml:space="preserve">Geef dit formulier de volgende gestructureerde bestandsnaam: Aanvraag_Typeprocedure_NaamSchool. 
Hou de naam van de school zo kort mogelijk. </t>
  </si>
  <si>
    <t>AGION beschouwt de coördinerende inrichtende macht als eerste aanspreekpunt voor dit dossier. Als u met een andere inrichtende macht een dossier indient, fungeert een van de twee inrichtende machten als coördinerende inrichtende macht.</t>
  </si>
  <si>
    <t>kostprijs per m²
(indicatief)</t>
  </si>
  <si>
    <t xml:space="preserve">De huidige financiële norm (kostprijs per m²) vindt u op </t>
  </si>
  <si>
    <t>www.agion.be/tabel-financi%C3%ABle-norm</t>
  </si>
  <si>
    <t>Tot welk onderwijsnet behoort de vestigingsplaats?</t>
  </si>
  <si>
    <t>In welke provincie ligt de vestigingsplaats?</t>
  </si>
  <si>
    <r>
      <t xml:space="preserve">ja. </t>
    </r>
    <r>
      <rPr>
        <b/>
        <sz val="10"/>
        <rFont val="Calibri"/>
        <family val="2"/>
        <scheme val="minor"/>
      </rPr>
      <t>Vul het instellings- en vestigingsplaatsnummer in van die vestigingen.</t>
    </r>
  </si>
  <si>
    <t>Wat is de voorziene startdatum van de uitvoering van de werken?</t>
  </si>
  <si>
    <t>werkplaatsen</t>
  </si>
  <si>
    <t xml:space="preserve">leslokalen </t>
  </si>
  <si>
    <t>Vul  de gebouwcode, de bruto-oppervlakte en het bouwjaar in van de bestaande schoolgebouwen, met uitsluiting van de lokalen voor lichamelijke opvoeding en de technische lokalen.</t>
  </si>
  <si>
    <t>Vul de netto-oppervlakte in van de genormeerde omgeving die behouden wordt.</t>
  </si>
  <si>
    <t>Vul de gebouwcode, de bruto-oppervlakte en het bouwjaar in van de lokalen voor lichamelijke opvoeding.</t>
  </si>
  <si>
    <r>
      <rPr>
        <b/>
        <sz val="10"/>
        <rFont val="Calibri"/>
        <family val="2"/>
        <scheme val="minor"/>
      </rPr>
      <t xml:space="preserve">Vul voor elk lokaal lichamelijke opvoeding de gebouwcode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</si>
  <si>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r>
      <t xml:space="preserve">ja. </t>
    </r>
    <r>
      <rPr>
        <b/>
        <sz val="10"/>
        <rFont val="Calibri"/>
        <family val="2"/>
        <scheme val="minor"/>
      </rPr>
      <t>Vul het dossiernummer of de dossiernummers in.</t>
    </r>
  </si>
  <si>
    <t>Voeg bij dit formulier een bewijs van zakelijk recht of een bewijs van eigendom als u dat nog niet eerder aan 
AGION hebt bezorgd.</t>
  </si>
  <si>
    <t>U hoeft deze vraag alleen in te vullen als u deze aanvraag indient via de standaardprocedure of de promotiebouwprocedure die (minstens) betrekking heeft op werken aan gebouwen.</t>
  </si>
  <si>
    <t>Motiveer de geplande werken.</t>
  </si>
  <si>
    <t>Geef daarbij aan dat ze passen in een langetermijnvisie.</t>
  </si>
  <si>
    <t xml:space="preserve">Gegevens bij de actualisatie van uw dossier </t>
  </si>
  <si>
    <t>gebouwcode</t>
  </si>
  <si>
    <t>gebouw-
code</t>
  </si>
  <si>
    <t>De totale kostprijs van de nieuwbouw,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</si>
  <si>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</si>
  <si>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</si>
  <si>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een overzichtsplan van de bestaande infrastructuur</t>
  </si>
  <si>
    <t>Alleen leden van de inrichtende macht of gemandateerden kunnen dit formulier ondertekenen.</t>
  </si>
  <si>
    <t>een bewijs van zakelijk recht</t>
  </si>
  <si>
    <t xml:space="preserve">vindt u meer informatie over de subsidievoorwaarden, de regelgeving en de terminologie </t>
  </si>
  <si>
    <t xml:space="preserve">die in dit formulier gebruikt wordt. </t>
  </si>
  <si>
    <t>Dient u deze subsidieaanvraag ook in voor een of meer andere vestigingsplaatsen (die al dan niet onder de bevoegdheden van dezelfde inrichtende macht vallen)?</t>
  </si>
  <si>
    <t>andere ruimte:</t>
  </si>
  <si>
    <t xml:space="preserve">U hoeft deze vraag alleen in te vullen als u deze aanvraag indient via de standaardprocedure. </t>
  </si>
  <si>
    <r>
      <rPr>
        <b/>
        <sz val="10"/>
        <rFont val="Calibri"/>
        <family val="2"/>
        <scheme val="minor"/>
      </rPr>
      <t xml:space="preserve">Als u schoolgebouwen,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</si>
  <si>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Een inplantingsplan en overzichtsplan hoeft u alleen toe te voegen als u deze aanvraag indient via 
de standaardprocedure of de promotiebouwprocedure.</t>
  </si>
  <si>
    <t>een inplantingsplan</t>
  </si>
  <si>
    <t>instellings- 
en vestigingsplaatsnummer</t>
  </si>
  <si>
    <t>Met dit formulier vraagt de inrichtende macht van de school, per vestigingsplaats, subsidies aan voor een infrastructuurproject van de school voor gewoon secundair onderwijs.</t>
  </si>
  <si>
    <r>
      <t>nee.</t>
    </r>
    <r>
      <rPr>
        <i/>
        <sz val="10"/>
        <rFont val="Calibri"/>
        <family val="2"/>
        <scheme val="minor"/>
      </rPr>
      <t xml:space="preserve"> Ga naar vraag 17.</t>
    </r>
  </si>
  <si>
    <t>Hieronder vindt u de  berekening van de maximale bruto-oppervlakte waar uw school recht op heeft op basis van de gegevens die u hebt ingevuld bij vraag 38 tot en met 45.</t>
  </si>
  <si>
    <t>Bij verbouwingswerken met een geraamde kostprijs van minder dan 125.000 euro (exclusief btw) hoeft u vraag 48 en 55 niet in te vullen.</t>
  </si>
  <si>
    <t>Vul de onderstaande verklaring in. 
Ik bevestig dat alle gegevens in dit formulier naar waarheid ingevuld zijn. 
Ik ben mij bewust van de mogelijke gevolgen van een eventuele overschrijding van de financiële norm bij vraag 56 en 59 en van de fysische norm bij vraag 61.</t>
  </si>
  <si>
    <t xml:space="preserve">Met de gebouwcode bedoelen we de wijze waarop de gebouwen binnen de school worden aangeduid, bijvoorbeeld blok A, G17. Als de gebouwen in de school geen code of letter hebben, vult u gebouw 1, gebouw 2 ... in. </t>
  </si>
  <si>
    <t xml:space="preserve">Met de gebouwcode bedoelen we de wijze waarop de gebouwen binnen de school worden aangeduid, bijvoorbeeld blok A, G17. Als de gebouwen in de school geen code of letter hebben, vult u gebouw 1, gebouw 2 ... in.  </t>
  </si>
  <si>
    <t xml:space="preserve">Vul de kostprijs en de bruto-oppervlakte in. </t>
  </si>
  <si>
    <r>
      <t xml:space="preserve">ja. </t>
    </r>
    <r>
      <rPr>
        <i/>
        <sz val="10"/>
        <rFont val="Calibri"/>
        <family val="2"/>
        <scheme val="minor"/>
      </rPr>
      <t>Voeg bij dit formulier een beschrijving van de samenwerkingsvoorwaarden. Ga naar vraag 30.</t>
    </r>
  </si>
  <si>
    <t>bijkomende plaatsen</t>
  </si>
  <si>
    <t>leerlingen en personeelsleden</t>
  </si>
  <si>
    <t>personeelsleden</t>
  </si>
  <si>
    <t>lestijden</t>
  </si>
  <si>
    <t>AGION-5707 - 20200114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</si>
</sst>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 ##0"/>
    <numFmt numFmtId="166" formatCode="###\ ###\ ##0.00"/>
    <numFmt numFmtId="167" formatCode="###\ ###\ ##0"/>
    <numFmt numFmtId="168" formatCode="###\ ##0.00"/>
    <numFmt numFmtId="169" formatCode="d/mm/yyyy;@"/>
  </numFmts>
  <fonts count="30" x14ac:knownFonts="1">
    <font>
      <sz val="10"/>
      <name val="Arial"/>
    </font>
    <font>
      <sz val="8"/>
      <name val="Arial"/>
      <family val="2"/>
    </font>
    <font>
      <sz val="10"/>
      <name val="Arial"/>
      <family val="2"/>
    </font>
    <font>
      <u/>
      <sz val="10"/>
      <color theme="10"/>
      <name val="Arial"/>
      <family val="2"/>
    </font>
    <font>
      <b/>
      <sz val="11"/>
      <name val="Calibri"/>
      <family val="2"/>
      <scheme val="minor"/>
    </font>
    <font>
      <sz val="10"/>
      <name val="Calibri"/>
      <family val="2"/>
      <scheme val="minor"/>
    </font>
    <font>
      <b/>
      <sz val="18"/>
      <name val="Calibri"/>
      <family val="2"/>
      <scheme val="minor"/>
    </font>
    <font>
      <i/>
      <sz val="8"/>
      <name val="Calibri"/>
      <family val="2"/>
      <scheme val="minor"/>
    </font>
    <font>
      <b/>
      <sz val="10"/>
      <name val="Calibri"/>
      <family val="2"/>
      <scheme val="minor"/>
    </font>
    <font>
      <sz val="6"/>
      <name val="Calibri"/>
      <family val="2"/>
      <scheme val="minor"/>
    </font>
    <font>
      <sz val="8"/>
      <name val="Calibri"/>
      <family val="2"/>
      <scheme val="minor"/>
    </font>
    <font>
      <b/>
      <sz val="8"/>
      <name val="Calibri"/>
      <family val="2"/>
      <scheme val="minor"/>
    </font>
    <font>
      <i/>
      <sz val="10"/>
      <name val="Calibri"/>
      <family val="2"/>
      <scheme val="minor"/>
    </font>
    <font>
      <u/>
      <sz val="10"/>
      <color theme="10"/>
      <name val="Calibri"/>
      <family val="2"/>
      <scheme val="minor"/>
    </font>
    <font>
      <i/>
      <u/>
      <sz val="10"/>
      <color theme="10"/>
      <name val="Calibri"/>
      <family val="2"/>
      <scheme val="minor"/>
    </font>
    <font>
      <b/>
      <sz val="12"/>
      <name val="Calibri"/>
      <family val="2"/>
      <scheme val="minor"/>
    </font>
    <font>
      <sz val="12"/>
      <name val="Calibri"/>
      <family val="2"/>
      <scheme val="minor"/>
    </font>
    <font>
      <b/>
      <sz val="12"/>
      <color indexed="9"/>
      <name val="Calibri"/>
      <family val="2"/>
      <scheme val="minor"/>
    </font>
    <font>
      <b/>
      <i/>
      <sz val="10"/>
      <name val="Calibri"/>
      <family val="2"/>
      <scheme val="minor"/>
    </font>
    <font>
      <i/>
      <sz val="10"/>
      <color theme="10"/>
      <name val="Calibri"/>
      <family val="2"/>
      <scheme val="minor"/>
    </font>
    <font>
      <b/>
      <sz val="10"/>
      <color indexed="9"/>
      <name val="Calibri"/>
      <family val="2"/>
      <scheme val="minor"/>
    </font>
    <font>
      <sz val="9"/>
      <name val="Calibri"/>
      <family val="2"/>
      <scheme val="minor"/>
    </font>
    <font>
      <i/>
      <sz val="10"/>
      <name val="Calibri"/>
      <family val="2"/>
    </font>
    <font>
      <sz val="10"/>
      <name val="Courier New"/>
      <family val="3"/>
    </font>
    <font>
      <b/>
      <sz val="10"/>
      <name val="Calibri"/>
      <family val="2"/>
    </font>
    <font>
      <i/>
      <u/>
      <sz val="10"/>
      <color theme="4"/>
      <name val="Calibri"/>
      <family val="2"/>
      <scheme val="minor"/>
    </font>
    <font>
      <sz val="10"/>
      <color rgb="FFFF0000"/>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
      <patternFill patternType="solid">
        <fgColor theme="0" tint="-0.34998626667073579"/>
        <bgColor indexed="64"/>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378">
    <xf numFmtId="0" fontId="0" fillId="0" borderId="0" xfId="0"/>
    <xf numFmtId="0" fontId="4" fillId="0" borderId="0" xfId="0" applyFont="1" applyAlignment="1">
      <alignment vertical="top"/>
    </xf>
    <xf numFmtId="0" fontId="5" fillId="0" borderId="0" xfId="0" applyFont="1" applyAlignment="1">
      <alignment vertical="center"/>
    </xf>
    <xf numFmtId="0" fontId="7" fillId="0" borderId="0" xfId="0" applyFont="1" applyAlignment="1">
      <alignment vertical="center" wrapText="1"/>
    </xf>
    <xf numFmtId="0" fontId="4"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Alignment="1">
      <alignment horizontal="right" vertical="center"/>
    </xf>
    <xf numFmtId="0" fontId="5" fillId="4" borderId="2" xfId="0"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0" fontId="5" fillId="0" borderId="0" xfId="4" applyFont="1" applyAlignment="1">
      <alignment horizontal="left" vertical="center"/>
    </xf>
    <xf numFmtId="0" fontId="5" fillId="0" borderId="0" xfId="4" applyFont="1" applyAlignment="1">
      <alignment vertical="center"/>
    </xf>
    <xf numFmtId="0" fontId="5" fillId="0" borderId="0" xfId="0" applyFont="1" applyAlignment="1">
      <alignment vertical="top"/>
    </xf>
    <xf numFmtId="0" fontId="5" fillId="0" borderId="0" xfId="4" applyFont="1"/>
    <xf numFmtId="0" fontId="5" fillId="0" borderId="0" xfId="0" applyFont="1" applyAlignment="1"/>
    <xf numFmtId="0" fontId="10" fillId="0" borderId="0" xfId="0" applyFont="1" applyAlignment="1">
      <alignment horizontal="center" vertical="top"/>
    </xf>
    <xf numFmtId="0" fontId="8" fillId="0" borderId="0" xfId="0" applyFont="1" applyAlignment="1">
      <alignment vertical="top"/>
    </xf>
    <xf numFmtId="0" fontId="12" fillId="0" borderId="0" xfId="0" applyFont="1" applyAlignment="1">
      <alignment horizontal="justify" vertical="center"/>
    </xf>
    <xf numFmtId="1" fontId="5" fillId="2" borderId="2" xfId="0" applyNumberFormat="1" applyFont="1" applyFill="1" applyBorder="1" applyAlignment="1" applyProtection="1">
      <alignment horizontal="center" vertical="center"/>
      <protection locked="0"/>
    </xf>
    <xf numFmtId="0" fontId="8"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Alignment="1">
      <alignment horizontal="justify" vertical="center"/>
    </xf>
    <xf numFmtId="0" fontId="12" fillId="0" borderId="0" xfId="0" applyFont="1" applyAlignment="1">
      <alignment horizontal="justify" vertical="center" wrapText="1"/>
    </xf>
    <xf numFmtId="0" fontId="5" fillId="0" borderId="0" xfId="4" applyFont="1" applyFill="1" applyAlignment="1">
      <alignment vertical="center"/>
    </xf>
    <xf numFmtId="0" fontId="8"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horizontal="right" vertical="center"/>
    </xf>
    <xf numFmtId="0" fontId="13" fillId="0" borderId="0" xfId="1" applyFont="1" applyBorder="1" applyAlignment="1" applyProtection="1">
      <alignment horizontal="center" vertical="top"/>
    </xf>
    <xf numFmtId="0" fontId="13" fillId="0" borderId="0" xfId="1" applyFont="1" applyBorder="1" applyAlignment="1" applyProtection="1">
      <alignment vertical="center"/>
    </xf>
    <xf numFmtId="0" fontId="12" fillId="0" borderId="0" xfId="0" applyFont="1" applyAlignment="1">
      <alignment vertical="center"/>
    </xf>
    <xf numFmtId="0" fontId="8" fillId="0" borderId="0" xfId="0" applyFont="1" applyAlignment="1">
      <alignment horizontal="right" vertical="top"/>
    </xf>
    <xf numFmtId="0" fontId="8" fillId="0" borderId="0" xfId="0" applyFont="1" applyFill="1" applyAlignment="1">
      <alignment horizontal="right" vertical="top"/>
    </xf>
    <xf numFmtId="0" fontId="8" fillId="0" borderId="0" xfId="0" applyFont="1" applyFill="1" applyAlignment="1">
      <alignment vertical="top"/>
    </xf>
    <xf numFmtId="0" fontId="8" fillId="0" borderId="0" xfId="0" applyFont="1" applyFill="1" applyAlignment="1">
      <alignment vertical="center"/>
    </xf>
    <xf numFmtId="0" fontId="5" fillId="0" borderId="0" xfId="0" applyFont="1" applyFill="1" applyBorder="1" applyAlignment="1" applyProtection="1">
      <alignment vertical="center" wrapText="1"/>
      <protection locked="0"/>
    </xf>
    <xf numFmtId="0" fontId="5" fillId="0" borderId="0" xfId="0" applyFont="1" applyBorder="1" applyAlignment="1" applyProtection="1">
      <alignment vertical="center"/>
      <protection locked="0"/>
    </xf>
    <xf numFmtId="0" fontId="5" fillId="2" borderId="2"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167" fontId="5"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8" fillId="0" borderId="0" xfId="4" applyFont="1" applyAlignment="1">
      <alignment vertical="top"/>
    </xf>
    <xf numFmtId="0" fontId="5" fillId="2" borderId="2" xfId="4" applyFont="1" applyFill="1" applyBorder="1" applyAlignment="1" applyProtection="1">
      <alignment horizontal="left" vertical="center" wrapText="1"/>
      <protection locked="0"/>
    </xf>
    <xf numFmtId="0" fontId="5" fillId="2" borderId="2" xfId="4" applyFont="1" applyFill="1" applyBorder="1" applyAlignment="1" applyProtection="1">
      <alignment horizontal="left" vertical="center"/>
      <protection locked="0"/>
    </xf>
    <xf numFmtId="0" fontId="5" fillId="0" borderId="0" xfId="4" applyFont="1" applyBorder="1" applyAlignment="1" applyProtection="1">
      <alignment horizontal="left" vertical="center"/>
      <protection locked="0"/>
    </xf>
    <xf numFmtId="0" fontId="5" fillId="0" borderId="0" xfId="0" applyFont="1" applyFill="1" applyAlignment="1">
      <alignment horizontal="left" vertical="center"/>
    </xf>
    <xf numFmtId="1" fontId="5" fillId="2" borderId="2" xfId="0" applyNumberFormat="1" applyFont="1" applyFill="1" applyBorder="1" applyAlignment="1" applyProtection="1">
      <alignment vertical="center"/>
      <protection locked="0"/>
    </xf>
    <xf numFmtId="1" fontId="5" fillId="0" borderId="0" xfId="0" applyNumberFormat="1" applyFont="1" applyFill="1" applyBorder="1" applyAlignment="1" applyProtection="1">
      <alignment vertical="center"/>
      <protection locked="0"/>
    </xf>
    <xf numFmtId="0" fontId="8" fillId="0" borderId="0" xfId="0" applyFont="1" applyFill="1" applyAlignment="1">
      <alignment horizontal="center" vertical="top"/>
    </xf>
    <xf numFmtId="0" fontId="8" fillId="0" borderId="0" xfId="4" applyFont="1" applyFill="1" applyAlignment="1">
      <alignment vertical="top"/>
    </xf>
    <xf numFmtId="0" fontId="5" fillId="0" borderId="0" xfId="4" applyFont="1" applyFill="1" applyBorder="1" applyAlignment="1">
      <alignment horizontal="center" vertical="center"/>
    </xf>
    <xf numFmtId="1" fontId="5" fillId="0" borderId="0" xfId="4" applyNumberFormat="1" applyFont="1" applyFill="1" applyBorder="1" applyAlignment="1" applyProtection="1">
      <alignment vertical="center"/>
      <protection locked="0"/>
    </xf>
    <xf numFmtId="0" fontId="20" fillId="0" borderId="0" xfId="0" applyFont="1" applyFill="1" applyAlignment="1">
      <alignment vertical="center"/>
    </xf>
    <xf numFmtId="2" fontId="5" fillId="0" borderId="0" xfId="0" applyNumberFormat="1" applyFont="1" applyFill="1" applyBorder="1" applyAlignment="1">
      <alignment vertical="center"/>
    </xf>
    <xf numFmtId="1" fontId="5" fillId="0" borderId="0" xfId="0" applyNumberFormat="1" applyFont="1" applyFill="1" applyBorder="1" applyAlignment="1">
      <alignment vertical="center"/>
    </xf>
    <xf numFmtId="1" fontId="5" fillId="0" borderId="0" xfId="0" applyNumberFormat="1" applyFont="1" applyBorder="1" applyAlignment="1">
      <alignment vertical="center"/>
    </xf>
    <xf numFmtId="0" fontId="5" fillId="0" borderId="0" xfId="0" applyFont="1" applyBorder="1" applyAlignment="1">
      <alignment vertical="center" wrapText="1"/>
    </xf>
    <xf numFmtId="0" fontId="8" fillId="0" borderId="0" xfId="0" applyFont="1" applyFill="1" applyBorder="1" applyAlignment="1">
      <alignment vertical="top"/>
    </xf>
    <xf numFmtId="164" fontId="5" fillId="0" borderId="0" xfId="0" applyNumberFormat="1" applyFont="1" applyFill="1" applyBorder="1" applyAlignment="1">
      <alignment vertical="center"/>
    </xf>
    <xf numFmtId="165" fontId="5" fillId="0" borderId="0" xfId="0" applyNumberFormat="1" applyFont="1" applyFill="1" applyBorder="1" applyAlignment="1" applyProtection="1">
      <alignment vertical="center"/>
      <protection locked="0"/>
    </xf>
    <xf numFmtId="166" fontId="5" fillId="0" borderId="0" xfId="0" applyNumberFormat="1" applyFont="1" applyFill="1" applyBorder="1" applyAlignment="1" applyProtection="1">
      <alignment vertical="center"/>
      <protection locked="0"/>
    </xf>
    <xf numFmtId="0" fontId="8" fillId="0" borderId="0" xfId="0" applyFont="1" applyAlignment="1">
      <alignment horizontal="center" vertical="center"/>
    </xf>
    <xf numFmtId="0" fontId="3" fillId="0" borderId="0" xfId="1" applyFont="1" applyAlignment="1" applyProtection="1">
      <alignment horizontal="justify" vertical="center" wrapText="1"/>
    </xf>
    <xf numFmtId="0" fontId="14" fillId="0" borderId="0" xfId="1" applyFont="1" applyAlignment="1" applyProtection="1">
      <alignment vertical="center"/>
    </xf>
    <xf numFmtId="0" fontId="8"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Fill="1" applyAlignment="1">
      <alignment vertical="center"/>
    </xf>
    <xf numFmtId="0" fontId="5" fillId="0" borderId="0" xfId="0" applyFont="1" applyAlignment="1">
      <alignment vertical="center"/>
    </xf>
    <xf numFmtId="0" fontId="8" fillId="0" borderId="0" xfId="0" applyFont="1" applyAlignment="1">
      <alignment vertical="center" wrapText="1"/>
    </xf>
    <xf numFmtId="0" fontId="5" fillId="0" borderId="0" xfId="0" applyFont="1" applyAlignment="1">
      <alignment horizontal="right" vertical="center"/>
    </xf>
    <xf numFmtId="0" fontId="5" fillId="0" borderId="0" xfId="0" applyFont="1" applyFill="1" applyBorder="1" applyAlignment="1">
      <alignment vertical="center"/>
    </xf>
    <xf numFmtId="0" fontId="8" fillId="0" borderId="0" xfId="0" applyFont="1" applyAlignment="1">
      <alignment vertical="center"/>
    </xf>
    <xf numFmtId="0" fontId="5" fillId="0" borderId="0" xfId="4" applyFont="1" applyFill="1" applyAlignment="1">
      <alignment vertical="center"/>
    </xf>
    <xf numFmtId="0" fontId="5" fillId="0" borderId="0" xfId="0" applyFont="1" applyFill="1" applyAlignment="1">
      <alignment vertical="center"/>
    </xf>
    <xf numFmtId="0" fontId="8" fillId="0" borderId="0" xfId="0" applyFont="1" applyAlignment="1">
      <alignment horizontal="left" vertical="center"/>
    </xf>
    <xf numFmtId="1" fontId="5" fillId="0" borderId="0" xfId="0" applyNumberFormat="1" applyFont="1" applyFill="1" applyBorder="1" applyAlignment="1" applyProtection="1">
      <alignment horizontal="center" vertical="center"/>
      <protection locked="0"/>
    </xf>
    <xf numFmtId="0" fontId="17" fillId="0" borderId="0" xfId="0" applyFont="1" applyFill="1" applyAlignment="1">
      <alignment vertical="center"/>
    </xf>
    <xf numFmtId="0" fontId="16" fillId="0" borderId="0" xfId="0" applyFont="1" applyFill="1" applyAlignment="1">
      <alignment vertical="center"/>
    </xf>
    <xf numFmtId="0" fontId="24" fillId="0" borderId="0" xfId="0" applyFont="1" applyAlignment="1">
      <alignment horizontal="left" vertical="center" wrapText="1"/>
    </xf>
    <xf numFmtId="0" fontId="24" fillId="0" borderId="0" xfId="0" applyNumberFormat="1" applyFont="1" applyFill="1" applyAlignment="1" applyProtection="1">
      <alignment horizontal="center" vertical="center" wrapText="1"/>
      <protection locked="0"/>
    </xf>
    <xf numFmtId="0" fontId="5" fillId="0" borderId="0" xfId="0" applyFont="1" applyFill="1" applyAlignment="1">
      <alignment vertical="center"/>
    </xf>
    <xf numFmtId="0" fontId="5" fillId="0" borderId="0" xfId="0" applyFont="1" applyFill="1" applyAlignment="1">
      <alignment horizontal="left" vertical="center"/>
    </xf>
    <xf numFmtId="0" fontId="24" fillId="0" borderId="0" xfId="0" applyFont="1" applyAlignment="1">
      <alignment horizontal="left" vertical="top" wrapText="1"/>
    </xf>
    <xf numFmtId="0" fontId="8" fillId="0" borderId="0" xfId="0" applyFont="1" applyAlignment="1">
      <alignment vertical="center"/>
    </xf>
    <xf numFmtId="0" fontId="5" fillId="0" borderId="0" xfId="0" applyFont="1" applyAlignment="1">
      <alignment vertical="center"/>
    </xf>
    <xf numFmtId="0" fontId="5" fillId="0" borderId="1" xfId="0" applyFont="1" applyFill="1" applyBorder="1"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12"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center"/>
    </xf>
    <xf numFmtId="0" fontId="5" fillId="0" borderId="0" xfId="0" applyFont="1" applyFill="1" applyAlignment="1">
      <alignment vertical="center"/>
    </xf>
    <xf numFmtId="0" fontId="5" fillId="0" borderId="0" xfId="4" applyFont="1" applyFill="1" applyAlignment="1">
      <alignment vertical="center"/>
    </xf>
    <xf numFmtId="0" fontId="5" fillId="0" borderId="0" xfId="4" applyFont="1" applyFill="1" applyAlignment="1">
      <alignment horizontal="left" vertical="center"/>
    </xf>
    <xf numFmtId="0" fontId="5" fillId="0" borderId="0" xfId="0" applyFont="1" applyAlignment="1">
      <alignment horizontal="left" vertical="center"/>
    </xf>
    <xf numFmtId="0" fontId="5" fillId="0" borderId="0" xfId="0" applyFont="1" applyFill="1" applyBorder="1" applyAlignment="1">
      <alignment vertical="center"/>
    </xf>
    <xf numFmtId="0" fontId="8" fillId="0" borderId="0"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top" wrapText="1"/>
    </xf>
    <xf numFmtId="0" fontId="8" fillId="0" borderId="0" xfId="0" applyFont="1" applyAlignment="1">
      <alignment horizontal="left" vertical="top"/>
    </xf>
    <xf numFmtId="0" fontId="25" fillId="0" borderId="0" xfId="0" applyFont="1" applyAlignment="1">
      <alignment horizontal="left" vertical="top" wrapText="1"/>
    </xf>
    <xf numFmtId="0" fontId="5" fillId="0" borderId="0" xfId="0" applyFont="1" applyAlignment="1">
      <alignment vertical="center"/>
    </xf>
    <xf numFmtId="0" fontId="26" fillId="0" borderId="0" xfId="0" applyFont="1" applyFill="1" applyBorder="1" applyAlignment="1">
      <alignment vertical="center"/>
    </xf>
    <xf numFmtId="0" fontId="26" fillId="0" borderId="0" xfId="0" applyFont="1" applyAlignment="1">
      <alignment vertical="center"/>
    </xf>
    <xf numFmtId="0" fontId="26" fillId="0" borderId="0" xfId="0" applyFont="1" applyAlignment="1">
      <alignment horizontal="right" vertical="center"/>
    </xf>
    <xf numFmtId="0" fontId="27" fillId="0" borderId="0" xfId="0" applyFont="1" applyAlignment="1">
      <alignment vertical="center"/>
    </xf>
    <xf numFmtId="0" fontId="27" fillId="0" borderId="0" xfId="0" applyFont="1" applyAlignment="1">
      <alignment horizontal="right" vertical="center"/>
    </xf>
    <xf numFmtId="168" fontId="27" fillId="0" borderId="0" xfId="0" applyNumberFormat="1" applyFont="1" applyAlignment="1">
      <alignment vertical="center"/>
    </xf>
    <xf numFmtId="0" fontId="27" fillId="0" borderId="0" xfId="0"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pplyProtection="1">
      <alignment vertical="center"/>
    </xf>
    <xf numFmtId="2" fontId="27" fillId="0" borderId="0" xfId="0" applyNumberFormat="1" applyFont="1" applyFill="1" applyBorder="1" applyAlignment="1" applyProtection="1">
      <alignment vertical="center"/>
    </xf>
    <xf numFmtId="0" fontId="5" fillId="0" borderId="0" xfId="0" applyFont="1" applyAlignment="1">
      <alignment vertical="center"/>
    </xf>
    <xf numFmtId="0" fontId="12" fillId="0" borderId="0" xfId="0" applyFont="1" applyAlignment="1">
      <alignment vertical="top" wrapText="1"/>
    </xf>
    <xf numFmtId="0" fontId="5" fillId="0" borderId="0" xfId="0" applyFont="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center"/>
    </xf>
    <xf numFmtId="0" fontId="5" fillId="4" borderId="3"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5" fillId="4" borderId="3"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12" fillId="0" borderId="0" xfId="4" applyFont="1" applyAlignment="1">
      <alignment horizontal="left" vertical="top" wrapText="1"/>
    </xf>
    <xf numFmtId="0" fontId="12" fillId="0" borderId="0" xfId="0" applyFont="1" applyAlignment="1">
      <alignment horizontal="left" vertical="top" wrapText="1"/>
    </xf>
    <xf numFmtId="0" fontId="8" fillId="0" borderId="0" xfId="0" applyFont="1" applyAlignment="1">
      <alignment horizontal="left" vertical="center" wrapText="1"/>
    </xf>
    <xf numFmtId="0" fontId="8" fillId="0" borderId="0" xfId="0" applyFont="1" applyBorder="1" applyAlignment="1">
      <alignment horizontal="center" vertical="center"/>
    </xf>
    <xf numFmtId="1" fontId="5" fillId="2" borderId="3" xfId="0" applyNumberFormat="1" applyFont="1" applyFill="1" applyBorder="1" applyAlignment="1" applyProtection="1">
      <alignment horizontal="center" vertical="center"/>
      <protection locked="0"/>
    </xf>
    <xf numFmtId="1" fontId="5" fillId="2" borderId="4" xfId="0" applyNumberFormat="1" applyFont="1" applyFill="1" applyBorder="1" applyAlignment="1" applyProtection="1">
      <alignment horizontal="center" vertical="center"/>
      <protection locked="0"/>
    </xf>
    <xf numFmtId="1" fontId="5" fillId="2" borderId="5" xfId="0" applyNumberFormat="1" applyFont="1" applyFill="1" applyBorder="1" applyAlignment="1" applyProtection="1">
      <alignment horizontal="center" vertical="center"/>
      <protection locked="0"/>
    </xf>
    <xf numFmtId="0" fontId="8" fillId="0" borderId="0" xfId="0" applyFont="1" applyBorder="1" applyAlignment="1">
      <alignment horizontal="center" vertical="center" wrapText="1"/>
    </xf>
    <xf numFmtId="165" fontId="5" fillId="2" borderId="3" xfId="0" applyNumberFormat="1" applyFont="1" applyFill="1" applyBorder="1" applyAlignment="1" applyProtection="1">
      <alignment horizontal="center" vertical="center"/>
      <protection locked="0"/>
    </xf>
    <xf numFmtId="165" fontId="5" fillId="2" borderId="4" xfId="0" applyNumberFormat="1" applyFont="1" applyFill="1" applyBorder="1" applyAlignment="1" applyProtection="1">
      <alignment horizontal="center" vertical="center"/>
      <protection locked="0"/>
    </xf>
    <xf numFmtId="165" fontId="5" fillId="2" borderId="5" xfId="0" applyNumberFormat="1" applyFont="1" applyFill="1" applyBorder="1" applyAlignment="1" applyProtection="1">
      <alignment horizontal="center" vertical="center"/>
      <protection locked="0"/>
    </xf>
    <xf numFmtId="0" fontId="8" fillId="0" borderId="0" xfId="0" applyFont="1" applyAlignment="1">
      <alignment horizontal="left" vertical="center"/>
    </xf>
    <xf numFmtId="0" fontId="5" fillId="0" borderId="0" xfId="0" applyFont="1" applyAlignment="1">
      <alignment horizontal="right" vertical="center" wrapText="1"/>
    </xf>
    <xf numFmtId="0" fontId="8"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166" fontId="5" fillId="0" borderId="3" xfId="0" applyNumberFormat="1" applyFont="1" applyFill="1" applyBorder="1" applyAlignment="1">
      <alignment vertical="center"/>
    </xf>
    <xf numFmtId="166" fontId="5" fillId="0" borderId="4" xfId="0" applyNumberFormat="1" applyFont="1" applyFill="1" applyBorder="1" applyAlignment="1">
      <alignment vertical="center"/>
    </xf>
    <xf numFmtId="166" fontId="5" fillId="0" borderId="5" xfId="0" applyNumberFormat="1" applyFont="1" applyFill="1" applyBorder="1" applyAlignment="1">
      <alignment vertical="center"/>
    </xf>
    <xf numFmtId="165" fontId="5" fillId="0" borderId="3" xfId="0" applyNumberFormat="1" applyFont="1" applyBorder="1" applyAlignment="1">
      <alignment vertical="center"/>
    </xf>
    <xf numFmtId="165" fontId="5" fillId="0" borderId="4" xfId="0" applyNumberFormat="1" applyFont="1" applyBorder="1" applyAlignment="1">
      <alignment vertical="center"/>
    </xf>
    <xf numFmtId="165" fontId="5" fillId="0" borderId="5" xfId="0" applyNumberFormat="1" applyFont="1" applyBorder="1" applyAlignment="1">
      <alignment vertical="center"/>
    </xf>
    <xf numFmtId="166" fontId="5" fillId="2" borderId="3" xfId="0" applyNumberFormat="1" applyFont="1" applyFill="1" applyBorder="1" applyAlignment="1" applyProtection="1">
      <alignment vertical="center"/>
      <protection locked="0"/>
    </xf>
    <xf numFmtId="166" fontId="5" fillId="2" borderId="4" xfId="0" applyNumberFormat="1" applyFont="1" applyFill="1" applyBorder="1" applyAlignment="1" applyProtection="1">
      <alignment vertical="center"/>
      <protection locked="0"/>
    </xf>
    <xf numFmtId="166" fontId="5" fillId="2" borderId="5" xfId="0" applyNumberFormat="1" applyFont="1" applyFill="1" applyBorder="1" applyAlignment="1" applyProtection="1">
      <alignment vertical="center"/>
      <protection locked="0"/>
    </xf>
    <xf numFmtId="0" fontId="5" fillId="0" borderId="0" xfId="0" applyFont="1" applyFill="1" applyAlignment="1">
      <alignment horizontal="right" vertical="center" wrapText="1"/>
    </xf>
    <xf numFmtId="166" fontId="5" fillId="0" borderId="3" xfId="0" applyNumberFormat="1" applyFont="1" applyBorder="1" applyAlignment="1">
      <alignment vertical="center"/>
    </xf>
    <xf numFmtId="166" fontId="5" fillId="0" borderId="4" xfId="0" applyNumberFormat="1" applyFont="1" applyBorder="1" applyAlignment="1">
      <alignment vertical="center"/>
    </xf>
    <xf numFmtId="166" fontId="5" fillId="0" borderId="5" xfId="0" applyNumberFormat="1" applyFont="1" applyBorder="1" applyAlignment="1">
      <alignment vertical="center"/>
    </xf>
    <xf numFmtId="0" fontId="5" fillId="0" borderId="0" xfId="0" applyFont="1" applyAlignment="1">
      <alignment vertical="center" wrapText="1"/>
    </xf>
    <xf numFmtId="0" fontId="5" fillId="0" borderId="0" xfId="0" applyFont="1" applyFill="1" applyBorder="1" applyAlignment="1">
      <alignment vertical="center"/>
    </xf>
    <xf numFmtId="0" fontId="12" fillId="0" borderId="0" xfId="0" applyFont="1" applyAlignment="1">
      <alignment vertical="center"/>
    </xf>
    <xf numFmtId="0" fontId="5" fillId="0" borderId="0" xfId="0" applyFont="1" applyAlignment="1">
      <alignment horizontal="right"/>
    </xf>
    <xf numFmtId="0" fontId="5" fillId="0" borderId="1" xfId="0" applyFont="1" applyBorder="1" applyAlignment="1">
      <alignment horizontal="right"/>
    </xf>
    <xf numFmtId="0" fontId="5" fillId="0" borderId="0" xfId="0" applyFont="1" applyAlignment="1">
      <alignment horizontal="right" vertical="center"/>
    </xf>
    <xf numFmtId="0" fontId="17" fillId="3" borderId="0" xfId="0" applyFont="1" applyFill="1" applyAlignment="1">
      <alignment vertical="center"/>
    </xf>
    <xf numFmtId="0" fontId="16" fillId="0" borderId="0" xfId="0" applyFont="1" applyAlignment="1">
      <alignment vertical="center"/>
    </xf>
    <xf numFmtId="0" fontId="14" fillId="0" borderId="0" xfId="1" applyFont="1" applyAlignment="1" applyProtection="1">
      <alignment vertical="center"/>
    </xf>
    <xf numFmtId="0" fontId="5" fillId="0" borderId="0" xfId="0" applyFont="1" applyAlignment="1">
      <alignment horizontal="right" wrapText="1"/>
    </xf>
    <xf numFmtId="0" fontId="12" fillId="0" borderId="0" xfId="1" applyFont="1" applyAlignment="1" applyProtection="1">
      <alignment vertical="center" wrapText="1"/>
    </xf>
    <xf numFmtId="0" fontId="12" fillId="0" borderId="0" xfId="1" applyFont="1" applyAlignment="1" applyProtection="1">
      <alignment vertical="center"/>
    </xf>
    <xf numFmtId="0" fontId="5" fillId="2" borderId="3"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5" fillId="2" borderId="6" xfId="0" applyFont="1" applyFill="1"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0" xfId="0" applyAlignment="1" applyProtection="1">
      <alignment vertical="top" wrapText="1"/>
      <protection locked="0"/>
    </xf>
    <xf numFmtId="0" fontId="0" fillId="0" borderId="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27" fillId="0" borderId="0" xfId="0" applyFont="1" applyFill="1" applyBorder="1" applyAlignment="1">
      <alignment vertical="center"/>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164" fontId="5" fillId="0" borderId="0" xfId="0" applyNumberFormat="1" applyFont="1" applyFill="1" applyBorder="1" applyAlignment="1" applyProtection="1">
      <alignment vertical="center"/>
      <protection locked="0"/>
    </xf>
    <xf numFmtId="0" fontId="8" fillId="0" borderId="0" xfId="0" applyFont="1" applyBorder="1" applyAlignment="1">
      <alignment horizontal="left" vertical="center"/>
    </xf>
    <xf numFmtId="0" fontId="12" fillId="0" borderId="0" xfId="4" applyFont="1" applyAlignment="1">
      <alignment horizontal="left" vertical="top"/>
    </xf>
    <xf numFmtId="0" fontId="6" fillId="0" borderId="0" xfId="0" applyFont="1" applyBorder="1" applyAlignment="1">
      <alignment vertical="center" wrapText="1"/>
    </xf>
    <xf numFmtId="0" fontId="9" fillId="0" borderId="0" xfId="0" applyFont="1" applyAlignment="1">
      <alignment horizontal="right" vertical="center"/>
    </xf>
    <xf numFmtId="0" fontId="11" fillId="0" borderId="0" xfId="0" applyFont="1" applyAlignment="1">
      <alignment vertical="center"/>
    </xf>
    <xf numFmtId="0" fontId="12" fillId="0" borderId="0" xfId="0" applyFont="1" applyAlignment="1">
      <alignment horizontal="right" vertical="center"/>
    </xf>
    <xf numFmtId="169" fontId="5" fillId="0" borderId="6" xfId="0" applyNumberFormat="1" applyFont="1" applyBorder="1" applyAlignment="1" applyProtection="1">
      <alignment vertical="center"/>
      <protection locked="0"/>
    </xf>
    <xf numFmtId="169" fontId="5" fillId="0" borderId="7" xfId="0" applyNumberFormat="1" applyFont="1" applyBorder="1" applyAlignment="1" applyProtection="1">
      <alignment vertical="center"/>
      <protection locked="0"/>
    </xf>
    <xf numFmtId="169" fontId="5" fillId="0" borderId="8" xfId="0" applyNumberFormat="1" applyFont="1" applyBorder="1" applyAlignment="1" applyProtection="1">
      <alignment vertical="center"/>
      <protection locked="0"/>
    </xf>
    <xf numFmtId="169" fontId="5" fillId="0" borderId="10" xfId="0" applyNumberFormat="1" applyFont="1" applyBorder="1" applyAlignment="1" applyProtection="1">
      <alignment vertical="center"/>
      <protection locked="0"/>
    </xf>
    <xf numFmtId="169" fontId="5" fillId="0" borderId="11" xfId="0" applyNumberFormat="1" applyFont="1" applyBorder="1" applyAlignment="1" applyProtection="1">
      <alignment vertical="center"/>
      <protection locked="0"/>
    </xf>
    <xf numFmtId="169" fontId="5" fillId="0" borderId="12" xfId="0" applyNumberFormat="1" applyFont="1" applyBorder="1" applyAlignment="1" applyProtection="1">
      <alignment vertical="center"/>
      <protection locked="0"/>
    </xf>
    <xf numFmtId="0" fontId="13" fillId="0" borderId="0" xfId="1" applyFont="1" applyBorder="1" applyAlignment="1" applyProtection="1">
      <alignment horizontal="center" vertical="top"/>
    </xf>
    <xf numFmtId="0" fontId="13" fillId="0" borderId="0" xfId="1" applyFont="1" applyBorder="1" applyAlignment="1" applyProtection="1">
      <alignment vertical="center"/>
    </xf>
    <xf numFmtId="0" fontId="8" fillId="0" borderId="0" xfId="0" applyFont="1" applyBorder="1" applyAlignment="1">
      <alignment horizontal="left" vertical="center" wrapText="1"/>
    </xf>
    <xf numFmtId="0" fontId="27" fillId="4" borderId="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5" fillId="0" borderId="9" xfId="0" applyFont="1" applyBorder="1" applyAlignment="1">
      <alignment vertical="center" wrapText="1"/>
    </xf>
    <xf numFmtId="1" fontId="5" fillId="2" borderId="3" xfId="4" applyNumberFormat="1" applyFont="1" applyFill="1" applyBorder="1" applyAlignment="1" applyProtection="1">
      <alignment horizontal="left" vertical="top"/>
      <protection locked="0"/>
    </xf>
    <xf numFmtId="1" fontId="5" fillId="2" borderId="4" xfId="4" applyNumberFormat="1" applyFont="1" applyFill="1" applyBorder="1" applyAlignment="1" applyProtection="1">
      <alignment horizontal="left" vertical="top"/>
      <protection locked="0"/>
    </xf>
    <xf numFmtId="1" fontId="5" fillId="2" borderId="5" xfId="4" applyNumberFormat="1" applyFont="1" applyFill="1" applyBorder="1" applyAlignment="1" applyProtection="1">
      <alignment horizontal="left" vertical="top"/>
      <protection locked="0"/>
    </xf>
    <xf numFmtId="165" fontId="5" fillId="0" borderId="3" xfId="0" applyNumberFormat="1" applyFont="1" applyFill="1" applyBorder="1" applyAlignment="1">
      <alignment vertical="center"/>
    </xf>
    <xf numFmtId="165" fontId="5" fillId="0" borderId="4" xfId="0" applyNumberFormat="1" applyFont="1" applyFill="1" applyBorder="1" applyAlignment="1">
      <alignment vertical="center"/>
    </xf>
    <xf numFmtId="165" fontId="5" fillId="0" borderId="5" xfId="0" applyNumberFormat="1" applyFont="1" applyFill="1" applyBorder="1" applyAlignment="1">
      <alignment vertical="center"/>
    </xf>
    <xf numFmtId="1" fontId="5" fillId="2" borderId="3" xfId="0" applyNumberFormat="1" applyFont="1" applyFill="1" applyBorder="1" applyAlignment="1" applyProtection="1">
      <alignment vertical="center"/>
      <protection locked="0"/>
    </xf>
    <xf numFmtId="1" fontId="5" fillId="0" borderId="4" xfId="0" applyNumberFormat="1" applyFont="1" applyBorder="1" applyAlignment="1" applyProtection="1">
      <alignment vertical="center"/>
      <protection locked="0"/>
    </xf>
    <xf numFmtId="1" fontId="5" fillId="0" borderId="5" xfId="0" applyNumberFormat="1" applyFont="1" applyBorder="1" applyAlignment="1" applyProtection="1">
      <alignment vertical="center"/>
      <protection locked="0"/>
    </xf>
    <xf numFmtId="165" fontId="5" fillId="2" borderId="3" xfId="0" applyNumberFormat="1" applyFont="1" applyFill="1" applyBorder="1" applyAlignment="1" applyProtection="1">
      <alignment vertical="center"/>
      <protection locked="0"/>
    </xf>
    <xf numFmtId="165" fontId="5" fillId="0" borderId="4" xfId="0" applyNumberFormat="1" applyFont="1" applyBorder="1" applyAlignment="1" applyProtection="1">
      <alignment vertical="center"/>
      <protection locked="0"/>
    </xf>
    <xf numFmtId="165" fontId="5" fillId="0" borderId="5" xfId="0" applyNumberFormat="1" applyFont="1" applyBorder="1" applyAlignment="1" applyProtection="1">
      <alignment vertical="center"/>
      <protection locked="0"/>
    </xf>
    <xf numFmtId="0" fontId="8" fillId="0" borderId="0" xfId="0" applyFont="1" applyAlignment="1">
      <alignment horizontal="center" vertical="center"/>
    </xf>
    <xf numFmtId="165" fontId="27" fillId="2" borderId="3" xfId="0" applyNumberFormat="1" applyFont="1" applyFill="1" applyBorder="1" applyAlignment="1" applyProtection="1">
      <alignment horizontal="center" vertical="center"/>
      <protection locked="0"/>
    </xf>
    <xf numFmtId="165" fontId="27" fillId="2" borderId="4" xfId="0" applyNumberFormat="1" applyFont="1" applyFill="1" applyBorder="1" applyAlignment="1" applyProtection="1">
      <alignment horizontal="center" vertical="center"/>
      <protection locked="0"/>
    </xf>
    <xf numFmtId="165" fontId="27" fillId="2" borderId="5" xfId="0" applyNumberFormat="1" applyFont="1" applyFill="1" applyBorder="1" applyAlignment="1" applyProtection="1">
      <alignment horizontal="center" vertical="center"/>
      <protection locked="0"/>
    </xf>
    <xf numFmtId="0" fontId="12" fillId="0" borderId="0" xfId="0" applyFont="1" applyAlignment="1">
      <alignment vertical="top" wrapText="1"/>
    </xf>
    <xf numFmtId="0" fontId="5" fillId="0" borderId="0" xfId="0" applyFont="1" applyAlignment="1">
      <alignment vertical="top" wrapText="1"/>
    </xf>
    <xf numFmtId="165" fontId="27" fillId="0" borderId="3" xfId="0" applyNumberFormat="1" applyFont="1" applyFill="1" applyBorder="1" applyAlignment="1" applyProtection="1">
      <alignment vertical="center"/>
    </xf>
    <xf numFmtId="165" fontId="27" fillId="0" borderId="4" xfId="0" applyNumberFormat="1" applyFont="1" applyFill="1" applyBorder="1" applyAlignment="1" applyProtection="1">
      <alignment vertical="center"/>
    </xf>
    <xf numFmtId="165" fontId="27" fillId="0" borderId="5" xfId="0" applyNumberFormat="1" applyFont="1" applyFill="1" applyBorder="1" applyAlignment="1" applyProtection="1">
      <alignment vertical="center"/>
    </xf>
    <xf numFmtId="165" fontId="5" fillId="2" borderId="4" xfId="0" applyNumberFormat="1" applyFont="1" applyFill="1" applyBorder="1" applyAlignment="1" applyProtection="1">
      <alignment vertical="center"/>
      <protection locked="0"/>
    </xf>
    <xf numFmtId="165" fontId="5" fillId="2" borderId="5" xfId="0" applyNumberFormat="1" applyFont="1" applyFill="1" applyBorder="1" applyAlignment="1" applyProtection="1">
      <alignment vertical="center"/>
      <protection locked="0"/>
    </xf>
    <xf numFmtId="0" fontId="8" fillId="0" borderId="0" xfId="0" applyFont="1" applyAlignment="1">
      <alignment vertical="center" wrapText="1"/>
    </xf>
    <xf numFmtId="0" fontId="5" fillId="0" borderId="0" xfId="4" applyFont="1" applyFill="1" applyAlignment="1">
      <alignment vertical="center"/>
    </xf>
    <xf numFmtId="0" fontId="5" fillId="0" borderId="0" xfId="4" applyFont="1" applyFill="1" applyAlignment="1">
      <alignment horizontal="left" vertical="center"/>
    </xf>
    <xf numFmtId="0" fontId="5" fillId="0" borderId="0" xfId="0" applyFont="1" applyAlignment="1">
      <alignment horizontal="left" vertical="top"/>
    </xf>
    <xf numFmtId="0" fontId="12" fillId="0" borderId="0" xfId="0" applyFont="1" applyAlignment="1">
      <alignment vertical="center" wrapText="1"/>
    </xf>
    <xf numFmtId="1" fontId="5" fillId="2" borderId="4" xfId="0" applyNumberFormat="1" applyFont="1" applyFill="1" applyBorder="1" applyAlignment="1" applyProtection="1">
      <alignment vertical="center"/>
      <protection locked="0"/>
    </xf>
    <xf numFmtId="1" fontId="5" fillId="2" borderId="5" xfId="0" applyNumberFormat="1" applyFont="1" applyFill="1" applyBorder="1" applyAlignment="1" applyProtection="1">
      <alignment vertical="center"/>
      <protection locked="0"/>
    </xf>
    <xf numFmtId="0" fontId="5" fillId="0" borderId="0" xfId="0" applyFont="1" applyAlignment="1">
      <alignment horizontal="left" vertical="center" wrapText="1"/>
    </xf>
    <xf numFmtId="166" fontId="27" fillId="0" borderId="3" xfId="0" applyNumberFormat="1" applyFont="1" applyFill="1" applyBorder="1" applyAlignment="1">
      <alignment vertical="center"/>
    </xf>
    <xf numFmtId="166" fontId="27" fillId="0" borderId="4" xfId="0" applyNumberFormat="1" applyFont="1" applyFill="1" applyBorder="1" applyAlignment="1">
      <alignment vertical="center"/>
    </xf>
    <xf numFmtId="166" fontId="27" fillId="0" borderId="5" xfId="0" applyNumberFormat="1" applyFont="1" applyFill="1" applyBorder="1" applyAlignment="1">
      <alignment vertical="center"/>
    </xf>
    <xf numFmtId="0" fontId="27" fillId="0" borderId="0" xfId="0" applyFont="1" applyAlignment="1">
      <alignment vertical="center"/>
    </xf>
    <xf numFmtId="166" fontId="5" fillId="0" borderId="3" xfId="0" applyNumberFormat="1" applyFont="1" applyFill="1" applyBorder="1" applyAlignment="1" applyProtection="1">
      <alignment horizontal="center" vertical="center"/>
    </xf>
    <xf numFmtId="166" fontId="5" fillId="0" borderId="4" xfId="0" applyNumberFormat="1" applyFont="1" applyFill="1" applyBorder="1" applyAlignment="1" applyProtection="1">
      <alignment horizontal="center" vertical="center"/>
    </xf>
    <xf numFmtId="166" fontId="5" fillId="0" borderId="5" xfId="0" applyNumberFormat="1" applyFont="1" applyFill="1" applyBorder="1" applyAlignment="1" applyProtection="1">
      <alignment horizontal="center" vertical="center"/>
    </xf>
    <xf numFmtId="0" fontId="8" fillId="0" borderId="0" xfId="0" applyFont="1" applyAlignment="1">
      <alignment horizontal="left" vertical="top"/>
    </xf>
    <xf numFmtId="0" fontId="12" fillId="0" borderId="0" xfId="0" applyFont="1" applyAlignment="1">
      <alignment horizontal="justify" vertical="center" wrapText="1"/>
    </xf>
    <xf numFmtId="0" fontId="5" fillId="0" borderId="0" xfId="0" applyFont="1" applyAlignment="1">
      <alignment horizontal="justify" vertical="center" wrapText="1"/>
    </xf>
    <xf numFmtId="0" fontId="5" fillId="0" borderId="0" xfId="0" applyFont="1" applyAlignment="1">
      <alignment horizontal="justify" vertical="center"/>
    </xf>
    <xf numFmtId="165" fontId="5" fillId="4" borderId="3" xfId="0" applyNumberFormat="1" applyFont="1" applyFill="1" applyBorder="1" applyAlignment="1" applyProtection="1">
      <alignment vertical="center"/>
      <protection locked="0"/>
    </xf>
    <xf numFmtId="165" fontId="5" fillId="4" borderId="4" xfId="0" applyNumberFormat="1" applyFont="1" applyFill="1" applyBorder="1" applyAlignment="1" applyProtection="1">
      <alignment vertical="center"/>
      <protection locked="0"/>
    </xf>
    <xf numFmtId="165" fontId="5" fillId="4" borderId="5" xfId="0" applyNumberFormat="1" applyFont="1" applyFill="1" applyBorder="1" applyAlignment="1" applyProtection="1">
      <alignment vertical="center"/>
      <protection locked="0"/>
    </xf>
    <xf numFmtId="4" fontId="27" fillId="0" borderId="3" xfId="0" applyNumberFormat="1" applyFont="1" applyFill="1" applyBorder="1" applyAlignment="1">
      <alignment horizontal="center" vertical="center"/>
    </xf>
    <xf numFmtId="4" fontId="27" fillId="0" borderId="4" xfId="0" applyNumberFormat="1" applyFont="1" applyFill="1" applyBorder="1" applyAlignment="1">
      <alignment horizontal="center" vertical="center"/>
    </xf>
    <xf numFmtId="4" fontId="27" fillId="0" borderId="5" xfId="0" applyNumberFormat="1" applyFont="1" applyFill="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13" fillId="0" borderId="0" xfId="1" applyFont="1" applyAlignment="1" applyProtection="1">
      <alignment horizontal="left" vertical="top" wrapText="1"/>
    </xf>
    <xf numFmtId="0" fontId="29" fillId="0" borderId="0" xfId="0" applyFont="1" applyAlignment="1">
      <alignment horizontal="left" vertical="center" wrapText="1"/>
    </xf>
    <xf numFmtId="0" fontId="12" fillId="0" borderId="0" xfId="0" applyFont="1" applyFill="1" applyAlignment="1">
      <alignment vertical="center" wrapText="1"/>
    </xf>
    <xf numFmtId="0" fontId="17" fillId="3" borderId="0" xfId="0" applyFont="1" applyFill="1" applyAlignment="1">
      <alignment vertical="center" wrapText="1"/>
    </xf>
    <xf numFmtId="0" fontId="16" fillId="0" borderId="0" xfId="0" applyFont="1" applyAlignment="1">
      <alignment vertical="center" wrapText="1"/>
    </xf>
    <xf numFmtId="0" fontId="5" fillId="0" borderId="0" xfId="0" applyFont="1" applyBorder="1" applyAlignment="1">
      <alignment horizontal="left" vertical="center" wrapText="1"/>
    </xf>
    <xf numFmtId="4" fontId="27" fillId="0" borderId="3" xfId="0" applyNumberFormat="1" applyFont="1" applyFill="1" applyBorder="1" applyAlignment="1" applyProtection="1">
      <alignment horizontal="center" vertical="center"/>
    </xf>
    <xf numFmtId="4" fontId="27" fillId="0" borderId="4" xfId="0" applyNumberFormat="1" applyFont="1" applyFill="1" applyBorder="1" applyAlignment="1" applyProtection="1">
      <alignment horizontal="center" vertical="center"/>
    </xf>
    <xf numFmtId="4" fontId="27" fillId="0" borderId="5" xfId="0" applyNumberFormat="1" applyFont="1" applyFill="1" applyBorder="1" applyAlignment="1" applyProtection="1">
      <alignment horizontal="center" vertical="center"/>
    </xf>
    <xf numFmtId="165" fontId="5" fillId="0" borderId="3" xfId="0" applyNumberFormat="1" applyFont="1" applyFill="1" applyBorder="1" applyAlignment="1">
      <alignment horizontal="right" vertical="center"/>
    </xf>
    <xf numFmtId="165" fontId="5" fillId="0" borderId="4" xfId="0" applyNumberFormat="1" applyFont="1" applyFill="1" applyBorder="1" applyAlignment="1">
      <alignment horizontal="right" vertical="center"/>
    </xf>
    <xf numFmtId="165" fontId="5" fillId="0" borderId="5" xfId="0" applyNumberFormat="1" applyFont="1" applyFill="1" applyBorder="1" applyAlignment="1">
      <alignment horizontal="right" vertical="center"/>
    </xf>
    <xf numFmtId="167" fontId="5" fillId="2" borderId="3" xfId="0" applyNumberFormat="1" applyFont="1" applyFill="1" applyBorder="1" applyAlignment="1" applyProtection="1">
      <alignment horizontal="right" vertical="center"/>
      <protection locked="0"/>
    </xf>
    <xf numFmtId="167" fontId="5" fillId="0" borderId="4" xfId="0" applyNumberFormat="1" applyFont="1" applyBorder="1" applyAlignment="1" applyProtection="1">
      <alignment horizontal="right" vertical="center"/>
      <protection locked="0"/>
    </xf>
    <xf numFmtId="167" fontId="5" fillId="0" borderId="5" xfId="0" applyNumberFormat="1" applyFont="1" applyBorder="1" applyAlignment="1" applyProtection="1">
      <alignment horizontal="right" vertical="center"/>
      <protection locked="0"/>
    </xf>
    <xf numFmtId="0" fontId="8" fillId="0" borderId="0" xfId="0" applyFont="1" applyFill="1" applyAlignment="1">
      <alignment vertical="center" wrapText="1"/>
    </xf>
    <xf numFmtId="0" fontId="5" fillId="4" borderId="3"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4" applyFont="1" applyFill="1" applyAlignment="1">
      <alignment horizontal="left" vertical="center" wrapText="1"/>
    </xf>
    <xf numFmtId="0" fontId="5" fillId="4" borderId="4"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Border="1" applyAlignment="1">
      <alignment horizontal="right" vertical="center"/>
    </xf>
    <xf numFmtId="0" fontId="5" fillId="2" borderId="3" xfId="0" applyFont="1" applyFill="1" applyBorder="1" applyAlignment="1" applyProtection="1">
      <alignment horizontal="left" vertical="top" wrapText="1"/>
      <protection locked="0"/>
    </xf>
    <xf numFmtId="0" fontId="5" fillId="0" borderId="4"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2" borderId="4"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0" borderId="0" xfId="0" applyFont="1" applyBorder="1" applyAlignment="1">
      <alignment horizontal="right" vertical="center" wrapText="1"/>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12" fillId="0" borderId="0" xfId="0" applyFont="1" applyAlignment="1">
      <alignment horizontal="justify" vertical="top" wrapText="1"/>
    </xf>
    <xf numFmtId="0" fontId="8" fillId="0" borderId="0" xfId="4" applyFont="1" applyFill="1" applyAlignment="1">
      <alignment vertical="top" wrapText="1"/>
    </xf>
    <xf numFmtId="0" fontId="5" fillId="0" borderId="0" xfId="4" applyFont="1" applyFill="1" applyAlignment="1">
      <alignment vertical="top"/>
    </xf>
    <xf numFmtId="0" fontId="14" fillId="0" borderId="0" xfId="1" applyFont="1" applyAlignment="1" applyProtection="1">
      <alignment horizontal="justify" vertical="top" wrapText="1"/>
    </xf>
    <xf numFmtId="0" fontId="18" fillId="0" borderId="0" xfId="0" applyFont="1" applyAlignment="1">
      <alignment horizontal="justify" vertical="center"/>
    </xf>
    <xf numFmtId="0" fontId="5" fillId="0" borderId="0" xfId="0" applyFont="1" applyFill="1" applyAlignment="1">
      <alignment vertical="center" wrapText="1"/>
    </xf>
    <xf numFmtId="0" fontId="18" fillId="0" borderId="0" xfId="0" applyFont="1" applyAlignment="1">
      <alignment horizontal="justify" vertical="center" wrapText="1"/>
    </xf>
    <xf numFmtId="0" fontId="8" fillId="0" borderId="0" xfId="0" applyFont="1" applyAlignment="1">
      <alignment horizontal="justify" vertical="center" wrapText="1"/>
    </xf>
    <xf numFmtId="0" fontId="5" fillId="0" borderId="0" xfId="0" applyFont="1" applyAlignment="1">
      <alignment horizontal="justify" vertical="top" wrapText="1"/>
    </xf>
    <xf numFmtId="0" fontId="5" fillId="2" borderId="3" xfId="0" applyFont="1" applyFill="1" applyBorder="1" applyAlignment="1" applyProtection="1">
      <alignment horizontal="left" vertical="top"/>
      <protection locked="0"/>
    </xf>
    <xf numFmtId="167" fontId="5" fillId="0" borderId="0" xfId="0" applyNumberFormat="1" applyFont="1" applyFill="1" applyBorder="1" applyAlignment="1" applyProtection="1">
      <alignment horizontal="center" vertical="center"/>
      <protection locked="0"/>
    </xf>
    <xf numFmtId="167" fontId="5" fillId="0" borderId="1" xfId="0" applyNumberFormat="1" applyFont="1" applyFill="1" applyBorder="1" applyAlignment="1" applyProtection="1">
      <alignment horizontal="center" vertical="center"/>
      <protection locked="0"/>
    </xf>
    <xf numFmtId="0" fontId="8" fillId="0" borderId="0" xfId="0" applyFont="1" applyFill="1" applyAlignment="1">
      <alignment vertical="top" wrapText="1"/>
    </xf>
    <xf numFmtId="0" fontId="5" fillId="0" borderId="0" xfId="0" applyFont="1" applyFill="1" applyAlignment="1">
      <alignment vertical="top" wrapText="1"/>
    </xf>
    <xf numFmtId="0" fontId="5" fillId="0" borderId="0" xfId="0" applyFont="1" applyFill="1" applyAlignment="1">
      <alignment vertical="top"/>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5" fillId="4" borderId="3"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8" fillId="0" borderId="0" xfId="0" applyFont="1" applyAlignment="1">
      <alignment vertical="top" wrapText="1"/>
    </xf>
    <xf numFmtId="0" fontId="5" fillId="4" borderId="3" xfId="0" applyFont="1" applyFill="1" applyBorder="1" applyAlignment="1" applyProtection="1">
      <alignment vertical="center" wrapText="1"/>
      <protection locked="0"/>
    </xf>
    <xf numFmtId="0" fontId="5" fillId="4" borderId="3"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0" xfId="0" applyFont="1" applyAlignment="1">
      <alignment horizontal="left" vertical="top" wrapText="1"/>
    </xf>
    <xf numFmtId="0" fontId="5" fillId="0" borderId="1" xfId="0" applyFont="1" applyBorder="1" applyAlignment="1">
      <alignment vertical="center"/>
    </xf>
    <xf numFmtId="0" fontId="12" fillId="0" borderId="0" xfId="4" applyFont="1" applyAlignment="1">
      <alignment vertical="top" wrapText="1"/>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8" fillId="0" borderId="0" xfId="4" applyFont="1" applyAlignment="1">
      <alignment vertical="center"/>
    </xf>
    <xf numFmtId="0" fontId="5" fillId="0" borderId="0" xfId="0" applyFont="1" applyBorder="1" applyAlignment="1">
      <alignment vertical="center" wrapText="1"/>
    </xf>
    <xf numFmtId="0" fontId="24" fillId="0" borderId="0" xfId="0" applyFont="1" applyAlignment="1">
      <alignment horizontal="left" vertical="center" wrapText="1"/>
    </xf>
    <xf numFmtId="0" fontId="8" fillId="0" borderId="0" xfId="4" applyFont="1" applyFill="1" applyAlignment="1">
      <alignment vertical="center"/>
    </xf>
    <xf numFmtId="0" fontId="22" fillId="0" borderId="0" xfId="0" applyFont="1" applyAlignment="1">
      <alignment horizontal="left" vertical="top" wrapText="1"/>
    </xf>
    <xf numFmtId="0" fontId="12" fillId="0" borderId="0" xfId="0" applyFont="1" applyAlignment="1">
      <alignment horizontal="left" vertical="center"/>
    </xf>
    <xf numFmtId="1" fontId="5" fillId="4" borderId="2" xfId="0" applyNumberFormat="1" applyFont="1" applyFill="1" applyBorder="1" applyAlignment="1" applyProtection="1">
      <alignment horizontal="center" vertical="center"/>
      <protection locked="0"/>
    </xf>
    <xf numFmtId="1" fontId="5" fillId="0" borderId="0" xfId="0" applyNumberFormat="1" applyFont="1" applyFill="1" applyBorder="1" applyAlignment="1" applyProtection="1">
      <alignment horizontal="left" vertical="center"/>
      <protection locked="0"/>
    </xf>
    <xf numFmtId="1" fontId="8" fillId="0" borderId="0" xfId="0" applyNumberFormat="1" applyFont="1" applyFill="1" applyBorder="1" applyAlignment="1" applyProtection="1">
      <alignment horizontal="left" vertical="center"/>
      <protection locked="0"/>
    </xf>
    <xf numFmtId="1" fontId="12" fillId="0" borderId="0" xfId="0" applyNumberFormat="1" applyFont="1" applyFill="1" applyBorder="1" applyAlignment="1" applyProtection="1">
      <alignment horizontal="left" vertical="center" wrapText="1"/>
      <protection locked="0"/>
    </xf>
    <xf numFmtId="0" fontId="12" fillId="0" borderId="0" xfId="0" applyFont="1" applyFill="1" applyAlignment="1">
      <alignment vertical="center"/>
    </xf>
    <xf numFmtId="0" fontId="22" fillId="0" borderId="0" xfId="0" applyFont="1" applyAlignment="1">
      <alignment horizontal="left" vertical="center" wrapText="1"/>
    </xf>
    <xf numFmtId="0" fontId="23" fillId="0" borderId="0" xfId="0" applyFont="1" applyAlignment="1">
      <alignment horizontal="left" vertical="center"/>
    </xf>
    <xf numFmtId="0" fontId="24" fillId="5" borderId="2" xfId="0" applyNumberFormat="1" applyFont="1" applyFill="1" applyBorder="1" applyAlignment="1" applyProtection="1">
      <alignment horizontal="left" vertical="top" wrapText="1"/>
      <protection locked="0"/>
    </xf>
    <xf numFmtId="0" fontId="24" fillId="0" borderId="0" xfId="0" applyFont="1" applyAlignment="1">
      <alignment horizontal="left" vertical="top" wrapText="1"/>
    </xf>
    <xf numFmtId="0" fontId="21" fillId="2" borderId="3"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protection locked="0"/>
    </xf>
    <xf numFmtId="0" fontId="12" fillId="0" borderId="0" xfId="0" applyFont="1" applyAlignment="1">
      <alignment horizontal="left" vertical="center" wrapText="1"/>
    </xf>
    <xf numFmtId="0" fontId="5" fillId="2" borderId="6"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0" borderId="0" xfId="0" applyFont="1" applyFill="1" applyAlignment="1">
      <alignment horizontal="left" vertical="center"/>
    </xf>
    <xf numFmtId="0" fontId="15" fillId="2" borderId="0" xfId="0" applyFont="1" applyFill="1" applyAlignment="1">
      <alignment vertical="center"/>
    </xf>
    <xf numFmtId="0" fontId="12" fillId="0" borderId="0" xfId="0" applyFont="1" applyAlignment="1">
      <alignment horizontal="right" vertical="center" wrapText="1"/>
    </xf>
    <xf numFmtId="0" fontId="27" fillId="0" borderId="0" xfId="0" applyFont="1" applyAlignment="1">
      <alignment horizontal="right" vertical="center" wrapText="1"/>
    </xf>
    <xf numFmtId="0" fontId="28" fillId="0" borderId="0" xfId="0" applyFont="1" applyAlignment="1">
      <alignment horizontal="right" vertical="center" wrapText="1"/>
    </xf>
    <xf numFmtId="166" fontId="5" fillId="0" borderId="3" xfId="0" applyNumberFormat="1" applyFont="1" applyFill="1" applyBorder="1" applyAlignment="1">
      <alignment horizontal="center" vertical="center"/>
    </xf>
    <xf numFmtId="166" fontId="5" fillId="0" borderId="4" xfId="0" applyNumberFormat="1" applyFont="1" applyFill="1" applyBorder="1" applyAlignment="1">
      <alignment horizontal="center" vertical="center"/>
    </xf>
    <xf numFmtId="166" fontId="5" fillId="0" borderId="5" xfId="0" applyNumberFormat="1" applyFont="1" applyFill="1" applyBorder="1" applyAlignment="1">
      <alignment horizontal="center" vertical="center"/>
    </xf>
    <xf numFmtId="166" fontId="5" fillId="2" borderId="3" xfId="4" applyNumberFormat="1" applyFont="1" applyFill="1" applyBorder="1" applyAlignment="1" applyProtection="1">
      <alignment vertical="center"/>
      <protection locked="0"/>
    </xf>
    <xf numFmtId="166" fontId="5" fillId="2" borderId="4" xfId="4" applyNumberFormat="1" applyFont="1" applyFill="1" applyBorder="1" applyAlignment="1" applyProtection="1">
      <alignment vertical="center"/>
      <protection locked="0"/>
    </xf>
    <xf numFmtId="166" fontId="5" fillId="2" borderId="5" xfId="4" applyNumberFormat="1" applyFont="1" applyFill="1" applyBorder="1" applyAlignment="1" applyProtection="1">
      <alignment vertical="center"/>
      <protection locked="0"/>
    </xf>
    <xf numFmtId="0" fontId="5" fillId="0" borderId="0" xfId="4" applyFont="1" applyAlignment="1">
      <alignment vertical="center"/>
    </xf>
    <xf numFmtId="168" fontId="27" fillId="4" borderId="3" xfId="0" applyNumberFormat="1" applyFont="1" applyFill="1" applyBorder="1" applyAlignment="1" applyProtection="1">
      <alignment horizontal="center" vertical="center"/>
      <protection locked="0"/>
    </xf>
    <xf numFmtId="168" fontId="27" fillId="4" borderId="4" xfId="0" applyNumberFormat="1" applyFont="1" applyFill="1" applyBorder="1" applyAlignment="1" applyProtection="1">
      <alignment horizontal="center" vertical="center"/>
      <protection locked="0"/>
    </xf>
    <xf numFmtId="168" fontId="27" fillId="4" borderId="5" xfId="0" applyNumberFormat="1" applyFont="1" applyFill="1" applyBorder="1" applyAlignment="1" applyProtection="1">
      <alignment horizontal="center" vertical="center"/>
      <protection locked="0"/>
    </xf>
  </cellXfs>
  <cellStyles count="10">
    <cellStyle name="Hyperlink" xfId="1" builtinId="8"/>
    <cellStyle name="Hyperlink 2" xfId="3" xr:uid="{00000000-0005-0000-0000-000001000000}"/>
    <cellStyle name="Hyperlink 2 2" xfId="8" xr:uid="{00000000-0005-0000-0000-000002000000}"/>
    <cellStyle name="Hyperlink 2 3" xfId="7" xr:uid="{00000000-0005-0000-0000-000003000000}"/>
    <cellStyle name="Hyperlink 3" xfId="5" xr:uid="{00000000-0005-0000-0000-000004000000}"/>
    <cellStyle name="Hyperlink 3 2" xfId="9" xr:uid="{00000000-0005-0000-0000-000005000000}"/>
    <cellStyle name="Hyperlink 3 3" xfId="6" xr:uid="{00000000-0005-0000-0000-000006000000}"/>
    <cellStyle name="Standaard" xfId="0" builtinId="0"/>
    <cellStyle name="Standaard 2" xfId="4" xr:uid="{00000000-0005-0000-0000-000008000000}"/>
    <cellStyle name="Standaard 3" xfId="2"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30480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30480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30480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121920</xdr:colOff>
          <xdr:row>45</xdr:row>
          <xdr:rowOff>7620</xdr:rowOff>
        </xdr:to>
        <xdr:sp macro="" textlink="">
          <xdr:nvSpPr>
            <xdr:cNvPr id="1029" name="RB_Standaardprocedur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121920</xdr:colOff>
          <xdr:row>47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121920</xdr:colOff>
          <xdr:row>47</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121920</xdr:colOff>
          <xdr:row>47</xdr:row>
          <xdr:rowOff>7620</xdr:rowOff>
        </xdr:to>
        <xdr:sp macro="" textlink="">
          <xdr:nvSpPr>
            <xdr:cNvPr id="1032" name="RB_Verkorteprocedure"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xdr:row>
          <xdr:rowOff>7620</xdr:rowOff>
        </xdr:from>
        <xdr:to>
          <xdr:col>1</xdr:col>
          <xdr:colOff>144780</xdr:colOff>
          <xdr:row>64</xdr:row>
          <xdr:rowOff>30480</xdr:rowOff>
        </xdr:to>
        <xdr:sp macro="" textlink="">
          <xdr:nvSpPr>
            <xdr:cNvPr id="1033" name="RB_Op_Wachtlijst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xdr:row>
          <xdr:rowOff>0</xdr:rowOff>
        </xdr:from>
        <xdr:to>
          <xdr:col>2</xdr:col>
          <xdr:colOff>121920</xdr:colOff>
          <xdr:row>65</xdr:row>
          <xdr:rowOff>38100</xdr:rowOff>
        </xdr:to>
        <xdr:sp macro="" textlink="">
          <xdr:nvSpPr>
            <xdr:cNvPr id="1034" name="RB_Op_Wachtlijst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165</xdr:row>
          <xdr:rowOff>350520</xdr:rowOff>
        </xdr:from>
        <xdr:to>
          <xdr:col>2</xdr:col>
          <xdr:colOff>121920</xdr:colOff>
          <xdr:row>168</xdr:row>
          <xdr:rowOff>7620</xdr:rowOff>
        </xdr:to>
        <xdr:sp macro="" textlink="">
          <xdr:nvSpPr>
            <xdr:cNvPr id="1037" name="RB_CritRationalisatieProgr_True"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166</xdr:row>
          <xdr:rowOff>152400</xdr:rowOff>
        </xdr:from>
        <xdr:to>
          <xdr:col>2</xdr:col>
          <xdr:colOff>121920</xdr:colOff>
          <xdr:row>169</xdr:row>
          <xdr:rowOff>30480</xdr:rowOff>
        </xdr:to>
        <xdr:sp macro="" textlink="">
          <xdr:nvSpPr>
            <xdr:cNvPr id="1038" name="RB_CritRationalisatieProgr_F"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173</xdr:row>
          <xdr:rowOff>0</xdr:rowOff>
        </xdr:from>
        <xdr:to>
          <xdr:col>2</xdr:col>
          <xdr:colOff>121920</xdr:colOff>
          <xdr:row>176</xdr:row>
          <xdr:rowOff>7620</xdr:rowOff>
        </xdr:to>
        <xdr:sp macro="" textlink="">
          <xdr:nvSpPr>
            <xdr:cNvPr id="1039" name="RB_Eigenaar"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174</xdr:row>
          <xdr:rowOff>152400</xdr:rowOff>
        </xdr:from>
        <xdr:to>
          <xdr:col>2</xdr:col>
          <xdr:colOff>121920</xdr:colOff>
          <xdr:row>178</xdr:row>
          <xdr:rowOff>0</xdr:rowOff>
        </xdr:to>
        <xdr:sp macro="" textlink="">
          <xdr:nvSpPr>
            <xdr:cNvPr id="1040" name="RB_HouderZakelijkRecht"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176</xdr:row>
          <xdr:rowOff>152400</xdr:rowOff>
        </xdr:from>
        <xdr:to>
          <xdr:col>2</xdr:col>
          <xdr:colOff>121920</xdr:colOff>
          <xdr:row>179</xdr:row>
          <xdr:rowOff>30480</xdr:rowOff>
        </xdr:to>
        <xdr:sp macro="" textlink="">
          <xdr:nvSpPr>
            <xdr:cNvPr id="1041" name="RB_HouderOptieZakelijkRecht"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182</xdr:row>
          <xdr:rowOff>0</xdr:rowOff>
        </xdr:from>
        <xdr:to>
          <xdr:col>2</xdr:col>
          <xdr:colOff>121920</xdr:colOff>
          <xdr:row>185</xdr:row>
          <xdr:rowOff>7620</xdr:rowOff>
        </xdr:to>
        <xdr:sp macro="" textlink="">
          <xdr:nvSpPr>
            <xdr:cNvPr id="1044" name="RB_BeschikSchoolgebVrij_Tru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183</xdr:row>
          <xdr:rowOff>152400</xdr:rowOff>
        </xdr:from>
        <xdr:to>
          <xdr:col>2</xdr:col>
          <xdr:colOff>121920</xdr:colOff>
          <xdr:row>186</xdr:row>
          <xdr:rowOff>30480</xdr:rowOff>
        </xdr:to>
        <xdr:sp macro="" textlink="">
          <xdr:nvSpPr>
            <xdr:cNvPr id="1045" name="RB_BeschikSchoolgebVrij_Fals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208</xdr:row>
          <xdr:rowOff>152400</xdr:rowOff>
        </xdr:from>
        <xdr:to>
          <xdr:col>2</xdr:col>
          <xdr:colOff>121920</xdr:colOff>
          <xdr:row>212</xdr:row>
          <xdr:rowOff>0</xdr:rowOff>
        </xdr:to>
        <xdr:sp macro="" textlink="">
          <xdr:nvSpPr>
            <xdr:cNvPr id="1047" name="CB_Nieuwbouw"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210</xdr:row>
          <xdr:rowOff>152400</xdr:rowOff>
        </xdr:from>
        <xdr:to>
          <xdr:col>2</xdr:col>
          <xdr:colOff>121920</xdr:colOff>
          <xdr:row>214</xdr:row>
          <xdr:rowOff>0</xdr:rowOff>
        </xdr:to>
        <xdr:sp macro="" textlink="">
          <xdr:nvSpPr>
            <xdr:cNvPr id="1048" name="CB_Verbouwingswerken"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33</xdr:row>
          <xdr:rowOff>182880</xdr:rowOff>
        </xdr:from>
        <xdr:to>
          <xdr:col>2</xdr:col>
          <xdr:colOff>106680</xdr:colOff>
          <xdr:row>37</xdr:row>
          <xdr:rowOff>0</xdr:rowOff>
        </xdr:to>
        <xdr:sp macro="" textlink="">
          <xdr:nvSpPr>
            <xdr:cNvPr id="1055" name="RB_Prov_Ant"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38</xdr:row>
          <xdr:rowOff>30480</xdr:rowOff>
        </xdr:to>
        <xdr:sp macro="" textlink="">
          <xdr:nvSpPr>
            <xdr:cNvPr id="1056" name="RB_Prov_BHG"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746</xdr:row>
          <xdr:rowOff>0</xdr:rowOff>
        </xdr:from>
        <xdr:to>
          <xdr:col>2</xdr:col>
          <xdr:colOff>121920</xdr:colOff>
          <xdr:row>749</xdr:row>
          <xdr:rowOff>7620</xdr:rowOff>
        </xdr:to>
        <xdr:sp macro="" textlink="">
          <xdr:nvSpPr>
            <xdr:cNvPr id="1063" name="CB_BewijsstukZakelijkRechtJN"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37</xdr:row>
          <xdr:rowOff>0</xdr:rowOff>
        </xdr:to>
        <xdr:sp macro="" textlink="">
          <xdr:nvSpPr>
            <xdr:cNvPr id="1067" name="RB_Prov_Lim"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38</xdr:row>
          <xdr:rowOff>30480</xdr:rowOff>
        </xdr:to>
        <xdr:sp macro="" textlink="">
          <xdr:nvSpPr>
            <xdr:cNvPr id="1068" name="RB_Prov_OV"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37</xdr:row>
          <xdr:rowOff>0</xdr:rowOff>
        </xdr:to>
        <xdr:sp macro="" textlink="">
          <xdr:nvSpPr>
            <xdr:cNvPr id="1069" name="RB_Prov_VB"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30480</xdr:rowOff>
        </xdr:to>
        <xdr:sp macro="" textlink="">
          <xdr:nvSpPr>
            <xdr:cNvPr id="1070" name="RB_Prov_WV"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47</xdr:row>
          <xdr:rowOff>152400</xdr:rowOff>
        </xdr:from>
        <xdr:to>
          <xdr:col>2</xdr:col>
          <xdr:colOff>121920</xdr:colOff>
          <xdr:row>51</xdr:row>
          <xdr:rowOff>7620</xdr:rowOff>
        </xdr:to>
        <xdr:sp macro="" textlink="">
          <xdr:nvSpPr>
            <xdr:cNvPr id="1071" name="RB_Spoedprocedure"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xdr:row>
          <xdr:rowOff>160020</xdr:rowOff>
        </xdr:from>
        <xdr:to>
          <xdr:col>2</xdr:col>
          <xdr:colOff>121920</xdr:colOff>
          <xdr:row>59</xdr:row>
          <xdr:rowOff>7620</xdr:rowOff>
        </xdr:to>
        <xdr:sp macro="" textlink="">
          <xdr:nvSpPr>
            <xdr:cNvPr id="1072" name="RB_Diko_True"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58</xdr:row>
          <xdr:rowOff>0</xdr:rowOff>
        </xdr:from>
        <xdr:to>
          <xdr:col>2</xdr:col>
          <xdr:colOff>121920</xdr:colOff>
          <xdr:row>60</xdr:row>
          <xdr:rowOff>38100</xdr:rowOff>
        </xdr:to>
        <xdr:sp macro="" textlink="">
          <xdr:nvSpPr>
            <xdr:cNvPr id="1073" name="RB_Diko_False"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119</xdr:row>
          <xdr:rowOff>160020</xdr:rowOff>
        </xdr:from>
        <xdr:to>
          <xdr:col>2</xdr:col>
          <xdr:colOff>121920</xdr:colOff>
          <xdr:row>122</xdr:row>
          <xdr:rowOff>38100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126</xdr:row>
          <xdr:rowOff>0</xdr:rowOff>
        </xdr:from>
        <xdr:to>
          <xdr:col>2</xdr:col>
          <xdr:colOff>121920</xdr:colOff>
          <xdr:row>129</xdr:row>
          <xdr:rowOff>7620</xdr:rowOff>
        </xdr:to>
        <xdr:sp macro="" textlink="">
          <xdr:nvSpPr>
            <xdr:cNvPr id="1076" name="RB_CoordinerendeMacht_True"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127</xdr:row>
          <xdr:rowOff>160020</xdr:rowOff>
        </xdr:from>
        <xdr:to>
          <xdr:col>2</xdr:col>
          <xdr:colOff>121920</xdr:colOff>
          <xdr:row>130</xdr:row>
          <xdr:rowOff>38100</xdr:rowOff>
        </xdr:to>
        <xdr:sp macro="" textlink="">
          <xdr:nvSpPr>
            <xdr:cNvPr id="1077" name="RB_CoordinerendeMacht_False"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119</xdr:row>
          <xdr:rowOff>160020</xdr:rowOff>
        </xdr:from>
        <xdr:to>
          <xdr:col>2</xdr:col>
          <xdr:colOff>121920</xdr:colOff>
          <xdr:row>122</xdr:row>
          <xdr:rowOff>38100</xdr:rowOff>
        </xdr:to>
        <xdr:sp macro="" textlink="">
          <xdr:nvSpPr>
            <xdr:cNvPr id="1080" name="RB_Samen_Met_Andere_IM_False"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157</xdr:row>
          <xdr:rowOff>0</xdr:rowOff>
        </xdr:from>
        <xdr:to>
          <xdr:col>2</xdr:col>
          <xdr:colOff>121920</xdr:colOff>
          <xdr:row>159</xdr:row>
          <xdr:rowOff>38100</xdr:rowOff>
        </xdr:to>
        <xdr:sp macro="" textlink="">
          <xdr:nvSpPr>
            <xdr:cNvPr id="1081" name="RB_Samen_Met_Andere_OI_True"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159</xdr:row>
          <xdr:rowOff>0</xdr:rowOff>
        </xdr:from>
        <xdr:to>
          <xdr:col>2</xdr:col>
          <xdr:colOff>121920</xdr:colOff>
          <xdr:row>160</xdr:row>
          <xdr:rowOff>38100</xdr:rowOff>
        </xdr:to>
        <xdr:sp macro="" textlink="">
          <xdr:nvSpPr>
            <xdr:cNvPr id="1082" name="RB_Samen_Met_Andere_OI_False"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289</xdr:row>
          <xdr:rowOff>22860</xdr:rowOff>
        </xdr:from>
        <xdr:to>
          <xdr:col>2</xdr:col>
          <xdr:colOff>121920</xdr:colOff>
          <xdr:row>294</xdr:row>
          <xdr:rowOff>182880</xdr:rowOff>
        </xdr:to>
        <xdr:sp macro="" textlink="">
          <xdr:nvSpPr>
            <xdr:cNvPr id="1083" name="RB_SamenWerking_OV_PS_True"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289</xdr:row>
          <xdr:rowOff>22860</xdr:rowOff>
        </xdr:from>
        <xdr:to>
          <xdr:col>2</xdr:col>
          <xdr:colOff>121920</xdr:colOff>
          <xdr:row>292</xdr:row>
          <xdr:rowOff>30480</xdr:rowOff>
        </xdr:to>
        <xdr:sp macro="" textlink="">
          <xdr:nvSpPr>
            <xdr:cNvPr id="1084" name="RB_SamenWerking_OV_PS_False"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295</xdr:row>
          <xdr:rowOff>0</xdr:rowOff>
        </xdr:from>
        <xdr:to>
          <xdr:col>2</xdr:col>
          <xdr:colOff>121920</xdr:colOff>
          <xdr:row>298</xdr:row>
          <xdr:rowOff>7620</xdr:rowOff>
        </xdr:to>
        <xdr:sp macro="" textlink="">
          <xdr:nvSpPr>
            <xdr:cNvPr id="1085" name="CB_Dienst_Onr_Erfgoed"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297</xdr:row>
          <xdr:rowOff>0</xdr:rowOff>
        </xdr:from>
        <xdr:to>
          <xdr:col>2</xdr:col>
          <xdr:colOff>121920</xdr:colOff>
          <xdr:row>300</xdr:row>
          <xdr:rowOff>7620</xdr:rowOff>
        </xdr:to>
        <xdr:sp macro="" textlink="">
          <xdr:nvSpPr>
            <xdr:cNvPr id="1086" name="CB_VIPA"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299</xdr:row>
          <xdr:rowOff>0</xdr:rowOff>
        </xdr:from>
        <xdr:to>
          <xdr:col>2</xdr:col>
          <xdr:colOff>121920</xdr:colOff>
          <xdr:row>302</xdr:row>
          <xdr:rowOff>7620</xdr:rowOff>
        </xdr:to>
        <xdr:sp macro="" textlink="">
          <xdr:nvSpPr>
            <xdr:cNvPr id="1087" name="CB_VGC"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303</xdr:row>
          <xdr:rowOff>0</xdr:rowOff>
        </xdr:from>
        <xdr:to>
          <xdr:col>2</xdr:col>
          <xdr:colOff>121920</xdr:colOff>
          <xdr:row>305</xdr:row>
          <xdr:rowOff>38100</xdr:rowOff>
        </xdr:to>
        <xdr:sp macro="" textlink="">
          <xdr:nvSpPr>
            <xdr:cNvPr id="1088" name="CB_Andere_Overheden"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281</xdr:row>
          <xdr:rowOff>0</xdr:rowOff>
        </xdr:from>
        <xdr:to>
          <xdr:col>2</xdr:col>
          <xdr:colOff>121920</xdr:colOff>
          <xdr:row>284</xdr:row>
          <xdr:rowOff>7620</xdr:rowOff>
        </xdr:to>
        <xdr:sp macro="" textlink="">
          <xdr:nvSpPr>
            <xdr:cNvPr id="1089" name="RB_Schadeloosstelling_True"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285</xdr:row>
          <xdr:rowOff>0</xdr:rowOff>
        </xdr:from>
        <xdr:to>
          <xdr:col>2</xdr:col>
          <xdr:colOff>121920</xdr:colOff>
          <xdr:row>287</xdr:row>
          <xdr:rowOff>38100</xdr:rowOff>
        </xdr:to>
        <xdr:sp macro="" textlink="">
          <xdr:nvSpPr>
            <xdr:cNvPr id="1090" name="RB_Schadeloosstelling_False"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545</xdr:row>
          <xdr:rowOff>0</xdr:rowOff>
        </xdr:from>
        <xdr:to>
          <xdr:col>35</xdr:col>
          <xdr:colOff>38100</xdr:colOff>
          <xdr:row>547</xdr:row>
          <xdr:rowOff>7620</xdr:rowOff>
        </xdr:to>
        <xdr:sp macro="" textlink="">
          <xdr:nvSpPr>
            <xdr:cNvPr id="1091" name="CB_GebAfgebrOntrGesubAGIOnGeb1"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547</xdr:row>
          <xdr:rowOff>0</xdr:rowOff>
        </xdr:from>
        <xdr:to>
          <xdr:col>35</xdr:col>
          <xdr:colOff>38100</xdr:colOff>
          <xdr:row>549</xdr:row>
          <xdr:rowOff>7620</xdr:rowOff>
        </xdr:to>
        <xdr:sp macro="" textlink="">
          <xdr:nvSpPr>
            <xdr:cNvPr id="1092" name="CB_GebAfgebrOntrGesubAGIOnGeb2"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572</xdr:row>
          <xdr:rowOff>0</xdr:rowOff>
        </xdr:from>
        <xdr:to>
          <xdr:col>35</xdr:col>
          <xdr:colOff>38100</xdr:colOff>
          <xdr:row>574</xdr:row>
          <xdr:rowOff>7620</xdr:rowOff>
        </xdr:to>
        <xdr:sp macro="" textlink="">
          <xdr:nvSpPr>
            <xdr:cNvPr id="1093" name="CB_LokLOAfgebrOntrGesubAGIOnG1"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574</xdr:row>
          <xdr:rowOff>0</xdr:rowOff>
        </xdr:from>
        <xdr:to>
          <xdr:col>35</xdr:col>
          <xdr:colOff>38100</xdr:colOff>
          <xdr:row>576</xdr:row>
          <xdr:rowOff>7620</xdr:rowOff>
        </xdr:to>
        <xdr:sp macro="" textlink="">
          <xdr:nvSpPr>
            <xdr:cNvPr id="1094" name="CB_LokLOAfgebrOntrGesubAGIOnG2"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749</xdr:row>
          <xdr:rowOff>152400</xdr:rowOff>
        </xdr:from>
        <xdr:to>
          <xdr:col>2</xdr:col>
          <xdr:colOff>121920</xdr:colOff>
          <xdr:row>753</xdr:row>
          <xdr:rowOff>0</xdr:rowOff>
        </xdr:to>
        <xdr:sp macro="" textlink="">
          <xdr:nvSpPr>
            <xdr:cNvPr id="1096" name="CB_BewijsstukSamenwmod"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752</xdr:row>
          <xdr:rowOff>0</xdr:rowOff>
        </xdr:from>
        <xdr:to>
          <xdr:col>2</xdr:col>
          <xdr:colOff>121920</xdr:colOff>
          <xdr:row>755</xdr:row>
          <xdr:rowOff>7620</xdr:rowOff>
        </xdr:to>
        <xdr:sp macro="" textlink="">
          <xdr:nvSpPr>
            <xdr:cNvPr id="1097" name="CB_BewijsstukBerekBrutoOpp"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51</xdr:row>
          <xdr:rowOff>160020</xdr:rowOff>
        </xdr:from>
        <xdr:to>
          <xdr:col>2</xdr:col>
          <xdr:colOff>121920</xdr:colOff>
          <xdr:row>57</xdr:row>
          <xdr:rowOff>0</xdr:rowOff>
        </xdr:to>
        <xdr:sp macro="" textlink="">
          <xdr:nvSpPr>
            <xdr:cNvPr id="1098" name="RB_Minder_Dan_125D_True"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51</xdr:row>
          <xdr:rowOff>228600</xdr:rowOff>
        </xdr:from>
        <xdr:to>
          <xdr:col>2</xdr:col>
          <xdr:colOff>121920</xdr:colOff>
          <xdr:row>54</xdr:row>
          <xdr:rowOff>7620</xdr:rowOff>
        </xdr:to>
        <xdr:sp macro="" textlink="">
          <xdr:nvSpPr>
            <xdr:cNvPr id="1099" name="RB_Minder_Dan_125D_False"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307</xdr:row>
          <xdr:rowOff>7620</xdr:rowOff>
        </xdr:from>
        <xdr:to>
          <xdr:col>2</xdr:col>
          <xdr:colOff>144780</xdr:colOff>
          <xdr:row>310</xdr:row>
          <xdr:rowOff>7620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309</xdr:row>
          <xdr:rowOff>0</xdr:rowOff>
        </xdr:from>
        <xdr:to>
          <xdr:col>2</xdr:col>
          <xdr:colOff>121920</xdr:colOff>
          <xdr:row>312</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117</xdr:row>
          <xdr:rowOff>182880</xdr:rowOff>
        </xdr:from>
        <xdr:to>
          <xdr:col>2</xdr:col>
          <xdr:colOff>121920</xdr:colOff>
          <xdr:row>121</xdr:row>
          <xdr:rowOff>7620</xdr:rowOff>
        </xdr:to>
        <xdr:sp macro="" textlink="">
          <xdr:nvSpPr>
            <xdr:cNvPr id="1102" name="RB_Samen_Met_Andere_IM_False"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748</xdr:row>
          <xdr:rowOff>0</xdr:rowOff>
        </xdr:from>
        <xdr:to>
          <xdr:col>2</xdr:col>
          <xdr:colOff>121920</xdr:colOff>
          <xdr:row>751</xdr:row>
          <xdr:rowOff>7620</xdr:rowOff>
        </xdr:to>
        <xdr:sp macro="" textlink="">
          <xdr:nvSpPr>
            <xdr:cNvPr id="1103" name="CB_BewijsstukZakelijkRechtJN"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46</xdr:row>
          <xdr:rowOff>0</xdr:rowOff>
        </xdr:from>
        <xdr:to>
          <xdr:col>2</xdr:col>
          <xdr:colOff>144780</xdr:colOff>
          <xdr:row>49</xdr:row>
          <xdr:rowOff>7620</xdr:rowOff>
        </xdr:to>
        <xdr:sp macro="" textlink="">
          <xdr:nvSpPr>
            <xdr:cNvPr id="1105" name="RB_Standaardprocedure"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43960</xdr:colOff>
      <xdr:row>777</xdr:row>
      <xdr:rowOff>21980</xdr:rowOff>
    </xdr:from>
    <xdr:to>
      <xdr:col>27</xdr:col>
      <xdr:colOff>29306</xdr:colOff>
      <xdr:row>779</xdr:row>
      <xdr:rowOff>161192</xdr:rowOff>
    </xdr:to>
    <xdr:sp macro="" textlink="">
      <xdr:nvSpPr>
        <xdr:cNvPr id="57" name="Tekstvak 56">
          <a:extLst>
            <a:ext uri="{FF2B5EF4-FFF2-40B4-BE49-F238E27FC236}">
              <a16:creationId xmlns:a16="http://schemas.microsoft.com/office/drawing/2014/main" id="{00000000-0008-0000-0000-000039000000}"/>
            </a:ext>
          </a:extLst>
        </xdr:cNvPr>
        <xdr:cNvSpPr txBox="1"/>
      </xdr:nvSpPr>
      <xdr:spPr>
        <a:xfrm>
          <a:off x="3884440" y="2498480"/>
          <a:ext cx="130126" cy="207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160020</xdr:colOff>
          <xdr:row>217</xdr:row>
          <xdr:rowOff>0</xdr:rowOff>
        </xdr:from>
        <xdr:to>
          <xdr:col>2</xdr:col>
          <xdr:colOff>121920</xdr:colOff>
          <xdr:row>220</xdr:row>
          <xdr:rowOff>7620</xdr:rowOff>
        </xdr:to>
        <xdr:sp macro="" textlink="">
          <xdr:nvSpPr>
            <xdr:cNvPr id="1106" name="RB_BeschikSchoolgebVrij_True"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220</xdr:row>
          <xdr:rowOff>152400</xdr:rowOff>
        </xdr:from>
        <xdr:to>
          <xdr:col>2</xdr:col>
          <xdr:colOff>114300</xdr:colOff>
          <xdr:row>224</xdr:row>
          <xdr:rowOff>0</xdr:rowOff>
        </xdr:to>
        <xdr:sp macro="" textlink="">
          <xdr:nvSpPr>
            <xdr:cNvPr id="1107" name="RB_BeschikSchoolgebVrij_True"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223</xdr:row>
          <xdr:rowOff>0</xdr:rowOff>
        </xdr:from>
        <xdr:to>
          <xdr:col>2</xdr:col>
          <xdr:colOff>121920</xdr:colOff>
          <xdr:row>226</xdr:row>
          <xdr:rowOff>7620</xdr:rowOff>
        </xdr:to>
        <xdr:sp macro="" textlink="">
          <xdr:nvSpPr>
            <xdr:cNvPr id="1108" name="RB_BeschikSchoolgebVrij_True"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224</xdr:row>
          <xdr:rowOff>152400</xdr:rowOff>
        </xdr:from>
        <xdr:to>
          <xdr:col>2</xdr:col>
          <xdr:colOff>121920</xdr:colOff>
          <xdr:row>228</xdr:row>
          <xdr:rowOff>0</xdr:rowOff>
        </xdr:to>
        <xdr:sp macro="" textlink="">
          <xdr:nvSpPr>
            <xdr:cNvPr id="1109" name="RB_BeschikSchoolgebVrij_True"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226</xdr:row>
          <xdr:rowOff>152400</xdr:rowOff>
        </xdr:from>
        <xdr:to>
          <xdr:col>2</xdr:col>
          <xdr:colOff>121920</xdr:colOff>
          <xdr:row>230</xdr:row>
          <xdr:rowOff>0</xdr:rowOff>
        </xdr:to>
        <xdr:sp macro="" textlink="">
          <xdr:nvSpPr>
            <xdr:cNvPr id="1110" name="RB_BeschikSchoolgebVrij_True"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228</xdr:row>
          <xdr:rowOff>152400</xdr:rowOff>
        </xdr:from>
        <xdr:to>
          <xdr:col>2</xdr:col>
          <xdr:colOff>121920</xdr:colOff>
          <xdr:row>231</xdr:row>
          <xdr:rowOff>38100</xdr:rowOff>
        </xdr:to>
        <xdr:sp macro="" textlink="">
          <xdr:nvSpPr>
            <xdr:cNvPr id="1111" name="RB_BeschikSchoolgebVrij_True"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218</xdr:row>
          <xdr:rowOff>160020</xdr:rowOff>
        </xdr:from>
        <xdr:to>
          <xdr:col>2</xdr:col>
          <xdr:colOff>121920</xdr:colOff>
          <xdr:row>222</xdr:row>
          <xdr:rowOff>7620</xdr:rowOff>
        </xdr:to>
        <xdr:sp macro="" textlink="">
          <xdr:nvSpPr>
            <xdr:cNvPr id="1112" name="RB_BeschikSchoolgebVrij_True"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301</xdr:row>
          <xdr:rowOff>30480</xdr:rowOff>
        </xdr:from>
        <xdr:to>
          <xdr:col>2</xdr:col>
          <xdr:colOff>121920</xdr:colOff>
          <xdr:row>304</xdr:row>
          <xdr:rowOff>0</xdr:rowOff>
        </xdr:to>
        <xdr:sp macro="" textlink="">
          <xdr:nvSpPr>
            <xdr:cNvPr id="1113" name="CB_Andere_Overheden"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754</xdr:row>
          <xdr:rowOff>7620</xdr:rowOff>
        </xdr:from>
        <xdr:to>
          <xdr:col>2</xdr:col>
          <xdr:colOff>121920</xdr:colOff>
          <xdr:row>756</xdr:row>
          <xdr:rowOff>45720</xdr:rowOff>
        </xdr:to>
        <xdr:sp macro="" textlink="">
          <xdr:nvSpPr>
            <xdr:cNvPr id="1114" name="CB_BewijsstukBerekBrutoOpp"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755</xdr:row>
          <xdr:rowOff>144780</xdr:rowOff>
        </xdr:from>
        <xdr:to>
          <xdr:col>2</xdr:col>
          <xdr:colOff>114300</xdr:colOff>
          <xdr:row>758</xdr:row>
          <xdr:rowOff>22860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 Type="http://schemas.openxmlformats.org/officeDocument/2006/relationships/printerSettings" Target="../printerSettings/printerSettings1.bin"/><Relationship Id="rId71" Type="http://schemas.openxmlformats.org/officeDocument/2006/relationships/ctrlProp" Target="../ctrlProps/ctrlProp61.xml"/><Relationship Id="rId2" Type="http://schemas.openxmlformats.org/officeDocument/2006/relationships/hyperlink" Target="http://www.agion.be/"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74" Type="http://schemas.openxmlformats.org/officeDocument/2006/relationships/ctrlProp" Target="../ctrlProps/ctrlProp64.xml"/><Relationship Id="rId5" Type="http://schemas.openxmlformats.org/officeDocument/2006/relationships/hyperlink" Target="http://www.agion.be/tabel-financi%C3%ABle-norm"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61" Type="http://schemas.openxmlformats.org/officeDocument/2006/relationships/ctrlProp" Target="../ctrlProps/ctrlProp51.xml"/><Relationship Id="rId10" Type="http://schemas.openxmlformats.org/officeDocument/2006/relationships/vmlDrawing" Target="../drawings/vmlDrawing2.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73" Type="http://schemas.openxmlformats.org/officeDocument/2006/relationships/ctrlProp" Target="../ctrlProps/ctrlProp63.xml"/><Relationship Id="rId4" Type="http://schemas.openxmlformats.org/officeDocument/2006/relationships/hyperlink" Target="mailto:rf@agion.be" TargetMode="External"/><Relationship Id="rId9" Type="http://schemas.openxmlformats.org/officeDocument/2006/relationships/vmlDrawing" Target="../drawings/vmlDrawing1.v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8" Type="http://schemas.openxmlformats.org/officeDocument/2006/relationships/drawing" Target="../drawings/drawing1.xml"/><Relationship Id="rId51" Type="http://schemas.openxmlformats.org/officeDocument/2006/relationships/ctrlProp" Target="../ctrlProps/ctrlProp41.xml"/><Relationship Id="rId72" Type="http://schemas.openxmlformats.org/officeDocument/2006/relationships/ctrlProp" Target="../ctrlProps/ctrlProp62.xml"/><Relationship Id="rId3" Type="http://schemas.openxmlformats.org/officeDocument/2006/relationships/hyperlink" Target="http://www.agion.be/"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 Id="rId75" Type="http://schemas.openxmlformats.org/officeDocument/2006/relationships/ctrlProp" Target="../ctrlProps/ctrlProp65.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099"/>
  <sheetViews>
    <sheetView tabSelected="1" view="pageBreakPreview" zoomScaleSheetLayoutView="100" workbookViewId="0">
      <selection activeCell="AI10" sqref="AI10:AP11"/>
    </sheetView>
  </sheetViews>
  <sheetFormatPr defaultColWidth="0" defaultRowHeight="15" customHeight="1" zeroHeight="1" x14ac:dyDescent="0.25"/>
  <cols>
    <col min="1" max="1" width="3" style="1" bestFit="1" customWidth="1"/>
    <col min="2" max="4" width="2.109375" style="2" customWidth="1"/>
    <col min="5" max="5" width="3" style="2" customWidth="1"/>
    <col min="6" max="18" width="2.109375" style="2" customWidth="1"/>
    <col min="19" max="19" width="2.44140625" style="2" customWidth="1"/>
    <col min="20" max="20" width="2.109375" style="2" customWidth="1"/>
    <col min="21" max="21" width="2.6640625" style="2" customWidth="1"/>
    <col min="22" max="42" width="2.109375" style="2" customWidth="1"/>
    <col min="43" max="43" width="10.109375" style="2" hidden="1" customWidth="1"/>
    <col min="44" max="44" width="2.109375" style="2" customWidth="1"/>
    <col min="45" max="16384" width="2.109375" style="2" hidden="1"/>
  </cols>
  <sheetData>
    <row r="1" spans="1:42" ht="4.5" customHeight="1" x14ac:dyDescent="0.25">
      <c r="A1" s="1" t="s">
        <v>80</v>
      </c>
      <c r="AL1" s="162"/>
      <c r="AM1" s="162"/>
      <c r="AN1" s="162"/>
      <c r="AO1" s="162"/>
      <c r="AP1" s="162"/>
    </row>
    <row r="2" spans="1:42" ht="15" customHeight="1" x14ac:dyDescent="0.25">
      <c r="A2" s="4"/>
      <c r="B2" s="193" t="s">
        <v>214</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4" t="s">
        <v>297</v>
      </c>
      <c r="AH2" s="194"/>
      <c r="AI2" s="194"/>
      <c r="AJ2" s="194"/>
      <c r="AK2" s="194"/>
      <c r="AL2" s="194"/>
      <c r="AM2" s="194"/>
      <c r="AN2" s="194"/>
      <c r="AO2" s="194"/>
      <c r="AP2" s="194"/>
    </row>
    <row r="3" spans="1:42" ht="15.75" customHeight="1" x14ac:dyDescent="0.3">
      <c r="A3" s="4"/>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4"/>
      <c r="AH3" s="14"/>
      <c r="AI3" s="15"/>
      <c r="AJ3" s="15"/>
      <c r="AK3" s="15"/>
      <c r="AL3" s="15"/>
      <c r="AM3" s="15"/>
      <c r="AN3" s="15"/>
      <c r="AO3" s="15"/>
      <c r="AP3" s="15"/>
    </row>
    <row r="4" spans="1:42" ht="45" customHeight="1" x14ac:dyDescent="0.3">
      <c r="A4" s="4"/>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4"/>
      <c r="AH4" s="14"/>
      <c r="AI4" s="15"/>
      <c r="AJ4" s="15"/>
      <c r="AK4" s="15"/>
      <c r="AL4" s="15"/>
      <c r="AM4" s="15"/>
      <c r="AN4" s="15"/>
      <c r="AO4" s="15"/>
      <c r="AP4" s="15"/>
    </row>
    <row r="5" spans="1:42" ht="4.5" customHeight="1" x14ac:dyDescent="0.25">
      <c r="A5" s="4"/>
      <c r="B5" s="6"/>
      <c r="C5" s="6"/>
      <c r="D5" s="6"/>
      <c r="E5" s="6"/>
      <c r="F5" s="6"/>
      <c r="G5" s="6"/>
      <c r="H5" s="6"/>
      <c r="I5" s="6"/>
      <c r="J5" s="6"/>
      <c r="K5" s="6"/>
      <c r="L5" s="6"/>
      <c r="M5" s="6"/>
      <c r="N5" s="6"/>
      <c r="O5" s="6"/>
      <c r="P5" s="6"/>
      <c r="Q5" s="6"/>
      <c r="R5" s="6"/>
      <c r="S5" s="6"/>
      <c r="T5" s="6"/>
      <c r="U5" s="6"/>
      <c r="V5" s="6"/>
      <c r="W5" s="6"/>
      <c r="X5" s="6"/>
      <c r="Y5" s="6"/>
      <c r="Z5" s="6"/>
      <c r="AA5" s="6"/>
      <c r="AB5" s="6"/>
      <c r="AC5" s="6"/>
      <c r="AE5" s="3"/>
      <c r="AF5" s="3"/>
      <c r="AG5" s="3"/>
      <c r="AH5" s="3"/>
      <c r="AI5" s="3"/>
      <c r="AJ5" s="3"/>
      <c r="AK5" s="3"/>
    </row>
    <row r="6" spans="1:42" ht="15" customHeight="1" x14ac:dyDescent="0.25">
      <c r="A6" s="4"/>
      <c r="B6" s="195" t="s">
        <v>190</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row>
    <row r="7" spans="1:42" s="22" customFormat="1" ht="15" customHeight="1" x14ac:dyDescent="0.25">
      <c r="A7" s="28"/>
      <c r="B7" s="22" t="s">
        <v>0</v>
      </c>
      <c r="AH7" s="196" t="s">
        <v>199</v>
      </c>
      <c r="AI7" s="196"/>
      <c r="AJ7" s="196"/>
      <c r="AK7" s="196"/>
      <c r="AL7" s="196"/>
      <c r="AM7" s="196"/>
      <c r="AN7" s="196"/>
      <c r="AO7" s="196"/>
      <c r="AP7" s="196"/>
    </row>
    <row r="8" spans="1:42" s="22" customFormat="1" ht="15" customHeight="1" x14ac:dyDescent="0.25">
      <c r="A8" s="28"/>
      <c r="B8" s="28" t="s">
        <v>191</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196" t="s">
        <v>192</v>
      </c>
      <c r="AI8" s="196"/>
      <c r="AJ8" s="196"/>
      <c r="AK8" s="196"/>
      <c r="AL8" s="196"/>
      <c r="AM8" s="196"/>
      <c r="AN8" s="196"/>
      <c r="AO8" s="196"/>
      <c r="AP8" s="196"/>
    </row>
    <row r="9" spans="1:42" s="22" customFormat="1" ht="18" customHeight="1" x14ac:dyDescent="0.25">
      <c r="A9" s="28"/>
      <c r="B9" s="22" t="s">
        <v>198</v>
      </c>
      <c r="AH9" s="167" t="s">
        <v>2</v>
      </c>
      <c r="AI9" s="167"/>
      <c r="AJ9" s="167"/>
      <c r="AK9" s="167"/>
      <c r="AL9" s="167"/>
      <c r="AM9" s="167"/>
      <c r="AN9" s="167"/>
      <c r="AO9" s="167"/>
      <c r="AP9" s="167"/>
    </row>
    <row r="10" spans="1:42" s="22" customFormat="1" ht="15" customHeight="1" x14ac:dyDescent="0.25">
      <c r="A10" s="28"/>
      <c r="B10" s="6" t="s">
        <v>193</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197"/>
      <c r="AJ10" s="198"/>
      <c r="AK10" s="198"/>
      <c r="AL10" s="198"/>
      <c r="AM10" s="198"/>
      <c r="AN10" s="198"/>
      <c r="AO10" s="198"/>
      <c r="AP10" s="199"/>
    </row>
    <row r="11" spans="1:42" s="22" customFormat="1" ht="17.399999999999999" customHeight="1" x14ac:dyDescent="0.25">
      <c r="A11" s="28"/>
      <c r="B11" s="32" t="s">
        <v>163</v>
      </c>
      <c r="C11" s="32"/>
      <c r="D11" s="32"/>
      <c r="E11" s="32"/>
      <c r="F11" s="32"/>
      <c r="G11" s="32"/>
      <c r="H11" s="203" t="s">
        <v>194</v>
      </c>
      <c r="I11" s="203"/>
      <c r="J11" s="204" t="s">
        <v>1</v>
      </c>
      <c r="K11" s="204"/>
      <c r="L11" s="204"/>
      <c r="M11" s="204"/>
      <c r="N11" s="204"/>
      <c r="O11" s="204"/>
      <c r="P11" s="204"/>
      <c r="Q11" s="204"/>
      <c r="R11" s="32"/>
      <c r="S11" s="32"/>
      <c r="T11" s="32"/>
      <c r="U11" s="32"/>
      <c r="V11" s="32"/>
      <c r="W11" s="32"/>
      <c r="X11" s="32"/>
      <c r="Y11" s="32"/>
      <c r="Z11" s="32"/>
      <c r="AA11" s="32"/>
      <c r="AB11" s="32"/>
      <c r="AC11" s="32"/>
      <c r="AD11" s="32"/>
      <c r="AE11" s="32"/>
      <c r="AF11" s="32"/>
      <c r="AG11" s="32"/>
      <c r="AH11" s="32"/>
      <c r="AI11" s="200"/>
      <c r="AJ11" s="201"/>
      <c r="AK11" s="201"/>
      <c r="AL11" s="201"/>
      <c r="AM11" s="201"/>
      <c r="AN11" s="201"/>
      <c r="AO11" s="201"/>
      <c r="AP11" s="202"/>
    </row>
    <row r="12" spans="1:42" s="22" customFormat="1" ht="3.75" customHeight="1" x14ac:dyDescent="0.25">
      <c r="A12" s="28"/>
      <c r="B12" s="32"/>
      <c r="C12" s="32"/>
      <c r="D12" s="32"/>
      <c r="E12" s="32"/>
      <c r="F12" s="32"/>
      <c r="G12" s="32"/>
      <c r="H12" s="31"/>
      <c r="I12" s="31"/>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6"/>
      <c r="AJ12" s="6"/>
      <c r="AK12" s="6"/>
      <c r="AL12" s="6"/>
      <c r="AM12" s="6"/>
      <c r="AN12" s="6"/>
      <c r="AO12" s="6"/>
      <c r="AP12" s="6"/>
    </row>
    <row r="13" spans="1:42" s="22" customFormat="1" ht="12.75" customHeight="1" x14ac:dyDescent="0.25">
      <c r="A13" s="16"/>
      <c r="B13" s="299" t="s">
        <v>3</v>
      </c>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51"/>
      <c r="AP13" s="251"/>
    </row>
    <row r="14" spans="1:42" s="22" customFormat="1" ht="2.25" customHeight="1" x14ac:dyDescent="0.2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25"/>
      <c r="AP14" s="25"/>
    </row>
    <row r="15" spans="1:42" s="22" customFormat="1" ht="12.75" customHeight="1" x14ac:dyDescent="0.25">
      <c r="A15" s="16"/>
      <c r="B15" s="249" t="s">
        <v>284</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50"/>
      <c r="AP15" s="250"/>
    </row>
    <row r="16" spans="1:42" s="22" customFormat="1" ht="12.75" customHeight="1" x14ac:dyDescent="0.25">
      <c r="A16" s="16"/>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row>
    <row r="17" spans="1:42" s="22" customFormat="1" ht="2.25" customHeight="1" x14ac:dyDescent="0.25">
      <c r="A17" s="16"/>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25"/>
      <c r="AP17" s="25"/>
    </row>
    <row r="18" spans="1:42" s="22" customFormat="1" ht="12.75" customHeight="1" x14ac:dyDescent="0.25">
      <c r="A18" s="16"/>
      <c r="B18" s="301" t="s">
        <v>35</v>
      </c>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row>
    <row r="19" spans="1:42" s="22" customFormat="1" ht="2.25" customHeight="1" x14ac:dyDescent="0.25">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25"/>
      <c r="AP19" s="25"/>
    </row>
    <row r="20" spans="1:42" s="22" customFormat="1" ht="12.75" customHeight="1" x14ac:dyDescent="0.25">
      <c r="A20" s="16"/>
      <c r="B20" s="249" t="s">
        <v>231</v>
      </c>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row>
    <row r="21" spans="1:42" s="22" customFormat="1" ht="12.75" customHeight="1" x14ac:dyDescent="0.25">
      <c r="A21" s="16"/>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row>
    <row r="22" spans="1:42" s="22" customFormat="1" ht="2.25" customHeight="1" x14ac:dyDescent="0.25">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25"/>
      <c r="AP22" s="25"/>
    </row>
    <row r="23" spans="1:42" s="22" customFormat="1" ht="12.75" customHeight="1" x14ac:dyDescent="0.25">
      <c r="A23" s="16"/>
      <c r="B23" s="301" t="s">
        <v>70</v>
      </c>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row>
    <row r="24" spans="1:42" s="22" customFormat="1" ht="2.25" customHeight="1" x14ac:dyDescent="0.25">
      <c r="A24" s="16"/>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25"/>
      <c r="AP24" s="25"/>
    </row>
    <row r="25" spans="1:42" s="22" customFormat="1" ht="14.25" customHeight="1" x14ac:dyDescent="0.25">
      <c r="A25" s="28"/>
      <c r="B25" s="295" t="s">
        <v>195</v>
      </c>
      <c r="C25" s="303"/>
      <c r="D25" s="298" t="s">
        <v>1</v>
      </c>
      <c r="E25" s="298"/>
      <c r="F25" s="298"/>
      <c r="G25" s="298"/>
      <c r="H25" s="298"/>
      <c r="I25" s="298"/>
      <c r="J25" s="295" t="s">
        <v>275</v>
      </c>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row>
    <row r="26" spans="1:42" s="22" customFormat="1" ht="12.6" customHeight="1" x14ac:dyDescent="0.25">
      <c r="A26" s="28"/>
      <c r="B26" s="249" t="s">
        <v>276</v>
      </c>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row>
    <row r="27" spans="1:42" s="22" customFormat="1" ht="4.5" customHeight="1" x14ac:dyDescent="0.25">
      <c r="A27" s="16"/>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row>
    <row r="28" spans="1:42" s="22" customFormat="1" ht="15" customHeight="1" x14ac:dyDescent="0.25">
      <c r="A28" s="16"/>
      <c r="B28" s="168" t="s">
        <v>4</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9"/>
    </row>
    <row r="29" spans="1:42" s="22" customFormat="1" ht="4.5" customHeight="1" x14ac:dyDescent="0.25">
      <c r="A29" s="16"/>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row>
    <row r="30" spans="1:42" s="22" customFormat="1" ht="15" customHeight="1" x14ac:dyDescent="0.25">
      <c r="A30" s="34">
        <v>1</v>
      </c>
      <c r="B30" s="146" t="s">
        <v>251</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row>
    <row r="31" spans="1:42" s="22" customFormat="1" ht="2.25" customHeight="1" x14ac:dyDescent="0.25">
      <c r="A31" s="16"/>
      <c r="B31" s="28"/>
    </row>
    <row r="32" spans="1:42" s="22" customFormat="1" ht="12.75" customHeight="1" x14ac:dyDescent="0.25">
      <c r="A32" s="16"/>
      <c r="C32" s="147" t="s">
        <v>5</v>
      </c>
      <c r="D32" s="147"/>
      <c r="E32" s="147"/>
      <c r="F32" s="147"/>
      <c r="G32" s="147"/>
      <c r="H32" s="147"/>
      <c r="I32" s="147"/>
      <c r="J32" s="147"/>
      <c r="K32" s="147"/>
      <c r="L32" s="147"/>
      <c r="M32" s="147"/>
      <c r="N32" s="147"/>
      <c r="Q32" s="147" t="s">
        <v>140</v>
      </c>
      <c r="R32" s="147"/>
      <c r="S32" s="147"/>
      <c r="T32" s="147"/>
      <c r="U32" s="147"/>
      <c r="V32" s="147"/>
      <c r="W32" s="147"/>
      <c r="X32" s="147"/>
      <c r="Y32" s="147"/>
      <c r="Z32" s="147"/>
      <c r="AA32" s="147"/>
      <c r="AB32" s="147"/>
      <c r="AE32" s="147" t="s">
        <v>141</v>
      </c>
      <c r="AF32" s="147"/>
      <c r="AG32" s="147"/>
      <c r="AH32" s="147"/>
      <c r="AI32" s="147"/>
      <c r="AJ32" s="147"/>
      <c r="AK32" s="147"/>
      <c r="AL32" s="147"/>
      <c r="AM32" s="147"/>
      <c r="AN32" s="147"/>
      <c r="AO32" s="147"/>
      <c r="AP32" s="147"/>
    </row>
    <row r="33" spans="1:42" s="22" customFormat="1" ht="4.5" customHeight="1" x14ac:dyDescent="0.25">
      <c r="A33" s="16"/>
    </row>
    <row r="34" spans="1:42" s="22" customFormat="1" ht="15" customHeight="1" x14ac:dyDescent="0.25">
      <c r="A34" s="16">
        <v>2</v>
      </c>
      <c r="B34" s="146" t="s">
        <v>252</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row>
    <row r="35" spans="1:42" s="22" customFormat="1" ht="2.25" customHeight="1" x14ac:dyDescent="0.25">
      <c r="A35" s="16"/>
    </row>
    <row r="36" spans="1:42" s="22" customFormat="1" ht="12.75" customHeight="1" x14ac:dyDescent="0.25">
      <c r="A36" s="16"/>
      <c r="C36" s="147" t="s">
        <v>64</v>
      </c>
      <c r="D36" s="147"/>
      <c r="E36" s="147"/>
      <c r="F36" s="147"/>
      <c r="G36" s="147"/>
      <c r="H36" s="147"/>
      <c r="I36" s="147"/>
      <c r="J36" s="147"/>
      <c r="K36" s="147"/>
      <c r="L36" s="147"/>
      <c r="M36" s="147"/>
      <c r="N36" s="147"/>
      <c r="Q36" s="147" t="s">
        <v>66</v>
      </c>
      <c r="R36" s="147"/>
      <c r="S36" s="147"/>
      <c r="T36" s="147"/>
      <c r="U36" s="147"/>
      <c r="V36" s="147"/>
      <c r="W36" s="147"/>
      <c r="X36" s="147"/>
      <c r="Y36" s="147"/>
      <c r="Z36" s="147"/>
      <c r="AA36" s="147"/>
      <c r="AB36" s="147"/>
      <c r="AE36" s="147" t="s">
        <v>68</v>
      </c>
      <c r="AF36" s="147"/>
      <c r="AG36" s="147"/>
      <c r="AH36" s="147"/>
      <c r="AI36" s="147"/>
      <c r="AJ36" s="147"/>
      <c r="AK36" s="147"/>
      <c r="AL36" s="147"/>
      <c r="AM36" s="147"/>
      <c r="AN36" s="147"/>
      <c r="AO36" s="147"/>
      <c r="AP36" s="147"/>
    </row>
    <row r="37" spans="1:42" s="22" customFormat="1" ht="2.25" customHeight="1" x14ac:dyDescent="0.25">
      <c r="A37" s="16"/>
    </row>
    <row r="38" spans="1:42" s="22" customFormat="1" ht="12.75" customHeight="1" x14ac:dyDescent="0.25">
      <c r="A38" s="16"/>
      <c r="C38" s="147" t="s">
        <v>65</v>
      </c>
      <c r="D38" s="147"/>
      <c r="E38" s="147"/>
      <c r="F38" s="147"/>
      <c r="G38" s="147"/>
      <c r="H38" s="147"/>
      <c r="I38" s="147"/>
      <c r="J38" s="147"/>
      <c r="K38" s="147"/>
      <c r="L38" s="147"/>
      <c r="M38" s="147"/>
      <c r="N38" s="147"/>
      <c r="Q38" s="147" t="s">
        <v>67</v>
      </c>
      <c r="R38" s="147"/>
      <c r="S38" s="147"/>
      <c r="T38" s="147"/>
      <c r="U38" s="147"/>
      <c r="V38" s="147"/>
      <c r="W38" s="147"/>
      <c r="X38" s="147"/>
      <c r="Y38" s="147"/>
      <c r="Z38" s="147"/>
      <c r="AA38" s="147"/>
      <c r="AB38" s="147"/>
      <c r="AE38" s="147" t="s">
        <v>69</v>
      </c>
      <c r="AF38" s="147"/>
      <c r="AG38" s="147"/>
      <c r="AH38" s="147"/>
      <c r="AI38" s="147"/>
      <c r="AJ38" s="147"/>
      <c r="AK38" s="147"/>
      <c r="AL38" s="147"/>
      <c r="AM38" s="147"/>
      <c r="AN38" s="147"/>
      <c r="AO38" s="147"/>
      <c r="AP38" s="147"/>
    </row>
    <row r="39" spans="1:42" s="22" customFormat="1" ht="4.5" customHeight="1" x14ac:dyDescent="0.25">
      <c r="A39" s="16"/>
    </row>
    <row r="40" spans="1:42" s="23" customFormat="1" ht="15" customHeight="1" x14ac:dyDescent="0.25">
      <c r="A40" s="35">
        <v>3</v>
      </c>
      <c r="B40" s="279" t="s">
        <v>71</v>
      </c>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row>
    <row r="41" spans="1:42" s="23" customFormat="1" ht="2.25" customHeight="1" x14ac:dyDescent="0.25">
      <c r="A41" s="36"/>
    </row>
    <row r="42" spans="1:42" s="23" customFormat="1" ht="27" customHeight="1" x14ac:dyDescent="0.25">
      <c r="A42" s="36"/>
      <c r="B42" s="262" t="s">
        <v>188</v>
      </c>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row>
    <row r="43" spans="1:42" s="23" customFormat="1" ht="2.25" customHeight="1" x14ac:dyDescent="0.25">
      <c r="A43" s="36"/>
      <c r="B43" s="37"/>
    </row>
    <row r="44" spans="1:42" s="23" customFormat="1" ht="12.75" customHeight="1" x14ac:dyDescent="0.25">
      <c r="A44" s="36"/>
      <c r="C44" s="148" t="s">
        <v>6</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row>
    <row r="45" spans="1:42" s="23" customFormat="1" ht="2.25" customHeight="1" x14ac:dyDescent="0.25">
      <c r="A45" s="36"/>
    </row>
    <row r="46" spans="1:42" s="23" customFormat="1" ht="12.6" customHeight="1" x14ac:dyDescent="0.25">
      <c r="A46" s="36"/>
      <c r="C46" s="148" t="s">
        <v>170</v>
      </c>
      <c r="D46" s="148"/>
      <c r="E46" s="148"/>
      <c r="F46" s="148"/>
      <c r="G46" s="148"/>
      <c r="H46" s="148"/>
      <c r="I46" s="148"/>
      <c r="J46" s="148"/>
    </row>
    <row r="47" spans="1:42" s="23" customFormat="1" ht="2.25" customHeight="1" x14ac:dyDescent="0.25">
      <c r="A47" s="36"/>
    </row>
    <row r="48" spans="1:42" s="23" customFormat="1" ht="12.6" customHeight="1" x14ac:dyDescent="0.25">
      <c r="A48" s="36"/>
      <c r="C48" s="148" t="s">
        <v>189</v>
      </c>
      <c r="D48" s="148"/>
      <c r="E48" s="148"/>
      <c r="F48" s="148"/>
      <c r="G48" s="148"/>
      <c r="H48" s="148"/>
      <c r="I48" s="148"/>
      <c r="J48" s="148"/>
      <c r="K48" s="148"/>
      <c r="L48" s="148"/>
      <c r="M48" s="148"/>
      <c r="N48" s="148"/>
      <c r="O48" s="148"/>
      <c r="P48" s="148"/>
      <c r="Q48" s="148"/>
      <c r="R48" s="148"/>
      <c r="S48" s="148"/>
      <c r="T48" s="148"/>
    </row>
    <row r="49" spans="1:42" s="23" customFormat="1" ht="2.25" customHeight="1" x14ac:dyDescent="0.25">
      <c r="A49" s="36"/>
    </row>
    <row r="50" spans="1:42" s="23" customFormat="1" ht="12.6" customHeight="1" x14ac:dyDescent="0.25">
      <c r="A50" s="36"/>
      <c r="C50" s="148" t="s">
        <v>171</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row>
    <row r="51" spans="1:42" s="23" customFormat="1" ht="2.4" customHeight="1" x14ac:dyDescent="0.25">
      <c r="A51" s="36"/>
    </row>
    <row r="52" spans="1:42" s="23" customFormat="1" ht="20.25" customHeight="1" x14ac:dyDescent="0.25">
      <c r="A52" s="35">
        <v>4</v>
      </c>
      <c r="B52" s="296" t="s">
        <v>216</v>
      </c>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row>
    <row r="53" spans="1:42" s="23" customFormat="1" ht="12.75" customHeight="1" x14ac:dyDescent="0.25">
      <c r="A53" s="36"/>
      <c r="C53" s="148" t="s">
        <v>7</v>
      </c>
      <c r="D53" s="148"/>
      <c r="E53" s="148"/>
      <c r="F53" s="148"/>
      <c r="G53" s="148"/>
      <c r="H53" s="148"/>
      <c r="I53" s="148"/>
      <c r="J53" s="148"/>
      <c r="K53" s="148"/>
      <c r="L53" s="148"/>
      <c r="M53" s="148"/>
      <c r="N53" s="148"/>
      <c r="O53" s="148"/>
      <c r="P53" s="148"/>
      <c r="Q53" s="148"/>
      <c r="R53" s="5"/>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row>
    <row r="54" spans="1:42" s="23" customFormat="1" ht="2.25" customHeight="1" x14ac:dyDescent="0.25">
      <c r="A54" s="36"/>
    </row>
    <row r="55" spans="1:42" s="23" customFormat="1" ht="12.75" customHeight="1" x14ac:dyDescent="0.25">
      <c r="A55" s="36"/>
      <c r="C55" s="148" t="s">
        <v>72</v>
      </c>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row>
    <row r="56" spans="1:42" s="23" customFormat="1" ht="4.5" customHeight="1" x14ac:dyDescent="0.25">
      <c r="A56" s="36"/>
    </row>
    <row r="57" spans="1:42" s="23" customFormat="1" ht="15" customHeight="1" x14ac:dyDescent="0.25">
      <c r="A57" s="35">
        <v>5</v>
      </c>
      <c r="B57" s="279" t="s">
        <v>181</v>
      </c>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row>
    <row r="58" spans="1:42" s="23" customFormat="1" ht="12.75" customHeight="1" x14ac:dyDescent="0.25">
      <c r="A58" s="36"/>
      <c r="C58" s="148" t="s">
        <v>7</v>
      </c>
      <c r="D58" s="148"/>
      <c r="E58" s="148"/>
      <c r="F58" s="148"/>
      <c r="G58" s="148"/>
      <c r="H58" s="148"/>
      <c r="I58" s="148"/>
      <c r="J58" s="148"/>
      <c r="K58" s="148"/>
      <c r="L58" s="148"/>
      <c r="M58" s="148"/>
      <c r="N58" s="148"/>
      <c r="O58" s="148"/>
      <c r="P58" s="148"/>
      <c r="Q58" s="148"/>
      <c r="R58" s="5"/>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row>
    <row r="59" spans="1:42" s="23" customFormat="1" ht="2.25" customHeight="1" x14ac:dyDescent="0.25">
      <c r="A59" s="36"/>
    </row>
    <row r="60" spans="1:42" s="23" customFormat="1" ht="12.75" customHeight="1" x14ac:dyDescent="0.25">
      <c r="A60" s="36"/>
      <c r="C60" s="148" t="s">
        <v>72</v>
      </c>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row>
    <row r="61" spans="1:42" s="22" customFormat="1" ht="4.5" customHeight="1" x14ac:dyDescent="0.25">
      <c r="A61" s="16"/>
    </row>
    <row r="62" spans="1:42" s="22" customFormat="1" ht="27.75" customHeight="1" x14ac:dyDescent="0.25">
      <c r="A62" s="34">
        <v>6</v>
      </c>
      <c r="B62" s="233" t="s">
        <v>232</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row>
    <row r="63" spans="1:42" s="22" customFormat="1" ht="2.25" customHeight="1" x14ac:dyDescent="0.25">
      <c r="A63" s="16"/>
      <c r="B63" s="28"/>
    </row>
    <row r="64" spans="1:42" s="22" customFormat="1" ht="15" customHeight="1" x14ac:dyDescent="0.25">
      <c r="A64" s="16"/>
      <c r="C64" s="240" t="s">
        <v>261</v>
      </c>
      <c r="D64" s="240"/>
      <c r="E64" s="240"/>
      <c r="F64" s="240"/>
      <c r="G64" s="240"/>
      <c r="H64" s="240"/>
      <c r="I64" s="240"/>
      <c r="J64" s="240"/>
      <c r="K64" s="240"/>
      <c r="L64" s="240"/>
      <c r="M64" s="240"/>
      <c r="N64" s="240"/>
      <c r="O64" s="240"/>
      <c r="P64" s="240"/>
      <c r="Q64" s="240"/>
      <c r="R64" s="240"/>
      <c r="S64" s="240"/>
      <c r="T64" s="240"/>
      <c r="U64" s="240"/>
      <c r="V64" s="240"/>
      <c r="X64" s="350"/>
      <c r="Y64" s="351"/>
      <c r="Z64" s="351"/>
      <c r="AA64" s="352"/>
      <c r="AC64" s="350"/>
      <c r="AD64" s="351"/>
      <c r="AE64" s="351"/>
      <c r="AF64" s="352"/>
      <c r="AH64" s="350"/>
      <c r="AI64" s="351"/>
      <c r="AJ64" s="351"/>
      <c r="AK64" s="352"/>
      <c r="AM64" s="350"/>
      <c r="AN64" s="351"/>
      <c r="AO64" s="351"/>
      <c r="AP64" s="352"/>
    </row>
    <row r="65" spans="1:42" s="22" customFormat="1" ht="15" customHeight="1" x14ac:dyDescent="0.25">
      <c r="A65" s="16"/>
      <c r="C65" s="147" t="s">
        <v>72</v>
      </c>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row>
    <row r="66" spans="1:42" s="22" customFormat="1" ht="4.5" customHeight="1" x14ac:dyDescent="0.25">
      <c r="A66" s="16"/>
    </row>
    <row r="67" spans="1:42" s="22" customFormat="1" ht="15" customHeight="1" x14ac:dyDescent="0.25">
      <c r="A67" s="34">
        <v>7</v>
      </c>
      <c r="B67" s="146" t="s">
        <v>130</v>
      </c>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row>
    <row r="68" spans="1:42" s="23" customFormat="1" ht="2.25" customHeight="1" x14ac:dyDescent="0.25">
      <c r="A68" s="36"/>
    </row>
    <row r="69" spans="1:42" s="22" customFormat="1" ht="13.8" x14ac:dyDescent="0.25">
      <c r="A69" s="16"/>
      <c r="B69" s="285" t="s">
        <v>8</v>
      </c>
      <c r="C69" s="147"/>
      <c r="D69" s="147"/>
      <c r="E69" s="147"/>
      <c r="F69" s="147"/>
      <c r="G69" s="147"/>
      <c r="H69" s="147"/>
      <c r="I69" s="147"/>
      <c r="J69" s="147"/>
      <c r="K69" s="147"/>
      <c r="L69" s="147"/>
      <c r="M69" s="147"/>
      <c r="N69" s="147"/>
      <c r="O69" s="147"/>
      <c r="Q69" s="286"/>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8"/>
    </row>
    <row r="70" spans="1:42" s="23" customFormat="1" ht="2.25" customHeight="1" x14ac:dyDescent="0.25">
      <c r="A70" s="36"/>
      <c r="N70" s="7"/>
    </row>
    <row r="71" spans="1:42" s="22" customFormat="1" ht="15" customHeight="1" x14ac:dyDescent="0.25">
      <c r="A71" s="16"/>
      <c r="B71" s="285" t="s">
        <v>9</v>
      </c>
      <c r="C71" s="147"/>
      <c r="D71" s="147"/>
      <c r="E71" s="147"/>
      <c r="F71" s="147"/>
      <c r="G71" s="147"/>
      <c r="H71" s="147"/>
      <c r="I71" s="147"/>
      <c r="J71" s="147"/>
      <c r="K71" s="147"/>
      <c r="L71" s="147"/>
      <c r="M71" s="147"/>
      <c r="N71" s="147"/>
      <c r="O71" s="147"/>
      <c r="Q71" s="286"/>
      <c r="R71" s="289"/>
      <c r="S71" s="289"/>
      <c r="T71" s="289"/>
      <c r="U71" s="289"/>
      <c r="V71" s="289"/>
      <c r="W71" s="289"/>
      <c r="X71" s="289"/>
      <c r="Y71" s="289"/>
      <c r="Z71" s="289"/>
      <c r="AA71" s="289"/>
      <c r="AB71" s="289"/>
      <c r="AC71" s="289"/>
      <c r="AD71" s="289"/>
      <c r="AE71" s="289"/>
      <c r="AF71" s="289"/>
      <c r="AG71" s="289"/>
      <c r="AH71" s="289"/>
      <c r="AI71" s="289"/>
      <c r="AJ71" s="289"/>
      <c r="AK71" s="290"/>
      <c r="AL71" s="38"/>
      <c r="AM71" s="286"/>
      <c r="AN71" s="289"/>
      <c r="AO71" s="289"/>
      <c r="AP71" s="290"/>
    </row>
    <row r="72" spans="1:42" s="23" customFormat="1" ht="2.25" customHeight="1" x14ac:dyDescent="0.25">
      <c r="A72" s="36"/>
      <c r="N72" s="7"/>
    </row>
    <row r="73" spans="1:42" s="22" customFormat="1" ht="15" customHeight="1" x14ac:dyDescent="0.25">
      <c r="A73" s="16"/>
      <c r="B73" s="285" t="s">
        <v>10</v>
      </c>
      <c r="C73" s="147"/>
      <c r="D73" s="147"/>
      <c r="E73" s="147"/>
      <c r="F73" s="147"/>
      <c r="G73" s="147"/>
      <c r="H73" s="147"/>
      <c r="I73" s="147"/>
      <c r="J73" s="147"/>
      <c r="K73" s="147"/>
      <c r="L73" s="147"/>
      <c r="M73" s="147"/>
      <c r="N73" s="147"/>
      <c r="O73" s="147"/>
      <c r="Q73" s="292"/>
      <c r="R73" s="293"/>
      <c r="S73" s="293"/>
      <c r="T73" s="294"/>
      <c r="U73" s="39"/>
      <c r="V73" s="127"/>
      <c r="W73" s="128"/>
      <c r="X73" s="128"/>
      <c r="Y73" s="128"/>
      <c r="Z73" s="128"/>
      <c r="AA73" s="128"/>
      <c r="AB73" s="128"/>
      <c r="AC73" s="128"/>
      <c r="AD73" s="128"/>
      <c r="AE73" s="128"/>
      <c r="AF73" s="128"/>
      <c r="AG73" s="128"/>
      <c r="AH73" s="128"/>
      <c r="AI73" s="128"/>
      <c r="AJ73" s="128"/>
      <c r="AK73" s="128"/>
      <c r="AL73" s="128"/>
      <c r="AM73" s="128"/>
      <c r="AN73" s="128"/>
      <c r="AO73" s="128"/>
      <c r="AP73" s="129"/>
    </row>
    <row r="74" spans="1:42" s="22" customFormat="1" ht="2.25" customHeight="1" x14ac:dyDescent="0.25">
      <c r="A74" s="16"/>
    </row>
    <row r="75" spans="1:42" s="22" customFormat="1" ht="15" customHeight="1" x14ac:dyDescent="0.25">
      <c r="A75" s="16"/>
      <c r="B75" s="285" t="s">
        <v>144</v>
      </c>
      <c r="C75" s="147"/>
      <c r="D75" s="147"/>
      <c r="E75" s="147"/>
      <c r="F75" s="147"/>
      <c r="G75" s="147"/>
      <c r="H75" s="147"/>
      <c r="I75" s="147"/>
      <c r="J75" s="147"/>
      <c r="K75" s="147"/>
      <c r="L75" s="147"/>
      <c r="M75" s="147"/>
      <c r="N75" s="147"/>
      <c r="O75" s="147"/>
      <c r="Q75" s="40"/>
      <c r="R75" s="41"/>
      <c r="S75" s="41"/>
      <c r="T75" s="41"/>
      <c r="U75" s="42"/>
      <c r="V75" s="41"/>
      <c r="W75" s="41"/>
      <c r="X75" s="41"/>
      <c r="Y75" s="42"/>
      <c r="Z75" s="41"/>
      <c r="AA75" s="41"/>
      <c r="AB75" s="41"/>
      <c r="AC75" s="42"/>
      <c r="AD75" s="42"/>
      <c r="AE75" s="42"/>
      <c r="AF75" s="42"/>
      <c r="AG75" s="42"/>
      <c r="AH75" s="42"/>
      <c r="AI75" s="42"/>
      <c r="AJ75" s="42"/>
      <c r="AK75" s="42"/>
      <c r="AL75" s="42"/>
      <c r="AM75" s="42"/>
      <c r="AN75" s="42"/>
      <c r="AO75" s="42"/>
      <c r="AP75" s="42"/>
    </row>
    <row r="76" spans="1:42" s="22" customFormat="1" ht="4.5" customHeight="1" x14ac:dyDescent="0.25">
      <c r="A76" s="16"/>
    </row>
    <row r="77" spans="1:42" s="22" customFormat="1" ht="15" customHeight="1" x14ac:dyDescent="0.25">
      <c r="A77" s="34">
        <v>8</v>
      </c>
      <c r="B77" s="146" t="s">
        <v>87</v>
      </c>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row>
    <row r="78" spans="1:42" s="22" customFormat="1" ht="12.75" customHeight="1" x14ac:dyDescent="0.25"/>
    <row r="79" spans="1:42" s="22" customFormat="1" ht="15" customHeight="1" x14ac:dyDescent="0.25">
      <c r="A79" s="16"/>
      <c r="B79" s="285" t="s">
        <v>8</v>
      </c>
      <c r="C79" s="147"/>
      <c r="D79" s="147"/>
      <c r="E79" s="147"/>
      <c r="F79" s="147"/>
      <c r="G79" s="147"/>
      <c r="H79" s="147"/>
      <c r="I79" s="147"/>
      <c r="J79" s="147"/>
      <c r="K79" s="147"/>
      <c r="L79" s="147"/>
      <c r="M79" s="147"/>
      <c r="N79" s="147"/>
      <c r="O79" s="147"/>
      <c r="Q79" s="286"/>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8"/>
    </row>
    <row r="80" spans="1:42" s="23" customFormat="1" ht="2.25" customHeight="1" x14ac:dyDescent="0.25">
      <c r="A80" s="36"/>
      <c r="N80" s="7"/>
    </row>
    <row r="81" spans="1:42" s="22" customFormat="1" ht="15" customHeight="1" x14ac:dyDescent="0.25">
      <c r="A81" s="16"/>
      <c r="B81" s="285" t="s">
        <v>9</v>
      </c>
      <c r="C81" s="147"/>
      <c r="D81" s="147"/>
      <c r="E81" s="147"/>
      <c r="F81" s="147"/>
      <c r="G81" s="147"/>
      <c r="H81" s="147"/>
      <c r="I81" s="147"/>
      <c r="J81" s="147"/>
      <c r="K81" s="147"/>
      <c r="L81" s="147"/>
      <c r="M81" s="147"/>
      <c r="N81" s="147"/>
      <c r="O81" s="147"/>
      <c r="Q81" s="286"/>
      <c r="R81" s="289"/>
      <c r="S81" s="289"/>
      <c r="T81" s="289"/>
      <c r="U81" s="289"/>
      <c r="V81" s="289"/>
      <c r="W81" s="289"/>
      <c r="X81" s="289"/>
      <c r="Y81" s="289"/>
      <c r="Z81" s="289"/>
      <c r="AA81" s="289"/>
      <c r="AB81" s="289"/>
      <c r="AC81" s="289"/>
      <c r="AD81" s="289"/>
      <c r="AE81" s="289"/>
      <c r="AF81" s="289"/>
      <c r="AG81" s="289"/>
      <c r="AH81" s="289"/>
      <c r="AI81" s="289"/>
      <c r="AJ81" s="289"/>
      <c r="AK81" s="290"/>
      <c r="AL81" s="38"/>
      <c r="AM81" s="286"/>
      <c r="AN81" s="289"/>
      <c r="AO81" s="289"/>
      <c r="AP81" s="290"/>
    </row>
    <row r="82" spans="1:42" s="23" customFormat="1" ht="2.25" customHeight="1" x14ac:dyDescent="0.25">
      <c r="A82" s="36"/>
      <c r="N82" s="7"/>
    </row>
    <row r="83" spans="1:42" s="22" customFormat="1" ht="15" customHeight="1" x14ac:dyDescent="0.25">
      <c r="A83" s="16"/>
      <c r="B83" s="285" t="s">
        <v>10</v>
      </c>
      <c r="C83" s="147"/>
      <c r="D83" s="147"/>
      <c r="E83" s="147"/>
      <c r="F83" s="147"/>
      <c r="G83" s="147"/>
      <c r="H83" s="147"/>
      <c r="I83" s="147"/>
      <c r="J83" s="147"/>
      <c r="K83" s="147"/>
      <c r="L83" s="147"/>
      <c r="M83" s="147"/>
      <c r="N83" s="147"/>
      <c r="O83" s="147"/>
      <c r="Q83" s="286"/>
      <c r="R83" s="289"/>
      <c r="S83" s="289"/>
      <c r="T83" s="290"/>
      <c r="U83" s="39"/>
      <c r="V83" s="127"/>
      <c r="W83" s="128"/>
      <c r="X83" s="128"/>
      <c r="Y83" s="128"/>
      <c r="Z83" s="128"/>
      <c r="AA83" s="128"/>
      <c r="AB83" s="128"/>
      <c r="AC83" s="128"/>
      <c r="AD83" s="128"/>
      <c r="AE83" s="128"/>
      <c r="AF83" s="128"/>
      <c r="AG83" s="128"/>
      <c r="AH83" s="128"/>
      <c r="AI83" s="128"/>
      <c r="AJ83" s="128"/>
      <c r="AK83" s="128"/>
      <c r="AL83" s="128"/>
      <c r="AM83" s="128"/>
      <c r="AN83" s="128"/>
      <c r="AO83" s="128"/>
      <c r="AP83" s="129"/>
    </row>
    <row r="84" spans="1:42" s="22" customFormat="1" ht="4.5" customHeight="1" x14ac:dyDescent="0.25">
      <c r="A84" s="16"/>
    </row>
    <row r="85" spans="1:42" s="22" customFormat="1" ht="3.75" customHeight="1" x14ac:dyDescent="0.25">
      <c r="A85" s="16"/>
    </row>
    <row r="86" spans="1:42" s="22" customFormat="1" ht="15" customHeight="1" x14ac:dyDescent="0.25">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row>
    <row r="87" spans="1:42" s="22" customFormat="1" ht="15" customHeight="1" x14ac:dyDescent="0.25">
      <c r="A87" s="34">
        <v>9</v>
      </c>
      <c r="B87" s="146" t="s">
        <v>91</v>
      </c>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row>
    <row r="88" spans="1:42" s="22" customFormat="1" ht="2.25" customHeight="1" x14ac:dyDescent="0.25">
      <c r="A88" s="16"/>
    </row>
    <row r="89" spans="1:42" s="22" customFormat="1" ht="15" customHeight="1" x14ac:dyDescent="0.25">
      <c r="A89" s="16"/>
      <c r="B89" s="285" t="s">
        <v>8</v>
      </c>
      <c r="C89" s="147"/>
      <c r="D89" s="147"/>
      <c r="E89" s="147"/>
      <c r="F89" s="147"/>
      <c r="G89" s="147"/>
      <c r="H89" s="147"/>
      <c r="I89" s="147"/>
      <c r="J89" s="147"/>
      <c r="K89" s="147"/>
      <c r="L89" s="147"/>
      <c r="M89" s="147"/>
      <c r="N89" s="147"/>
      <c r="O89" s="147"/>
      <c r="Q89" s="286"/>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8"/>
    </row>
    <row r="90" spans="1:42" s="22" customFormat="1" ht="2.25" customHeight="1" x14ac:dyDescent="0.25">
      <c r="A90" s="36"/>
      <c r="C90" s="23"/>
      <c r="D90" s="23"/>
      <c r="E90" s="23"/>
      <c r="F90" s="23"/>
      <c r="G90" s="23"/>
      <c r="H90" s="23"/>
      <c r="I90" s="23"/>
      <c r="J90" s="23"/>
      <c r="K90" s="23"/>
      <c r="L90" s="23"/>
      <c r="N90" s="7"/>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row>
    <row r="91" spans="1:42" s="22" customFormat="1" ht="15" customHeight="1" x14ac:dyDescent="0.25">
      <c r="A91" s="16"/>
      <c r="B91" s="285" t="s">
        <v>9</v>
      </c>
      <c r="C91" s="147"/>
      <c r="D91" s="147"/>
      <c r="E91" s="147"/>
      <c r="F91" s="147"/>
      <c r="G91" s="147"/>
      <c r="H91" s="147"/>
      <c r="I91" s="147"/>
      <c r="J91" s="147"/>
      <c r="K91" s="147"/>
      <c r="L91" s="147"/>
      <c r="M91" s="147"/>
      <c r="N91" s="147"/>
      <c r="O91" s="147"/>
      <c r="Q91" s="286"/>
      <c r="R91" s="289"/>
      <c r="S91" s="289"/>
      <c r="T91" s="289"/>
      <c r="U91" s="289"/>
      <c r="V91" s="289"/>
      <c r="W91" s="289"/>
      <c r="X91" s="289"/>
      <c r="Y91" s="289"/>
      <c r="Z91" s="289"/>
      <c r="AA91" s="289"/>
      <c r="AB91" s="289"/>
      <c r="AC91" s="289"/>
      <c r="AD91" s="289"/>
      <c r="AE91" s="289"/>
      <c r="AF91" s="289"/>
      <c r="AG91" s="289"/>
      <c r="AH91" s="289"/>
      <c r="AI91" s="289"/>
      <c r="AJ91" s="289"/>
      <c r="AK91" s="290"/>
      <c r="AL91" s="38"/>
      <c r="AM91" s="286"/>
      <c r="AN91" s="289"/>
      <c r="AO91" s="289"/>
      <c r="AP91" s="290"/>
    </row>
    <row r="92" spans="1:42" s="22" customFormat="1" ht="2.25" customHeight="1" x14ac:dyDescent="0.25">
      <c r="A92" s="36"/>
      <c r="C92" s="23"/>
      <c r="D92" s="23"/>
      <c r="E92" s="23"/>
      <c r="F92" s="23"/>
      <c r="G92" s="23"/>
      <c r="H92" s="23"/>
      <c r="I92" s="23"/>
      <c r="J92" s="23"/>
      <c r="K92" s="23"/>
      <c r="L92" s="23"/>
      <c r="N92" s="7"/>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row>
    <row r="93" spans="1:42" s="22" customFormat="1" ht="15" customHeight="1" x14ac:dyDescent="0.25">
      <c r="A93" s="16"/>
      <c r="B93" s="285" t="s">
        <v>10</v>
      </c>
      <c r="C93" s="147"/>
      <c r="D93" s="147"/>
      <c r="E93" s="147"/>
      <c r="F93" s="147"/>
      <c r="G93" s="147"/>
      <c r="H93" s="147"/>
      <c r="I93" s="147"/>
      <c r="J93" s="147"/>
      <c r="K93" s="147"/>
      <c r="L93" s="147"/>
      <c r="M93" s="147"/>
      <c r="N93" s="147"/>
      <c r="O93" s="147"/>
      <c r="Q93" s="286"/>
      <c r="R93" s="289"/>
      <c r="S93" s="289"/>
      <c r="T93" s="290"/>
      <c r="U93" s="39"/>
      <c r="V93" s="127"/>
      <c r="W93" s="128"/>
      <c r="X93" s="128"/>
      <c r="Y93" s="128"/>
      <c r="Z93" s="128"/>
      <c r="AA93" s="128"/>
      <c r="AB93" s="128"/>
      <c r="AC93" s="128"/>
      <c r="AD93" s="128"/>
      <c r="AE93" s="128"/>
      <c r="AF93" s="128"/>
      <c r="AG93" s="128"/>
      <c r="AH93" s="128"/>
      <c r="AI93" s="128"/>
      <c r="AJ93" s="128"/>
      <c r="AK93" s="128"/>
      <c r="AL93" s="128"/>
      <c r="AM93" s="128"/>
      <c r="AN93" s="128"/>
      <c r="AO93" s="128"/>
      <c r="AP93" s="129"/>
    </row>
    <row r="94" spans="1:42" s="22" customFormat="1" ht="2.25" customHeight="1" x14ac:dyDescent="0.25">
      <c r="A94" s="16"/>
    </row>
    <row r="95" spans="1:42" s="22" customFormat="1" ht="32.25" customHeight="1" x14ac:dyDescent="0.25">
      <c r="A95" s="16"/>
      <c r="B95" s="291" t="s">
        <v>283</v>
      </c>
      <c r="C95" s="147"/>
      <c r="D95" s="147"/>
      <c r="E95" s="147"/>
      <c r="F95" s="147"/>
      <c r="G95" s="147"/>
      <c r="H95" s="147"/>
      <c r="I95" s="147"/>
      <c r="J95" s="147"/>
      <c r="K95" s="147"/>
      <c r="L95" s="147"/>
      <c r="M95" s="147"/>
      <c r="N95" s="147"/>
      <c r="O95" s="147"/>
      <c r="Q95" s="286"/>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8"/>
    </row>
    <row r="96" spans="1:42" s="23" customFormat="1" ht="4.5" customHeight="1" x14ac:dyDescent="0.25">
      <c r="A96" s="36"/>
    </row>
    <row r="97" spans="1:43" s="23" customFormat="1" ht="15" customHeight="1" x14ac:dyDescent="0.25">
      <c r="A97" s="35">
        <v>10</v>
      </c>
      <c r="B97" s="279" t="s">
        <v>146</v>
      </c>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row>
    <row r="98" spans="1:43" s="23" customFormat="1" ht="2.25" customHeight="1" x14ac:dyDescent="0.25">
      <c r="A98" s="36"/>
    </row>
    <row r="99" spans="1:43" s="23" customFormat="1" ht="15" customHeight="1" x14ac:dyDescent="0.25">
      <c r="A99" s="36"/>
      <c r="B99" s="311" t="s">
        <v>8</v>
      </c>
      <c r="C99" s="148"/>
      <c r="D99" s="148"/>
      <c r="E99" s="148"/>
      <c r="F99" s="148"/>
      <c r="G99" s="148"/>
      <c r="H99" s="148"/>
      <c r="I99" s="148"/>
      <c r="J99" s="148"/>
      <c r="K99" s="148"/>
      <c r="L99" s="148"/>
      <c r="M99" s="148"/>
      <c r="N99" s="148"/>
      <c r="O99" s="148"/>
      <c r="Q99" s="312"/>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9"/>
    </row>
    <row r="100" spans="1:43" s="23" customFormat="1" ht="2.25" customHeight="1" x14ac:dyDescent="0.25">
      <c r="A100" s="36"/>
      <c r="N100" s="7"/>
    </row>
    <row r="101" spans="1:43" s="23" customFormat="1" ht="15" customHeight="1" x14ac:dyDescent="0.25">
      <c r="A101" s="36"/>
      <c r="B101" s="311" t="s">
        <v>9</v>
      </c>
      <c r="C101" s="148"/>
      <c r="D101" s="148"/>
      <c r="E101" s="148"/>
      <c r="F101" s="148"/>
      <c r="G101" s="148"/>
      <c r="H101" s="148"/>
      <c r="I101" s="148"/>
      <c r="J101" s="148"/>
      <c r="K101" s="148"/>
      <c r="L101" s="148"/>
      <c r="M101" s="148"/>
      <c r="N101" s="148"/>
      <c r="O101" s="148"/>
      <c r="Q101" s="312"/>
      <c r="R101" s="313"/>
      <c r="S101" s="313"/>
      <c r="T101" s="313"/>
      <c r="U101" s="313"/>
      <c r="V101" s="313"/>
      <c r="W101" s="313"/>
      <c r="X101" s="313"/>
      <c r="Y101" s="313"/>
      <c r="Z101" s="313"/>
      <c r="AA101" s="313"/>
      <c r="AB101" s="313"/>
      <c r="AC101" s="313"/>
      <c r="AD101" s="313"/>
      <c r="AE101" s="313"/>
      <c r="AF101" s="313"/>
      <c r="AG101" s="313"/>
      <c r="AH101" s="313"/>
      <c r="AI101" s="313"/>
      <c r="AJ101" s="313"/>
      <c r="AK101" s="314"/>
      <c r="AL101" s="38"/>
      <c r="AM101" s="312"/>
      <c r="AN101" s="313"/>
      <c r="AO101" s="313"/>
      <c r="AP101" s="314"/>
    </row>
    <row r="102" spans="1:43" s="23" customFormat="1" ht="2.25" customHeight="1" x14ac:dyDescent="0.25">
      <c r="A102" s="36"/>
      <c r="N102" s="7"/>
    </row>
    <row r="103" spans="1:43" s="23" customFormat="1" ht="15" customHeight="1" x14ac:dyDescent="0.25">
      <c r="A103" s="36"/>
      <c r="B103" s="311" t="s">
        <v>10</v>
      </c>
      <c r="C103" s="148"/>
      <c r="D103" s="148"/>
      <c r="E103" s="148"/>
      <c r="F103" s="148"/>
      <c r="G103" s="148"/>
      <c r="H103" s="148"/>
      <c r="I103" s="148"/>
      <c r="J103" s="148"/>
      <c r="K103" s="148"/>
      <c r="L103" s="148"/>
      <c r="M103" s="148"/>
      <c r="N103" s="148"/>
      <c r="O103" s="148"/>
      <c r="Q103" s="312"/>
      <c r="R103" s="313"/>
      <c r="S103" s="313"/>
      <c r="T103" s="314"/>
      <c r="U103" s="43"/>
      <c r="V103" s="127"/>
      <c r="W103" s="128"/>
      <c r="X103" s="128"/>
      <c r="Y103" s="128"/>
      <c r="Z103" s="128"/>
      <c r="AA103" s="128"/>
      <c r="AB103" s="128"/>
      <c r="AC103" s="128"/>
      <c r="AD103" s="128"/>
      <c r="AE103" s="128"/>
      <c r="AF103" s="128"/>
      <c r="AG103" s="128"/>
      <c r="AH103" s="128"/>
      <c r="AI103" s="128"/>
      <c r="AJ103" s="128"/>
      <c r="AK103" s="128"/>
      <c r="AL103" s="128"/>
      <c r="AM103" s="128"/>
      <c r="AN103" s="128"/>
      <c r="AO103" s="128"/>
      <c r="AP103" s="129"/>
    </row>
    <row r="104" spans="1:43" s="23" customFormat="1" ht="2.25" customHeight="1" x14ac:dyDescent="0.25">
      <c r="A104" s="36"/>
    </row>
    <row r="105" spans="1:43" s="22" customFormat="1" ht="15" customHeight="1" x14ac:dyDescent="0.25">
      <c r="A105" s="34">
        <v>11</v>
      </c>
      <c r="B105" s="146" t="s">
        <v>147</v>
      </c>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row>
    <row r="106" spans="1:43" s="22" customFormat="1" ht="2.25" customHeight="1" x14ac:dyDescent="0.25">
      <c r="A106" s="16"/>
    </row>
    <row r="107" spans="1:43" s="22" customFormat="1" ht="15" customHeight="1" x14ac:dyDescent="0.25">
      <c r="A107" s="16"/>
      <c r="B107" s="167" t="s">
        <v>39</v>
      </c>
      <c r="C107" s="147"/>
      <c r="D107" s="147"/>
      <c r="E107" s="147"/>
      <c r="F107" s="147"/>
      <c r="G107" s="147"/>
      <c r="H107" s="147"/>
      <c r="I107" s="147"/>
      <c r="J107" s="147"/>
      <c r="K107" s="147"/>
      <c r="L107" s="147"/>
      <c r="M107" s="147"/>
      <c r="N107" s="147"/>
      <c r="O107" s="147"/>
      <c r="Q107" s="127"/>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9"/>
      <c r="AQ107" s="5"/>
    </row>
    <row r="108" spans="1:43" s="22" customFormat="1" ht="2.25" customHeight="1" x14ac:dyDescent="0.25">
      <c r="A108" s="16"/>
      <c r="P108" s="30"/>
      <c r="AQ108" s="5"/>
    </row>
    <row r="109" spans="1:43" s="22" customFormat="1" ht="15" customHeight="1" x14ac:dyDescent="0.25">
      <c r="A109" s="16"/>
      <c r="B109" s="167" t="s">
        <v>40</v>
      </c>
      <c r="C109" s="147"/>
      <c r="D109" s="147"/>
      <c r="E109" s="147"/>
      <c r="F109" s="147"/>
      <c r="G109" s="147"/>
      <c r="H109" s="147"/>
      <c r="I109" s="147"/>
      <c r="J109" s="147"/>
      <c r="K109" s="147"/>
      <c r="L109" s="147"/>
      <c r="M109" s="147"/>
      <c r="N109" s="147"/>
      <c r="O109" s="147"/>
      <c r="Q109" s="304"/>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8"/>
      <c r="AQ109" s="5"/>
    </row>
    <row r="110" spans="1:43" s="22" customFormat="1" ht="2.25" customHeight="1" x14ac:dyDescent="0.25">
      <c r="A110" s="16"/>
      <c r="P110" s="30"/>
      <c r="AQ110" s="5"/>
    </row>
    <row r="111" spans="1:43" s="22" customFormat="1" ht="15" customHeight="1" x14ac:dyDescent="0.25">
      <c r="A111" s="16"/>
      <c r="B111" s="167" t="s">
        <v>148</v>
      </c>
      <c r="C111" s="147"/>
      <c r="D111" s="147"/>
      <c r="E111" s="147"/>
      <c r="F111" s="147"/>
      <c r="G111" s="147"/>
      <c r="H111" s="147"/>
      <c r="I111" s="147"/>
      <c r="J111" s="147"/>
      <c r="K111" s="147"/>
      <c r="L111" s="147"/>
      <c r="M111" s="147"/>
      <c r="N111" s="147"/>
      <c r="O111" s="147"/>
      <c r="Q111" s="304"/>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8"/>
      <c r="AQ111" s="5"/>
    </row>
    <row r="112" spans="1:43" s="22" customFormat="1" ht="2.25" customHeight="1" x14ac:dyDescent="0.25">
      <c r="A112" s="16"/>
      <c r="P112" s="30"/>
    </row>
    <row r="113" spans="1:42" s="22" customFormat="1" ht="15" customHeight="1" x14ac:dyDescent="0.25">
      <c r="A113" s="16"/>
      <c r="B113" s="167" t="s">
        <v>73</v>
      </c>
      <c r="C113" s="147"/>
      <c r="D113" s="147"/>
      <c r="E113" s="147"/>
      <c r="F113" s="147"/>
      <c r="G113" s="147"/>
      <c r="H113" s="147"/>
      <c r="I113" s="147"/>
      <c r="J113" s="147"/>
      <c r="K113" s="147"/>
      <c r="L113" s="147"/>
      <c r="M113" s="147"/>
      <c r="N113" s="147"/>
      <c r="O113" s="147"/>
      <c r="Q113" s="272"/>
      <c r="R113" s="273"/>
      <c r="S113" s="273"/>
      <c r="T113" s="273"/>
      <c r="U113" s="273"/>
      <c r="V113" s="274"/>
      <c r="W113" s="147" t="s">
        <v>145</v>
      </c>
      <c r="X113" s="147"/>
      <c r="Z113" s="272"/>
      <c r="AA113" s="273"/>
      <c r="AB113" s="273"/>
      <c r="AC113" s="273"/>
      <c r="AD113" s="273"/>
      <c r="AE113" s="274"/>
      <c r="AF113" s="147" t="s">
        <v>37</v>
      </c>
      <c r="AG113" s="147"/>
      <c r="AI113" s="272"/>
      <c r="AJ113" s="273"/>
      <c r="AK113" s="273"/>
      <c r="AL113" s="273"/>
      <c r="AM113" s="273"/>
      <c r="AN113" s="274"/>
      <c r="AO113" s="147" t="s">
        <v>128</v>
      </c>
      <c r="AP113" s="147"/>
    </row>
    <row r="114" spans="1:42" s="23" customFormat="1" ht="2.25" customHeight="1" x14ac:dyDescent="0.25">
      <c r="A114" s="36"/>
      <c r="P114" s="7"/>
    </row>
    <row r="115" spans="1:42" s="23" customFormat="1" ht="15" customHeight="1" x14ac:dyDescent="0.25">
      <c r="A115" s="36"/>
      <c r="B115" s="310" t="s">
        <v>149</v>
      </c>
      <c r="C115" s="148"/>
      <c r="D115" s="148"/>
      <c r="E115" s="148"/>
      <c r="F115" s="148"/>
      <c r="G115" s="148"/>
      <c r="H115" s="148"/>
      <c r="I115" s="148"/>
      <c r="J115" s="148"/>
      <c r="K115" s="148"/>
      <c r="L115" s="148"/>
      <c r="M115" s="148"/>
      <c r="N115" s="148"/>
      <c r="O115" s="148"/>
      <c r="Q115" s="305" t="s">
        <v>22</v>
      </c>
      <c r="R115" s="306"/>
      <c r="S115" s="8"/>
      <c r="T115" s="8"/>
      <c r="U115" s="44"/>
      <c r="V115" s="305" t="s">
        <v>23</v>
      </c>
      <c r="W115" s="305"/>
      <c r="X115" s="305"/>
      <c r="Y115" s="8"/>
      <c r="Z115" s="8"/>
      <c r="AA115" s="44"/>
      <c r="AB115" s="305" t="s">
        <v>24</v>
      </c>
      <c r="AC115" s="306"/>
      <c r="AD115" s="8"/>
      <c r="AE115" s="8"/>
      <c r="AF115" s="8"/>
      <c r="AG115" s="8"/>
      <c r="AI115" s="44"/>
      <c r="AJ115" s="44"/>
      <c r="AK115" s="44"/>
      <c r="AL115" s="44"/>
      <c r="AM115" s="44"/>
      <c r="AN115" s="44"/>
    </row>
    <row r="116" spans="1:42" s="23" customFormat="1" ht="4.5" customHeight="1" x14ac:dyDescent="0.25">
      <c r="A116" s="36"/>
    </row>
    <row r="117" spans="1:42" s="23" customFormat="1" ht="15" customHeight="1" x14ac:dyDescent="0.25">
      <c r="A117" s="36">
        <v>12</v>
      </c>
      <c r="B117" s="307" t="s">
        <v>217</v>
      </c>
      <c r="C117" s="308"/>
      <c r="D117" s="308"/>
      <c r="E117" s="308"/>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c r="AG117" s="308"/>
      <c r="AH117" s="308"/>
      <c r="AI117" s="308"/>
      <c r="AJ117" s="308"/>
      <c r="AK117" s="308"/>
      <c r="AL117" s="308"/>
      <c r="AM117" s="308"/>
      <c r="AN117" s="308"/>
      <c r="AO117" s="308"/>
      <c r="AP117" s="309"/>
    </row>
    <row r="118" spans="1:42" s="23" customFormat="1" ht="0.75" customHeight="1" x14ac:dyDescent="0.25">
      <c r="A118" s="36"/>
      <c r="B118" s="308"/>
      <c r="C118" s="308"/>
      <c r="D118" s="308"/>
      <c r="E118" s="308"/>
      <c r="F118" s="308"/>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308"/>
      <c r="AP118" s="309"/>
    </row>
    <row r="119" spans="1:42" s="23" customFormat="1" ht="2.25" customHeight="1" x14ac:dyDescent="0.25">
      <c r="A119" s="36"/>
      <c r="B119" s="37"/>
    </row>
    <row r="120" spans="1:42" s="23" customFormat="1" ht="12.75" customHeight="1" x14ac:dyDescent="0.25">
      <c r="A120" s="36"/>
      <c r="C120" s="148" t="s">
        <v>200</v>
      </c>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row>
    <row r="121" spans="1:42" s="23" customFormat="1" ht="2.25" customHeight="1" x14ac:dyDescent="0.25">
      <c r="A121" s="36"/>
    </row>
    <row r="122" spans="1:42" s="23" customFormat="1" ht="12.75" customHeight="1" x14ac:dyDescent="0.25">
      <c r="A122" s="36"/>
      <c r="C122" s="148" t="s">
        <v>201</v>
      </c>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row>
    <row r="123" spans="1:42" s="23" customFormat="1" ht="4.5" customHeight="1" x14ac:dyDescent="0.25">
      <c r="A123" s="36"/>
    </row>
    <row r="124" spans="1:42" s="23" customFormat="1" ht="15" customHeight="1" x14ac:dyDescent="0.25">
      <c r="A124" s="35">
        <v>13</v>
      </c>
      <c r="B124" s="279" t="s">
        <v>150</v>
      </c>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row>
    <row r="125" spans="1:42" s="22" customFormat="1" ht="2.25" customHeight="1" x14ac:dyDescent="0.25">
      <c r="A125" s="16"/>
    </row>
    <row r="126" spans="1:42" s="22" customFormat="1" ht="39.75" customHeight="1" x14ac:dyDescent="0.25">
      <c r="A126" s="16"/>
      <c r="B126" s="237" t="s">
        <v>247</v>
      </c>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row>
    <row r="127" spans="1:42" s="23" customFormat="1" ht="2.25" customHeight="1" x14ac:dyDescent="0.25">
      <c r="A127" s="36"/>
      <c r="B127" s="37"/>
    </row>
    <row r="128" spans="1:42" s="23" customFormat="1" ht="12.75" customHeight="1" x14ac:dyDescent="0.25">
      <c r="A128" s="36"/>
      <c r="C128" s="148" t="s">
        <v>202</v>
      </c>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row>
    <row r="129" spans="1:42" s="23" customFormat="1" ht="2.25" customHeight="1" x14ac:dyDescent="0.25">
      <c r="A129" s="36"/>
    </row>
    <row r="130" spans="1:42" s="23" customFormat="1" ht="12.75" customHeight="1" x14ac:dyDescent="0.25">
      <c r="A130" s="36"/>
      <c r="C130" s="148" t="s">
        <v>285</v>
      </c>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row>
    <row r="131" spans="1:42" s="23" customFormat="1" ht="4.5" customHeight="1" x14ac:dyDescent="0.25">
      <c r="A131" s="36"/>
    </row>
    <row r="132" spans="1:42" s="23" customFormat="1" ht="15" customHeight="1" x14ac:dyDescent="0.25">
      <c r="A132" s="35">
        <v>14</v>
      </c>
      <c r="B132" s="275" t="s">
        <v>151</v>
      </c>
      <c r="C132" s="275"/>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c r="AJ132" s="275"/>
      <c r="AK132" s="275"/>
      <c r="AL132" s="275"/>
      <c r="AM132" s="275"/>
      <c r="AN132" s="275"/>
      <c r="AO132" s="275"/>
      <c r="AP132" s="275"/>
    </row>
    <row r="133" spans="1:42" s="23" customFormat="1" ht="2.25" customHeight="1" x14ac:dyDescent="0.25">
      <c r="A133" s="35"/>
      <c r="B133" s="37"/>
    </row>
    <row r="134" spans="1:42" s="23" customFormat="1" ht="15" customHeight="1" x14ac:dyDescent="0.25">
      <c r="A134" s="36"/>
      <c r="B134" s="158" t="s">
        <v>129</v>
      </c>
      <c r="C134" s="148"/>
      <c r="D134" s="148"/>
      <c r="E134" s="148"/>
      <c r="F134" s="148"/>
      <c r="G134" s="148"/>
      <c r="H134" s="148"/>
      <c r="I134" s="148"/>
      <c r="J134" s="148"/>
      <c r="K134" s="148"/>
      <c r="L134" s="148"/>
      <c r="M134" s="148"/>
      <c r="N134" s="148"/>
      <c r="O134" s="148"/>
      <c r="Q134" s="276"/>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8"/>
    </row>
    <row r="135" spans="1:42" s="23" customFormat="1" ht="2.25" customHeight="1" x14ac:dyDescent="0.25">
      <c r="A135" s="36"/>
    </row>
    <row r="136" spans="1:42" s="23" customFormat="1" ht="15" customHeight="1" x14ac:dyDescent="0.25">
      <c r="A136" s="36"/>
      <c r="B136" s="158" t="s">
        <v>9</v>
      </c>
      <c r="C136" s="148"/>
      <c r="D136" s="148"/>
      <c r="E136" s="148"/>
      <c r="F136" s="148"/>
      <c r="G136" s="148"/>
      <c r="H136" s="148"/>
      <c r="I136" s="148"/>
      <c r="J136" s="148"/>
      <c r="K136" s="148"/>
      <c r="L136" s="148"/>
      <c r="M136" s="148"/>
      <c r="N136" s="148"/>
      <c r="O136" s="148"/>
      <c r="Q136" s="276"/>
      <c r="R136" s="282"/>
      <c r="S136" s="282"/>
      <c r="T136" s="282"/>
      <c r="U136" s="282"/>
      <c r="V136" s="282"/>
      <c r="W136" s="282"/>
      <c r="X136" s="282"/>
      <c r="Y136" s="282"/>
      <c r="Z136" s="282"/>
      <c r="AA136" s="282"/>
      <c r="AB136" s="282"/>
      <c r="AC136" s="282"/>
      <c r="AD136" s="282"/>
      <c r="AE136" s="282"/>
      <c r="AF136" s="282"/>
      <c r="AG136" s="282"/>
      <c r="AH136" s="282"/>
      <c r="AI136" s="282"/>
      <c r="AJ136" s="282"/>
      <c r="AK136" s="283"/>
      <c r="AL136" s="38"/>
      <c r="AM136" s="276"/>
      <c r="AN136" s="282"/>
      <c r="AO136" s="282"/>
      <c r="AP136" s="283"/>
    </row>
    <row r="137" spans="1:42" s="23" customFormat="1" ht="2.25" customHeight="1" x14ac:dyDescent="0.25">
      <c r="A137" s="36"/>
    </row>
    <row r="138" spans="1:42" s="23" customFormat="1" ht="15" customHeight="1" x14ac:dyDescent="0.25">
      <c r="A138" s="36"/>
      <c r="B138" s="158" t="s">
        <v>10</v>
      </c>
      <c r="C138" s="148"/>
      <c r="D138" s="148"/>
      <c r="E138" s="148"/>
      <c r="F138" s="148"/>
      <c r="G138" s="148"/>
      <c r="H138" s="148"/>
      <c r="I138" s="148"/>
      <c r="J138" s="148"/>
      <c r="K138" s="148"/>
      <c r="L138" s="148"/>
      <c r="M138" s="148"/>
      <c r="N138" s="148"/>
      <c r="O138" s="148"/>
      <c r="Q138" s="276"/>
      <c r="R138" s="282"/>
      <c r="S138" s="282"/>
      <c r="T138" s="283"/>
      <c r="U138" s="43"/>
      <c r="V138" s="317"/>
      <c r="W138" s="277"/>
      <c r="X138" s="277"/>
      <c r="Y138" s="277"/>
      <c r="Z138" s="277"/>
      <c r="AA138" s="277"/>
      <c r="AB138" s="277"/>
      <c r="AC138" s="277"/>
      <c r="AD138" s="277"/>
      <c r="AE138" s="277"/>
      <c r="AF138" s="277"/>
      <c r="AG138" s="277"/>
      <c r="AH138" s="277"/>
      <c r="AI138" s="277"/>
      <c r="AJ138" s="277"/>
      <c r="AK138" s="277"/>
      <c r="AL138" s="277"/>
      <c r="AM138" s="277"/>
      <c r="AN138" s="277"/>
      <c r="AO138" s="277"/>
      <c r="AP138" s="278"/>
    </row>
    <row r="139" spans="1:42" s="23" customFormat="1" ht="2.25" customHeight="1" x14ac:dyDescent="0.25">
      <c r="A139" s="36"/>
    </row>
    <row r="140" spans="1:42" s="23" customFormat="1" ht="15" customHeight="1" x14ac:dyDescent="0.25">
      <c r="A140" s="36"/>
      <c r="B140" s="158" t="s">
        <v>11</v>
      </c>
      <c r="C140" s="148"/>
      <c r="D140" s="148"/>
      <c r="E140" s="148"/>
      <c r="F140" s="148"/>
      <c r="G140" s="148"/>
      <c r="H140" s="148"/>
      <c r="I140" s="148"/>
      <c r="J140" s="148"/>
      <c r="K140" s="148"/>
      <c r="L140" s="148"/>
      <c r="M140" s="148"/>
      <c r="N140" s="148"/>
      <c r="O140" s="148"/>
      <c r="Q140" s="276"/>
      <c r="R140" s="277"/>
      <c r="S140" s="277"/>
      <c r="T140" s="277"/>
      <c r="U140" s="277"/>
      <c r="V140" s="277"/>
      <c r="W140" s="277"/>
      <c r="X140" s="277"/>
      <c r="Y140" s="277"/>
      <c r="Z140" s="277"/>
      <c r="AA140" s="277"/>
      <c r="AB140" s="277"/>
      <c r="AC140" s="277"/>
      <c r="AD140" s="277"/>
      <c r="AE140" s="277"/>
      <c r="AF140" s="277"/>
      <c r="AG140" s="277"/>
      <c r="AH140" s="277"/>
      <c r="AI140" s="277"/>
      <c r="AJ140" s="277"/>
      <c r="AK140" s="277"/>
      <c r="AL140" s="277"/>
      <c r="AM140" s="277"/>
      <c r="AN140" s="277"/>
      <c r="AO140" s="277"/>
      <c r="AP140" s="278"/>
    </row>
    <row r="141" spans="1:42" s="23" customFormat="1" ht="2.25" customHeight="1" x14ac:dyDescent="0.25">
      <c r="A141" s="36"/>
    </row>
    <row r="142" spans="1:42" s="23" customFormat="1" ht="15" customHeight="1" x14ac:dyDescent="0.25">
      <c r="A142" s="36"/>
      <c r="B142" s="158" t="s">
        <v>12</v>
      </c>
      <c r="C142" s="148"/>
      <c r="D142" s="148"/>
      <c r="E142" s="148"/>
      <c r="F142" s="148"/>
      <c r="G142" s="148"/>
      <c r="H142" s="148"/>
      <c r="I142" s="148"/>
      <c r="J142" s="148"/>
      <c r="K142" s="148"/>
      <c r="L142" s="148"/>
      <c r="M142" s="148"/>
      <c r="N142" s="148"/>
      <c r="O142" s="148"/>
      <c r="Q142" s="276"/>
      <c r="R142" s="277"/>
      <c r="S142" s="277"/>
      <c r="T142" s="277"/>
      <c r="U142" s="277"/>
      <c r="V142" s="277"/>
      <c r="W142" s="277"/>
      <c r="X142" s="277"/>
      <c r="Y142" s="277"/>
      <c r="Z142" s="277"/>
      <c r="AA142" s="277"/>
      <c r="AB142" s="277"/>
      <c r="AC142" s="277"/>
      <c r="AD142" s="277"/>
      <c r="AE142" s="277"/>
      <c r="AF142" s="277"/>
      <c r="AG142" s="277"/>
      <c r="AH142" s="277"/>
      <c r="AI142" s="277"/>
      <c r="AJ142" s="277"/>
      <c r="AK142" s="277"/>
      <c r="AL142" s="277"/>
      <c r="AM142" s="277"/>
      <c r="AN142" s="277"/>
      <c r="AO142" s="277"/>
      <c r="AP142" s="278"/>
    </row>
    <row r="143" spans="1:42" s="23" customFormat="1" ht="2.25" customHeight="1" x14ac:dyDescent="0.25">
      <c r="A143" s="36"/>
    </row>
    <row r="144" spans="1:42" s="23" customFormat="1" ht="15" customHeight="1" x14ac:dyDescent="0.25">
      <c r="A144" s="36"/>
      <c r="B144" s="158" t="s">
        <v>13</v>
      </c>
      <c r="C144" s="148"/>
      <c r="D144" s="148"/>
      <c r="E144" s="148"/>
      <c r="F144" s="148"/>
      <c r="G144" s="148"/>
      <c r="H144" s="148"/>
      <c r="I144" s="148"/>
      <c r="J144" s="148"/>
      <c r="K144" s="148"/>
      <c r="L144" s="148"/>
      <c r="M144" s="148"/>
      <c r="N144" s="148"/>
      <c r="O144" s="148"/>
      <c r="Q144" s="276"/>
      <c r="R144" s="277"/>
      <c r="S144" s="277"/>
      <c r="T144" s="277"/>
      <c r="U144" s="277"/>
      <c r="V144" s="277"/>
      <c r="W144" s="277"/>
      <c r="X144" s="277"/>
      <c r="Y144" s="277"/>
      <c r="Z144" s="277"/>
      <c r="AA144" s="277"/>
      <c r="AB144" s="277"/>
      <c r="AC144" s="277"/>
      <c r="AD144" s="277"/>
      <c r="AE144" s="277"/>
      <c r="AF144" s="277"/>
      <c r="AG144" s="277"/>
      <c r="AH144" s="277"/>
      <c r="AI144" s="277"/>
      <c r="AJ144" s="277"/>
      <c r="AK144" s="277"/>
      <c r="AL144" s="277"/>
      <c r="AM144" s="277"/>
      <c r="AN144" s="277"/>
      <c r="AO144" s="277"/>
      <c r="AP144" s="278"/>
    </row>
    <row r="145" spans="1:56" s="23" customFormat="1" ht="4.5" customHeight="1" x14ac:dyDescent="0.25">
      <c r="A145" s="36"/>
    </row>
    <row r="146" spans="1:56" s="23" customFormat="1" ht="15" customHeight="1" x14ac:dyDescent="0.25">
      <c r="A146" s="36">
        <v>15</v>
      </c>
      <c r="B146" s="281" t="s">
        <v>174</v>
      </c>
      <c r="C146" s="281"/>
      <c r="D146" s="281"/>
      <c r="E146" s="281"/>
      <c r="F146" s="281"/>
      <c r="G146" s="281"/>
      <c r="H146" s="281"/>
      <c r="I146" s="281"/>
      <c r="J146" s="281"/>
      <c r="K146" s="281"/>
      <c r="L146" s="281"/>
      <c r="M146" s="281"/>
      <c r="N146" s="281"/>
      <c r="O146" s="281"/>
      <c r="P146" s="281"/>
      <c r="Q146" s="281"/>
      <c r="R146" s="281"/>
      <c r="S146" s="281"/>
      <c r="T146" s="281"/>
      <c r="U146" s="281"/>
      <c r="V146" s="281"/>
      <c r="W146" s="281"/>
      <c r="X146" s="281"/>
      <c r="Y146" s="281"/>
      <c r="Z146" s="281"/>
      <c r="AA146" s="281"/>
      <c r="AB146" s="281"/>
      <c r="AC146" s="281"/>
      <c r="AD146" s="281"/>
      <c r="AE146" s="281"/>
      <c r="AF146" s="281"/>
      <c r="AG146" s="281"/>
      <c r="AH146" s="281"/>
      <c r="AI146" s="281"/>
      <c r="AJ146" s="281"/>
      <c r="AK146" s="281"/>
      <c r="AL146" s="281"/>
      <c r="AM146" s="281"/>
      <c r="AN146" s="281"/>
      <c r="AO146" s="281"/>
      <c r="AP146" s="281"/>
    </row>
    <row r="147" spans="1:56" s="23" customFormat="1" ht="13.8" x14ac:dyDescent="0.25">
      <c r="A147" s="36"/>
      <c r="B147" s="281"/>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row>
    <row r="148" spans="1:56" s="23" customFormat="1" ht="2.25" customHeight="1" x14ac:dyDescent="0.25">
      <c r="A148" s="35"/>
      <c r="B148" s="37"/>
    </row>
    <row r="149" spans="1:56" s="23" customFormat="1" ht="13.8" x14ac:dyDescent="0.25">
      <c r="A149" s="36"/>
      <c r="C149" s="158" t="s">
        <v>152</v>
      </c>
      <c r="D149" s="148"/>
      <c r="E149" s="148"/>
      <c r="F149" s="148"/>
      <c r="G149" s="148"/>
      <c r="I149" s="8"/>
      <c r="J149" s="8"/>
      <c r="K149" s="8"/>
      <c r="L149" s="9"/>
      <c r="M149" s="8"/>
      <c r="N149" s="8"/>
      <c r="O149" s="8"/>
      <c r="P149" s="9"/>
      <c r="Q149" s="8"/>
      <c r="R149" s="8"/>
      <c r="S149" s="8"/>
      <c r="T149" s="9"/>
      <c r="U149" s="8"/>
      <c r="V149" s="8"/>
      <c r="W149" s="8"/>
      <c r="X149" s="9"/>
      <c r="Y149" s="86"/>
      <c r="Z149" s="86"/>
      <c r="AA149" s="86"/>
      <c r="AB149" s="86"/>
      <c r="AC149" s="86"/>
      <c r="AD149" s="86"/>
      <c r="AE149" s="86"/>
      <c r="AF149" s="86"/>
      <c r="AG149" s="86"/>
      <c r="AH149" s="86"/>
      <c r="AI149" s="86"/>
      <c r="AJ149" s="86"/>
      <c r="AK149" s="86"/>
      <c r="AL149" s="86"/>
      <c r="AM149" s="86"/>
      <c r="AN149" s="86"/>
      <c r="AO149" s="86"/>
      <c r="AP149" s="86"/>
    </row>
    <row r="150" spans="1:56" s="23" customFormat="1" ht="2.25" customHeight="1" x14ac:dyDescent="0.25">
      <c r="A150" s="35"/>
      <c r="B150" s="37"/>
    </row>
    <row r="151" spans="1:56" s="23" customFormat="1" ht="13.8" x14ac:dyDescent="0.25">
      <c r="A151" s="36"/>
      <c r="C151" s="158" t="s">
        <v>153</v>
      </c>
      <c r="D151" s="148"/>
      <c r="E151" s="148"/>
      <c r="F151" s="148"/>
      <c r="G151" s="148"/>
      <c r="I151" s="8"/>
      <c r="J151" s="8"/>
      <c r="K151" s="8"/>
      <c r="L151" s="9"/>
      <c r="M151" s="8"/>
      <c r="N151" s="8"/>
      <c r="O151" s="8"/>
      <c r="P151" s="9"/>
      <c r="Q151" s="8"/>
      <c r="R151" s="8"/>
      <c r="S151" s="8"/>
    </row>
    <row r="152" spans="1:56" s="23" customFormat="1" ht="4.5" customHeight="1" x14ac:dyDescent="0.25">
      <c r="A152" s="36"/>
    </row>
    <row r="153" spans="1:56" s="23" customFormat="1" ht="15" customHeight="1" x14ac:dyDescent="0.25">
      <c r="A153" s="36">
        <v>16</v>
      </c>
      <c r="B153" s="280" t="s">
        <v>154</v>
      </c>
      <c r="C153" s="280"/>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45"/>
      <c r="AR153" s="45"/>
      <c r="AS153" s="45"/>
      <c r="AT153" s="45"/>
      <c r="AU153" s="45"/>
      <c r="AV153" s="45"/>
      <c r="AW153" s="45"/>
      <c r="AX153" s="45"/>
      <c r="AY153" s="45"/>
      <c r="AZ153" s="45"/>
      <c r="BA153" s="45"/>
      <c r="BB153" s="45"/>
      <c r="BC153" s="45"/>
      <c r="BD153" s="45"/>
    </row>
    <row r="154" spans="1:56" s="22" customFormat="1" ht="15" customHeight="1" x14ac:dyDescent="0.25">
      <c r="A154" s="46"/>
      <c r="B154" s="47"/>
      <c r="C154" s="48"/>
      <c r="D154" s="48"/>
      <c r="E154" s="48"/>
      <c r="F154" s="49"/>
      <c r="G154" s="48"/>
      <c r="H154" s="48"/>
      <c r="I154" s="48"/>
      <c r="J154" s="49"/>
      <c r="K154" s="48"/>
      <c r="L154" s="48"/>
      <c r="M154" s="48"/>
      <c r="N154" s="10"/>
      <c r="O154" s="10"/>
      <c r="P154" s="11"/>
      <c r="Q154" s="11"/>
      <c r="R154" s="11"/>
      <c r="S154" s="11"/>
      <c r="T154" s="11"/>
      <c r="U154" s="11"/>
      <c r="V154" s="11"/>
      <c r="W154" s="11"/>
      <c r="X154" s="11"/>
      <c r="Y154" s="11"/>
      <c r="Z154" s="11"/>
      <c r="AA154" s="11"/>
      <c r="AB154" s="11"/>
      <c r="AC154" s="49"/>
      <c r="AD154" s="49"/>
      <c r="AE154" s="49"/>
      <c r="AF154" s="49"/>
      <c r="AG154" s="49"/>
      <c r="AH154" s="49"/>
      <c r="AI154" s="49"/>
      <c r="AJ154" s="49"/>
      <c r="AK154" s="49"/>
      <c r="AL154" s="49"/>
      <c r="AM154" s="49"/>
      <c r="AN154" s="49"/>
      <c r="AO154" s="49"/>
      <c r="AP154" s="49"/>
      <c r="AQ154" s="11"/>
      <c r="AR154" s="11"/>
      <c r="AS154" s="11"/>
      <c r="AT154" s="11"/>
      <c r="AU154" s="11"/>
      <c r="AV154" s="11"/>
      <c r="AW154" s="11"/>
      <c r="AX154" s="11"/>
      <c r="AY154" s="11"/>
      <c r="AZ154" s="11"/>
      <c r="BA154" s="11"/>
      <c r="BB154" s="11"/>
      <c r="BC154" s="11"/>
      <c r="BD154" s="11"/>
    </row>
    <row r="155" spans="1:56" s="23" customFormat="1" ht="4.5" customHeight="1" x14ac:dyDescent="0.25">
      <c r="A155" s="36"/>
    </row>
    <row r="156" spans="1:56" s="23" customFormat="1" ht="15" customHeight="1" x14ac:dyDescent="0.25">
      <c r="A156" s="35">
        <v>17</v>
      </c>
      <c r="B156" s="275" t="s">
        <v>277</v>
      </c>
      <c r="C156" s="300"/>
      <c r="D156" s="300"/>
      <c r="E156" s="300"/>
      <c r="F156" s="300"/>
      <c r="G156" s="300"/>
      <c r="H156" s="300"/>
      <c r="I156" s="300"/>
      <c r="J156" s="300"/>
      <c r="K156" s="300"/>
      <c r="L156" s="300"/>
      <c r="M156" s="300"/>
      <c r="N156" s="300"/>
      <c r="O156" s="300"/>
      <c r="P156" s="300"/>
      <c r="Q156" s="300"/>
      <c r="R156" s="300"/>
      <c r="S156" s="300"/>
      <c r="T156" s="300"/>
      <c r="U156" s="300"/>
      <c r="V156" s="300"/>
      <c r="W156" s="300"/>
      <c r="X156" s="300"/>
      <c r="Y156" s="300"/>
      <c r="Z156" s="300"/>
      <c r="AA156" s="300"/>
      <c r="AB156" s="300"/>
      <c r="AC156" s="300"/>
      <c r="AD156" s="300"/>
      <c r="AE156" s="300"/>
      <c r="AF156" s="300"/>
      <c r="AG156" s="300"/>
      <c r="AH156" s="300"/>
      <c r="AI156" s="300"/>
      <c r="AJ156" s="300"/>
      <c r="AK156" s="300"/>
      <c r="AL156" s="300"/>
      <c r="AM156" s="300"/>
      <c r="AN156" s="300"/>
      <c r="AO156" s="300"/>
      <c r="AP156" s="148"/>
    </row>
    <row r="157" spans="1:56" s="23" customFormat="1" ht="15" customHeight="1" x14ac:dyDescent="0.25">
      <c r="A157" s="35"/>
      <c r="B157" s="300"/>
      <c r="C157" s="300"/>
      <c r="D157" s="300"/>
      <c r="E157" s="300"/>
      <c r="F157" s="300"/>
      <c r="G157" s="300"/>
      <c r="H157" s="300"/>
      <c r="I157" s="300"/>
      <c r="J157" s="300"/>
      <c r="K157" s="300"/>
      <c r="L157" s="300"/>
      <c r="M157" s="300"/>
      <c r="N157" s="300"/>
      <c r="O157" s="300"/>
      <c r="P157" s="300"/>
      <c r="Q157" s="300"/>
      <c r="R157" s="300"/>
      <c r="S157" s="300"/>
      <c r="T157" s="300"/>
      <c r="U157" s="300"/>
      <c r="V157" s="300"/>
      <c r="W157" s="300"/>
      <c r="X157" s="300"/>
      <c r="Y157" s="300"/>
      <c r="Z157" s="300"/>
      <c r="AA157" s="300"/>
      <c r="AB157" s="300"/>
      <c r="AC157" s="300"/>
      <c r="AD157" s="300"/>
      <c r="AE157" s="300"/>
      <c r="AF157" s="300"/>
      <c r="AG157" s="300"/>
      <c r="AH157" s="300"/>
      <c r="AI157" s="300"/>
      <c r="AJ157" s="300"/>
      <c r="AK157" s="300"/>
      <c r="AL157" s="300"/>
      <c r="AM157" s="300"/>
      <c r="AN157" s="300"/>
      <c r="AO157" s="300"/>
      <c r="AP157" s="148"/>
    </row>
    <row r="158" spans="1:56" s="23" customFormat="1" ht="2.25" customHeight="1" x14ac:dyDescent="0.25">
      <c r="A158" s="36"/>
      <c r="B158" s="37"/>
    </row>
    <row r="159" spans="1:56" s="23" customFormat="1" ht="12.75" customHeight="1" x14ac:dyDescent="0.25">
      <c r="A159" s="36"/>
      <c r="B159" s="37"/>
      <c r="C159" s="50" t="s">
        <v>253</v>
      </c>
      <c r="D159" s="87"/>
      <c r="E159" s="87"/>
      <c r="F159" s="87"/>
      <c r="G159" s="87"/>
      <c r="H159" s="87"/>
      <c r="I159" s="87"/>
      <c r="J159" s="87"/>
      <c r="K159" s="87"/>
      <c r="L159" s="87"/>
      <c r="M159" s="87"/>
      <c r="N159" s="87"/>
      <c r="O159" s="87"/>
      <c r="P159" s="87"/>
      <c r="Q159" s="87"/>
      <c r="R159" s="87"/>
      <c r="S159" s="87"/>
      <c r="T159" s="87"/>
      <c r="U159" s="87"/>
      <c r="V159" s="87"/>
      <c r="W159" s="87"/>
      <c r="X159" s="87"/>
      <c r="Y159" s="87"/>
      <c r="Z159" s="86"/>
      <c r="AA159" s="86"/>
      <c r="AB159" s="86"/>
      <c r="AC159" s="91"/>
      <c r="AD159" s="316"/>
      <c r="AE159" s="175"/>
      <c r="AF159" s="175"/>
      <c r="AG159" s="175"/>
      <c r="AH159" s="175"/>
      <c r="AI159" s="175"/>
      <c r="AJ159" s="175"/>
      <c r="AK159" s="175"/>
      <c r="AL159" s="175"/>
      <c r="AM159" s="175"/>
      <c r="AN159" s="175"/>
      <c r="AO159" s="175"/>
      <c r="AP159" s="176"/>
    </row>
    <row r="160" spans="1:56" s="23" customFormat="1" ht="15" customHeight="1" x14ac:dyDescent="0.25">
      <c r="A160" s="36"/>
      <c r="B160" s="5"/>
      <c r="C160" s="363" t="s">
        <v>72</v>
      </c>
      <c r="D160" s="363"/>
      <c r="E160" s="363"/>
      <c r="F160" s="363"/>
      <c r="G160" s="363"/>
      <c r="H160" s="363"/>
      <c r="I160" s="363"/>
      <c r="J160" s="363"/>
      <c r="K160" s="363"/>
      <c r="L160" s="363"/>
      <c r="M160" s="363"/>
      <c r="N160" s="363"/>
      <c r="O160" s="363"/>
      <c r="P160" s="363"/>
      <c r="Q160" s="363"/>
      <c r="R160" s="363"/>
      <c r="S160" s="363"/>
      <c r="T160" s="363"/>
      <c r="U160" s="363"/>
      <c r="V160" s="363"/>
      <c r="W160" s="363"/>
      <c r="X160" s="363"/>
      <c r="Y160" s="363"/>
      <c r="Z160" s="363"/>
      <c r="AA160" s="363"/>
      <c r="AB160" s="363"/>
      <c r="AC160" s="363"/>
      <c r="AQ160" s="45"/>
      <c r="AR160" s="45"/>
      <c r="AS160" s="45"/>
      <c r="AT160" s="45"/>
      <c r="AU160" s="45"/>
      <c r="AV160" s="45"/>
      <c r="AW160" s="45"/>
      <c r="AX160" s="45"/>
      <c r="AY160" s="45"/>
      <c r="AZ160" s="45"/>
      <c r="BA160" s="45"/>
      <c r="BB160" s="45"/>
      <c r="BC160" s="45"/>
      <c r="BD160" s="45"/>
    </row>
    <row r="161" spans="1:42" s="23" customFormat="1" ht="4.5" customHeight="1" x14ac:dyDescent="0.25">
      <c r="A161" s="36"/>
    </row>
    <row r="162" spans="1:42" s="22" customFormat="1" ht="12.75" customHeight="1" x14ac:dyDescent="0.25">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row>
    <row r="163" spans="1:42" s="23" customFormat="1" ht="4.5" customHeight="1" x14ac:dyDescent="0.25">
      <c r="A163" s="36"/>
    </row>
    <row r="164" spans="1:42" s="22" customFormat="1" ht="15" customHeight="1" x14ac:dyDescent="0.25">
      <c r="A164" s="16"/>
      <c r="B164" s="168" t="s">
        <v>15</v>
      </c>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168"/>
      <c r="AL164" s="168"/>
      <c r="AM164" s="168"/>
      <c r="AN164" s="168"/>
      <c r="AO164" s="168"/>
      <c r="AP164" s="169"/>
    </row>
    <row r="165" spans="1:42" s="22" customFormat="1" ht="4.5" customHeight="1" x14ac:dyDescent="0.25">
      <c r="A165" s="16"/>
    </row>
    <row r="166" spans="1:42" s="22" customFormat="1" ht="29.4" customHeight="1" x14ac:dyDescent="0.25">
      <c r="A166" s="34">
        <v>18</v>
      </c>
      <c r="B166" s="315" t="s">
        <v>233</v>
      </c>
      <c r="C166" s="315"/>
      <c r="D166" s="315"/>
      <c r="E166" s="315"/>
      <c r="F166" s="315"/>
      <c r="G166" s="315"/>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row>
    <row r="167" spans="1:42" s="22" customFormat="1" ht="12.75" customHeight="1" x14ac:dyDescent="0.25">
      <c r="A167" s="16"/>
      <c r="C167" s="147" t="s">
        <v>7</v>
      </c>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row>
    <row r="168" spans="1:42" s="22" customFormat="1" ht="2.25" customHeight="1" x14ac:dyDescent="0.25">
      <c r="A168" s="16"/>
    </row>
    <row r="169" spans="1:42" s="22" customFormat="1" ht="12.75" customHeight="1" x14ac:dyDescent="0.25">
      <c r="A169" s="16"/>
      <c r="C169" s="147" t="s">
        <v>203</v>
      </c>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row>
    <row r="170" spans="1:42" s="22" customFormat="1" ht="4.5" customHeight="1" x14ac:dyDescent="0.25">
      <c r="A170" s="16"/>
    </row>
    <row r="171" spans="1:42" s="22" customFormat="1" ht="15" customHeight="1" x14ac:dyDescent="0.25">
      <c r="A171" s="34">
        <v>19</v>
      </c>
      <c r="B171" s="146" t="s">
        <v>131</v>
      </c>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row>
    <row r="172" spans="1:42" s="22" customFormat="1" ht="2.25" customHeight="1" x14ac:dyDescent="0.25">
      <c r="A172" s="34"/>
      <c r="B172" s="28"/>
    </row>
    <row r="173" spans="1:42" s="22" customFormat="1" ht="27" customHeight="1" x14ac:dyDescent="0.25">
      <c r="A173" s="16"/>
      <c r="B173" s="237" t="s">
        <v>262</v>
      </c>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row>
    <row r="174" spans="1:42" s="22" customFormat="1" ht="2.25" customHeight="1" x14ac:dyDescent="0.25">
      <c r="A174" s="16"/>
    </row>
    <row r="175" spans="1:42" s="22" customFormat="1" ht="12.75" customHeight="1" x14ac:dyDescent="0.25">
      <c r="A175" s="16"/>
      <c r="C175" s="147" t="s">
        <v>88</v>
      </c>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row>
    <row r="176" spans="1:42" s="22" customFormat="1" ht="2.25" customHeight="1" x14ac:dyDescent="0.25">
      <c r="A176" s="16"/>
    </row>
    <row r="177" spans="1:42" s="22" customFormat="1" ht="12.75" customHeight="1" x14ac:dyDescent="0.25">
      <c r="A177" s="16"/>
      <c r="C177" s="147" t="s">
        <v>132</v>
      </c>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row>
    <row r="178" spans="1:42" s="22" customFormat="1" ht="2.25" customHeight="1" x14ac:dyDescent="0.25">
      <c r="A178" s="16"/>
    </row>
    <row r="179" spans="1:42" s="22" customFormat="1" ht="12.75" customHeight="1" x14ac:dyDescent="0.25">
      <c r="A179" s="16"/>
      <c r="C179" s="147" t="s">
        <v>74</v>
      </c>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row>
    <row r="180" spans="1:42" s="22" customFormat="1" ht="4.5" customHeight="1" x14ac:dyDescent="0.25">
      <c r="A180" s="16"/>
    </row>
    <row r="181" spans="1:42" s="22" customFormat="1" ht="15" customHeight="1" x14ac:dyDescent="0.25">
      <c r="A181" s="16">
        <v>20</v>
      </c>
      <c r="B181" s="233" t="s">
        <v>218</v>
      </c>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47"/>
    </row>
    <row r="182" spans="1:42" s="22" customFormat="1" ht="13.8" x14ac:dyDescent="0.25">
      <c r="A182" s="16"/>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47"/>
    </row>
    <row r="183" spans="1:42" s="22" customFormat="1" ht="2.25" customHeight="1" x14ac:dyDescent="0.25">
      <c r="A183" s="16"/>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row>
    <row r="184" spans="1:42" s="22" customFormat="1" ht="12.75" customHeight="1" x14ac:dyDescent="0.25">
      <c r="A184" s="16"/>
      <c r="C184" s="147" t="s">
        <v>204</v>
      </c>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row>
    <row r="185" spans="1:42" s="22" customFormat="1" ht="2.25" customHeight="1" x14ac:dyDescent="0.25">
      <c r="A185" s="16"/>
    </row>
    <row r="186" spans="1:42" s="22" customFormat="1" ht="12.75" customHeight="1" x14ac:dyDescent="0.25">
      <c r="A186" s="16"/>
      <c r="C186" s="147" t="s">
        <v>205</v>
      </c>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row>
    <row r="187" spans="1:42" s="22" customFormat="1" ht="4.5" customHeight="1" x14ac:dyDescent="0.25">
      <c r="A187" s="16"/>
    </row>
    <row r="188" spans="1:42" s="22" customFormat="1" ht="15" customHeight="1" x14ac:dyDescent="0.25">
      <c r="A188" s="16">
        <v>21</v>
      </c>
      <c r="B188" s="233" t="s">
        <v>75</v>
      </c>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row>
    <row r="189" spans="1:42" s="22" customFormat="1" ht="2.25" customHeight="1" x14ac:dyDescent="0.25">
      <c r="A189" s="16"/>
      <c r="B189" s="28"/>
    </row>
    <row r="190" spans="1:42" s="22" customFormat="1" ht="15" customHeight="1" x14ac:dyDescent="0.25">
      <c r="A190" s="16"/>
      <c r="B190" s="145" t="s">
        <v>14</v>
      </c>
      <c r="C190" s="147"/>
      <c r="D190" s="147"/>
      <c r="E190" s="147"/>
      <c r="F190" s="147"/>
      <c r="G190" s="147"/>
      <c r="H190" s="147"/>
      <c r="I190" s="147"/>
      <c r="J190" s="147"/>
      <c r="K190" s="147"/>
      <c r="L190" s="147"/>
      <c r="M190" s="147"/>
      <c r="N190" s="147"/>
      <c r="O190" s="147"/>
      <c r="Q190" s="318"/>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20"/>
    </row>
    <row r="191" spans="1:42" s="22" customFormat="1" ht="15" customHeight="1" x14ac:dyDescent="0.25">
      <c r="A191" s="16"/>
      <c r="C191" s="20"/>
      <c r="D191" s="20"/>
      <c r="E191" s="20"/>
      <c r="F191" s="20"/>
      <c r="G191" s="20"/>
      <c r="H191" s="20"/>
      <c r="I191" s="20"/>
      <c r="J191" s="20"/>
      <c r="K191" s="20"/>
      <c r="L191" s="20"/>
      <c r="M191" s="20"/>
      <c r="N191" s="20"/>
      <c r="P191" s="20"/>
      <c r="Q191" s="321"/>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3"/>
    </row>
    <row r="192" spans="1:42" s="22" customFormat="1" ht="2.25" customHeight="1" x14ac:dyDescent="0.25">
      <c r="A192" s="16"/>
      <c r="M192" s="30"/>
    </row>
    <row r="193" spans="1:42" s="22" customFormat="1" ht="15" customHeight="1" x14ac:dyDescent="0.25">
      <c r="A193" s="16"/>
      <c r="B193" s="167" t="s">
        <v>60</v>
      </c>
      <c r="C193" s="147"/>
      <c r="D193" s="147"/>
      <c r="E193" s="147"/>
      <c r="F193" s="147"/>
      <c r="G193" s="147"/>
      <c r="H193" s="147"/>
      <c r="I193" s="147"/>
      <c r="J193" s="147"/>
      <c r="K193" s="147"/>
      <c r="L193" s="147"/>
      <c r="M193" s="147"/>
      <c r="N193" s="147"/>
      <c r="O193" s="147"/>
    </row>
    <row r="194" spans="1:42" s="22" customFormat="1" ht="2.25" customHeight="1" x14ac:dyDescent="0.25">
      <c r="A194" s="16"/>
      <c r="N194" s="30"/>
    </row>
    <row r="195" spans="1:42" s="22" customFormat="1" ht="15" customHeight="1" x14ac:dyDescent="0.25">
      <c r="A195" s="16"/>
      <c r="B195" s="167" t="s">
        <v>9</v>
      </c>
      <c r="C195" s="147"/>
      <c r="D195" s="147"/>
      <c r="E195" s="147"/>
      <c r="F195" s="147"/>
      <c r="G195" s="147"/>
      <c r="H195" s="147"/>
      <c r="I195" s="147"/>
      <c r="J195" s="147"/>
      <c r="K195" s="147"/>
      <c r="L195" s="147"/>
      <c r="M195" s="147"/>
      <c r="N195" s="147"/>
      <c r="O195" s="147"/>
      <c r="Q195" s="292"/>
      <c r="R195" s="293"/>
      <c r="S195" s="293"/>
      <c r="T195" s="293"/>
      <c r="U195" s="293"/>
      <c r="V195" s="293"/>
      <c r="W195" s="293"/>
      <c r="X195" s="293"/>
      <c r="Y195" s="293"/>
      <c r="Z195" s="293"/>
      <c r="AA195" s="293"/>
      <c r="AB195" s="293"/>
      <c r="AC195" s="293"/>
      <c r="AD195" s="293"/>
      <c r="AE195" s="293"/>
      <c r="AF195" s="293"/>
      <c r="AG195" s="293"/>
      <c r="AH195" s="293"/>
      <c r="AI195" s="293"/>
      <c r="AJ195" s="293"/>
      <c r="AK195" s="294"/>
      <c r="AL195" s="38"/>
      <c r="AM195" s="292"/>
      <c r="AN195" s="293"/>
      <c r="AO195" s="293"/>
      <c r="AP195" s="294"/>
    </row>
    <row r="196" spans="1:42" s="22" customFormat="1" ht="2.25" customHeight="1" x14ac:dyDescent="0.25">
      <c r="A196" s="16"/>
      <c r="N196" s="30"/>
    </row>
    <row r="197" spans="1:42" s="22" customFormat="1" ht="15" customHeight="1" x14ac:dyDescent="0.25">
      <c r="A197" s="16"/>
      <c r="B197" s="167" t="s">
        <v>10</v>
      </c>
      <c r="C197" s="147"/>
      <c r="D197" s="147"/>
      <c r="E197" s="147"/>
      <c r="F197" s="147"/>
      <c r="G197" s="147"/>
      <c r="H197" s="147"/>
      <c r="I197" s="147"/>
      <c r="J197" s="147"/>
      <c r="K197" s="147"/>
      <c r="L197" s="147"/>
      <c r="M197" s="147"/>
      <c r="N197" s="147"/>
      <c r="O197" s="147"/>
      <c r="Q197" s="292"/>
      <c r="R197" s="293"/>
      <c r="S197" s="293"/>
      <c r="T197" s="294"/>
      <c r="U197" s="39"/>
      <c r="V197" s="317"/>
      <c r="W197" s="277"/>
      <c r="X197" s="277"/>
      <c r="Y197" s="277"/>
      <c r="Z197" s="277"/>
      <c r="AA197" s="277"/>
      <c r="AB197" s="277"/>
      <c r="AC197" s="277"/>
      <c r="AD197" s="277"/>
      <c r="AE197" s="277"/>
      <c r="AF197" s="277"/>
      <c r="AG197" s="277"/>
      <c r="AH197" s="277"/>
      <c r="AI197" s="277"/>
      <c r="AJ197" s="277"/>
      <c r="AK197" s="277"/>
      <c r="AL197" s="277"/>
      <c r="AM197" s="277"/>
      <c r="AN197" s="277"/>
      <c r="AO197" s="277"/>
      <c r="AP197" s="278"/>
    </row>
    <row r="198" spans="1:42" s="22" customFormat="1" ht="2.25" customHeight="1" x14ac:dyDescent="0.25">
      <c r="A198" s="16"/>
      <c r="N198" s="30"/>
    </row>
    <row r="199" spans="1:42" s="22" customFormat="1" ht="15" customHeight="1" x14ac:dyDescent="0.25">
      <c r="A199" s="16"/>
      <c r="B199" s="167" t="s">
        <v>61</v>
      </c>
      <c r="C199" s="147"/>
      <c r="D199" s="147"/>
      <c r="E199" s="147"/>
      <c r="F199" s="147"/>
      <c r="G199" s="147"/>
      <c r="H199" s="147"/>
      <c r="I199" s="147"/>
      <c r="J199" s="147"/>
      <c r="K199" s="147"/>
      <c r="L199" s="147"/>
      <c r="M199" s="147"/>
      <c r="N199" s="147"/>
      <c r="O199" s="147"/>
    </row>
    <row r="200" spans="1:42" s="22" customFormat="1" ht="2.25" customHeight="1" x14ac:dyDescent="0.25">
      <c r="A200" s="16"/>
      <c r="N200" s="30"/>
    </row>
    <row r="201" spans="1:42" s="22" customFormat="1" ht="15" customHeight="1" x14ac:dyDescent="0.25">
      <c r="A201" s="16"/>
      <c r="B201" s="167" t="s">
        <v>9</v>
      </c>
      <c r="C201" s="147"/>
      <c r="D201" s="147"/>
      <c r="E201" s="147"/>
      <c r="F201" s="147"/>
      <c r="G201" s="147"/>
      <c r="H201" s="147"/>
      <c r="I201" s="147"/>
      <c r="J201" s="147"/>
      <c r="K201" s="147"/>
      <c r="L201" s="147"/>
      <c r="M201" s="147"/>
      <c r="N201" s="147"/>
      <c r="O201" s="147"/>
      <c r="Q201" s="292"/>
      <c r="R201" s="293"/>
      <c r="S201" s="293"/>
      <c r="T201" s="293"/>
      <c r="U201" s="293"/>
      <c r="V201" s="293"/>
      <c r="W201" s="293"/>
      <c r="X201" s="293"/>
      <c r="Y201" s="293"/>
      <c r="Z201" s="293"/>
      <c r="AA201" s="293"/>
      <c r="AB201" s="293"/>
      <c r="AC201" s="293"/>
      <c r="AD201" s="293"/>
      <c r="AE201" s="293"/>
      <c r="AF201" s="293"/>
      <c r="AG201" s="293"/>
      <c r="AH201" s="293"/>
      <c r="AI201" s="293"/>
      <c r="AJ201" s="293"/>
      <c r="AK201" s="294"/>
      <c r="AL201" s="38"/>
      <c r="AM201" s="292"/>
      <c r="AN201" s="293"/>
      <c r="AO201" s="293"/>
      <c r="AP201" s="294"/>
    </row>
    <row r="202" spans="1:42" s="22" customFormat="1" ht="2.25" customHeight="1" x14ac:dyDescent="0.25">
      <c r="A202" s="16"/>
      <c r="N202" s="30"/>
    </row>
    <row r="203" spans="1:42" s="22" customFormat="1" ht="15" customHeight="1" x14ac:dyDescent="0.25">
      <c r="A203" s="16"/>
      <c r="B203" s="167" t="s">
        <v>10</v>
      </c>
      <c r="C203" s="147"/>
      <c r="D203" s="147"/>
      <c r="E203" s="147"/>
      <c r="F203" s="147"/>
      <c r="G203" s="147"/>
      <c r="H203" s="147"/>
      <c r="I203" s="147"/>
      <c r="J203" s="147"/>
      <c r="K203" s="147"/>
      <c r="L203" s="147"/>
      <c r="M203" s="147"/>
      <c r="N203" s="147"/>
      <c r="O203" s="147"/>
      <c r="Q203" s="292"/>
      <c r="R203" s="293"/>
      <c r="S203" s="293"/>
      <c r="T203" s="294"/>
      <c r="U203" s="39"/>
      <c r="V203" s="317"/>
      <c r="W203" s="277"/>
      <c r="X203" s="277"/>
      <c r="Y203" s="277"/>
      <c r="Z203" s="277"/>
      <c r="AA203" s="277"/>
      <c r="AB203" s="277"/>
      <c r="AC203" s="277"/>
      <c r="AD203" s="277"/>
      <c r="AE203" s="277"/>
      <c r="AF203" s="277"/>
      <c r="AG203" s="277"/>
      <c r="AH203" s="277"/>
      <c r="AI203" s="277"/>
      <c r="AJ203" s="277"/>
      <c r="AK203" s="277"/>
      <c r="AL203" s="277"/>
      <c r="AM203" s="277"/>
      <c r="AN203" s="277"/>
      <c r="AO203" s="277"/>
      <c r="AP203" s="278"/>
    </row>
    <row r="204" spans="1:42" s="22" customFormat="1" ht="4.5" customHeight="1" x14ac:dyDescent="0.25">
      <c r="A204" s="16"/>
    </row>
    <row r="205" spans="1:42" s="22" customFormat="1" ht="15" customHeight="1" x14ac:dyDescent="0.25">
      <c r="A205" s="16"/>
      <c r="B205" s="168" t="s">
        <v>16</v>
      </c>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68"/>
      <c r="AB205" s="168"/>
      <c r="AC205" s="168"/>
      <c r="AD205" s="168"/>
      <c r="AE205" s="168"/>
      <c r="AF205" s="168"/>
      <c r="AG205" s="168"/>
      <c r="AH205" s="168"/>
      <c r="AI205" s="168"/>
      <c r="AJ205" s="168"/>
      <c r="AK205" s="168"/>
      <c r="AL205" s="168"/>
      <c r="AM205" s="168"/>
      <c r="AN205" s="168"/>
      <c r="AO205" s="168"/>
      <c r="AP205" s="169"/>
    </row>
    <row r="206" spans="1:42" s="22" customFormat="1" ht="4.5" customHeight="1" x14ac:dyDescent="0.25">
      <c r="A206" s="16"/>
    </row>
    <row r="207" spans="1:42" s="22" customFormat="1" ht="15" customHeight="1" x14ac:dyDescent="0.25">
      <c r="A207" s="16">
        <v>22</v>
      </c>
      <c r="B207" s="146" t="s">
        <v>76</v>
      </c>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row>
    <row r="208" spans="1:42" s="22" customFormat="1" ht="2.25" customHeight="1" x14ac:dyDescent="0.25">
      <c r="A208" s="16"/>
    </row>
    <row r="209" spans="1:42" s="22" customFormat="1" ht="12.75" customHeight="1" x14ac:dyDescent="0.25">
      <c r="A209" s="16"/>
      <c r="B209" s="164" t="s">
        <v>206</v>
      </c>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row>
    <row r="210" spans="1:42" s="22" customFormat="1" ht="2.25" customHeight="1" x14ac:dyDescent="0.25">
      <c r="A210" s="16"/>
    </row>
    <row r="211" spans="1:42" s="22" customFormat="1" ht="12.75" customHeight="1" x14ac:dyDescent="0.25">
      <c r="A211" s="16"/>
      <c r="C211" s="147" t="s">
        <v>17</v>
      </c>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c r="AM211" s="147"/>
      <c r="AN211" s="147"/>
      <c r="AO211" s="147"/>
      <c r="AP211" s="147"/>
    </row>
    <row r="212" spans="1:42" s="22" customFormat="1" ht="2.25" customHeight="1" x14ac:dyDescent="0.25">
      <c r="A212" s="16"/>
    </row>
    <row r="213" spans="1:42" s="22" customFormat="1" ht="12.75" customHeight="1" x14ac:dyDescent="0.25">
      <c r="A213" s="16"/>
      <c r="C213" s="147" t="s">
        <v>18</v>
      </c>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c r="AM213" s="147"/>
      <c r="AN213" s="147"/>
      <c r="AO213" s="147"/>
      <c r="AP213" s="147"/>
    </row>
    <row r="214" spans="1:42" s="73" customFormat="1" ht="2.25" customHeight="1" x14ac:dyDescent="0.25">
      <c r="A214" s="16"/>
    </row>
    <row r="215" spans="1:42" s="73" customFormat="1" ht="12.75" customHeight="1" x14ac:dyDescent="0.25">
      <c r="A215" s="16">
        <v>23</v>
      </c>
      <c r="B215" s="144" t="s">
        <v>234</v>
      </c>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c r="AK215" s="144"/>
      <c r="AL215" s="144"/>
      <c r="AM215" s="144"/>
      <c r="AN215" s="144"/>
      <c r="AO215" s="144"/>
      <c r="AP215" s="144"/>
    </row>
    <row r="216" spans="1:42" s="73" customFormat="1" ht="2.25" customHeight="1" x14ac:dyDescent="0.25">
      <c r="A216" s="16"/>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row>
    <row r="217" spans="1:42" s="73" customFormat="1" ht="27" customHeight="1" x14ac:dyDescent="0.25">
      <c r="A217" s="16"/>
      <c r="B217" s="353" t="s">
        <v>263</v>
      </c>
      <c r="C217" s="340"/>
      <c r="D217" s="340"/>
      <c r="E217" s="340"/>
      <c r="F217" s="340"/>
      <c r="G217" s="340"/>
      <c r="H217" s="340"/>
      <c r="I217" s="340"/>
      <c r="J217" s="340"/>
      <c r="K217" s="340"/>
      <c r="L217" s="340"/>
      <c r="M217" s="340"/>
      <c r="N217" s="340"/>
      <c r="O217" s="340"/>
      <c r="P217" s="340"/>
      <c r="Q217" s="340"/>
      <c r="R217" s="340"/>
      <c r="S217" s="340"/>
      <c r="T217" s="340"/>
      <c r="U217" s="340"/>
      <c r="V217" s="340"/>
      <c r="W217" s="340"/>
      <c r="X217" s="340"/>
      <c r="Y217" s="340"/>
      <c r="Z217" s="340"/>
      <c r="AA217" s="340"/>
      <c r="AB217" s="340"/>
      <c r="AC217" s="340"/>
      <c r="AD217" s="340"/>
      <c r="AE217" s="340"/>
      <c r="AF217" s="340"/>
      <c r="AG217" s="340"/>
      <c r="AH217" s="340"/>
      <c r="AI217" s="340"/>
      <c r="AJ217" s="340"/>
      <c r="AK217" s="340"/>
      <c r="AL217" s="340"/>
      <c r="AM217" s="340"/>
      <c r="AN217" s="340"/>
      <c r="AO217" s="340"/>
      <c r="AP217" s="340"/>
    </row>
    <row r="218" spans="1:42" s="73" customFormat="1" ht="2.25" customHeight="1" x14ac:dyDescent="0.25">
      <c r="A218" s="16"/>
    </row>
    <row r="219" spans="1:42" s="73" customFormat="1" ht="12.75" customHeight="1" x14ac:dyDescent="0.25">
      <c r="A219" s="16"/>
      <c r="C219" s="126" t="s">
        <v>256</v>
      </c>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row>
    <row r="220" spans="1:42" s="98" customFormat="1" ht="2.25" customHeight="1" x14ac:dyDescent="0.25">
      <c r="A220" s="16"/>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row>
    <row r="221" spans="1:42" s="98" customFormat="1" ht="12.75" customHeight="1" x14ac:dyDescent="0.25">
      <c r="A221" s="16"/>
      <c r="C221" s="126" t="s">
        <v>255</v>
      </c>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row>
    <row r="222" spans="1:42" s="73" customFormat="1" ht="2.25" customHeight="1" x14ac:dyDescent="0.25">
      <c r="A222" s="16"/>
    </row>
    <row r="223" spans="1:42" s="73" customFormat="1" ht="12.75" customHeight="1" x14ac:dyDescent="0.25">
      <c r="A223" s="16"/>
      <c r="C223" s="126" t="s">
        <v>219</v>
      </c>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row>
    <row r="224" spans="1:42" s="73" customFormat="1" ht="2.25" customHeight="1" x14ac:dyDescent="0.25">
      <c r="A224" s="16"/>
    </row>
    <row r="225" spans="1:42" s="73" customFormat="1" ht="12.75" customHeight="1" x14ac:dyDescent="0.25">
      <c r="A225" s="16"/>
      <c r="C225" s="126" t="s">
        <v>220</v>
      </c>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row>
    <row r="226" spans="1:42" s="73" customFormat="1" ht="2.25" customHeight="1" x14ac:dyDescent="0.25">
      <c r="A226" s="16"/>
    </row>
    <row r="227" spans="1:42" s="73" customFormat="1" ht="12.75" customHeight="1" x14ac:dyDescent="0.25">
      <c r="A227" s="16"/>
      <c r="C227" s="126" t="s">
        <v>221</v>
      </c>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row>
    <row r="228" spans="1:42" s="73" customFormat="1" ht="2.25" customHeight="1" x14ac:dyDescent="0.25">
      <c r="A228" s="16"/>
    </row>
    <row r="229" spans="1:42" s="73" customFormat="1" ht="12.75" customHeight="1" x14ac:dyDescent="0.25">
      <c r="A229" s="16"/>
      <c r="C229" s="126" t="s">
        <v>222</v>
      </c>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row>
    <row r="230" spans="1:42" s="73" customFormat="1" ht="2.25" customHeight="1" x14ac:dyDescent="0.25">
      <c r="A230" s="16"/>
    </row>
    <row r="231" spans="1:42" s="73" customFormat="1" ht="12.75" customHeight="1" x14ac:dyDescent="0.25">
      <c r="A231" s="16"/>
      <c r="C231" s="126" t="s">
        <v>278</v>
      </c>
      <c r="D231" s="126"/>
      <c r="E231" s="126"/>
      <c r="F231" s="126"/>
      <c r="G231" s="126"/>
      <c r="H231" s="126"/>
      <c r="I231" s="127"/>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9"/>
    </row>
    <row r="232" spans="1:42" s="22" customFormat="1" ht="4.5" customHeight="1" x14ac:dyDescent="0.25">
      <c r="A232" s="16"/>
    </row>
    <row r="233" spans="1:42" s="22" customFormat="1" ht="15" customHeight="1" x14ac:dyDescent="0.25">
      <c r="A233" s="16">
        <v>24</v>
      </c>
      <c r="B233" s="146" t="s">
        <v>155</v>
      </c>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6"/>
      <c r="AP233" s="146"/>
    </row>
    <row r="234" spans="1:42" s="22" customFormat="1" ht="2.25" customHeight="1" x14ac:dyDescent="0.25">
      <c r="A234" s="16"/>
    </row>
    <row r="235" spans="1:42" s="22" customFormat="1" ht="15" customHeight="1" x14ac:dyDescent="0.25">
      <c r="A235" s="16"/>
      <c r="B235" s="177"/>
      <c r="C235" s="327"/>
      <c r="D235" s="327"/>
      <c r="E235" s="327"/>
      <c r="F235" s="327"/>
      <c r="G235" s="327"/>
      <c r="H235" s="327"/>
      <c r="I235" s="327"/>
      <c r="J235" s="327"/>
      <c r="K235" s="327"/>
      <c r="L235" s="327"/>
      <c r="M235" s="327"/>
      <c r="N235" s="327"/>
      <c r="O235" s="327"/>
      <c r="P235" s="327"/>
      <c r="Q235" s="327"/>
      <c r="R235" s="327"/>
      <c r="S235" s="327"/>
      <c r="T235" s="327"/>
      <c r="U235" s="327"/>
      <c r="V235" s="327"/>
      <c r="W235" s="327"/>
      <c r="X235" s="327"/>
      <c r="Y235" s="327"/>
      <c r="Z235" s="327"/>
      <c r="AA235" s="327"/>
      <c r="AB235" s="327"/>
      <c r="AC235" s="327"/>
      <c r="AD235" s="327"/>
      <c r="AE235" s="327"/>
      <c r="AF235" s="327"/>
      <c r="AG235" s="327"/>
      <c r="AH235" s="327"/>
      <c r="AI235" s="327"/>
      <c r="AJ235" s="327"/>
      <c r="AK235" s="327"/>
      <c r="AL235" s="327"/>
      <c r="AM235" s="327"/>
      <c r="AN235" s="327"/>
      <c r="AO235" s="327"/>
      <c r="AP235" s="328"/>
    </row>
    <row r="236" spans="1:42" s="22" customFormat="1" ht="15" customHeight="1" x14ac:dyDescent="0.25">
      <c r="A236" s="16"/>
      <c r="B236" s="329"/>
      <c r="C236" s="330"/>
      <c r="D236" s="330"/>
      <c r="E236" s="330"/>
      <c r="F236" s="330"/>
      <c r="G236" s="330"/>
      <c r="H236" s="330"/>
      <c r="I236" s="330"/>
      <c r="J236" s="330"/>
      <c r="K236" s="330"/>
      <c r="L236" s="330"/>
      <c r="M236" s="330"/>
      <c r="N236" s="330"/>
      <c r="O236" s="330"/>
      <c r="P236" s="330"/>
      <c r="Q236" s="330"/>
      <c r="R236" s="330"/>
      <c r="S236" s="330"/>
      <c r="T236" s="330"/>
      <c r="U236" s="330"/>
      <c r="V236" s="330"/>
      <c r="W236" s="330"/>
      <c r="X236" s="330"/>
      <c r="Y236" s="330"/>
      <c r="Z236" s="330"/>
      <c r="AA236" s="330"/>
      <c r="AB236" s="330"/>
      <c r="AC236" s="330"/>
      <c r="AD236" s="330"/>
      <c r="AE236" s="330"/>
      <c r="AF236" s="330"/>
      <c r="AG236" s="330"/>
      <c r="AH236" s="330"/>
      <c r="AI236" s="330"/>
      <c r="AJ236" s="330"/>
      <c r="AK236" s="330"/>
      <c r="AL236" s="330"/>
      <c r="AM236" s="330"/>
      <c r="AN236" s="330"/>
      <c r="AO236" s="330"/>
      <c r="AP236" s="331"/>
    </row>
    <row r="237" spans="1:42" s="22" customFormat="1" ht="15" customHeight="1" x14ac:dyDescent="0.25">
      <c r="A237" s="16"/>
      <c r="B237" s="329"/>
      <c r="C237" s="330"/>
      <c r="D237" s="330"/>
      <c r="E237" s="330"/>
      <c r="F237" s="330"/>
      <c r="G237" s="330"/>
      <c r="H237" s="330"/>
      <c r="I237" s="330"/>
      <c r="J237" s="330"/>
      <c r="K237" s="330"/>
      <c r="L237" s="330"/>
      <c r="M237" s="330"/>
      <c r="N237" s="330"/>
      <c r="O237" s="330"/>
      <c r="P237" s="330"/>
      <c r="Q237" s="330"/>
      <c r="R237" s="330"/>
      <c r="S237" s="330"/>
      <c r="T237" s="330"/>
      <c r="U237" s="330"/>
      <c r="V237" s="330"/>
      <c r="W237" s="330"/>
      <c r="X237" s="330"/>
      <c r="Y237" s="330"/>
      <c r="Z237" s="330"/>
      <c r="AA237" s="330"/>
      <c r="AB237" s="330"/>
      <c r="AC237" s="330"/>
      <c r="AD237" s="330"/>
      <c r="AE237" s="330"/>
      <c r="AF237" s="330"/>
      <c r="AG237" s="330"/>
      <c r="AH237" s="330"/>
      <c r="AI237" s="330"/>
      <c r="AJ237" s="330"/>
      <c r="AK237" s="330"/>
      <c r="AL237" s="330"/>
      <c r="AM237" s="330"/>
      <c r="AN237" s="330"/>
      <c r="AO237" s="330"/>
      <c r="AP237" s="331"/>
    </row>
    <row r="238" spans="1:42" s="22" customFormat="1" ht="15" customHeight="1" x14ac:dyDescent="0.25">
      <c r="A238" s="16"/>
      <c r="B238" s="329"/>
      <c r="C238" s="330"/>
      <c r="D238" s="330"/>
      <c r="E238" s="330"/>
      <c r="F238" s="330"/>
      <c r="G238" s="330"/>
      <c r="H238" s="330"/>
      <c r="I238" s="330"/>
      <c r="J238" s="330"/>
      <c r="K238" s="330"/>
      <c r="L238" s="330"/>
      <c r="M238" s="330"/>
      <c r="N238" s="330"/>
      <c r="O238" s="330"/>
      <c r="P238" s="330"/>
      <c r="Q238" s="330"/>
      <c r="R238" s="330"/>
      <c r="S238" s="330"/>
      <c r="T238" s="330"/>
      <c r="U238" s="330"/>
      <c r="V238" s="330"/>
      <c r="W238" s="330"/>
      <c r="X238" s="330"/>
      <c r="Y238" s="330"/>
      <c r="Z238" s="330"/>
      <c r="AA238" s="330"/>
      <c r="AB238" s="330"/>
      <c r="AC238" s="330"/>
      <c r="AD238" s="330"/>
      <c r="AE238" s="330"/>
      <c r="AF238" s="330"/>
      <c r="AG238" s="330"/>
      <c r="AH238" s="330"/>
      <c r="AI238" s="330"/>
      <c r="AJ238" s="330"/>
      <c r="AK238" s="330"/>
      <c r="AL238" s="330"/>
      <c r="AM238" s="330"/>
      <c r="AN238" s="330"/>
      <c r="AO238" s="330"/>
      <c r="AP238" s="331"/>
    </row>
    <row r="239" spans="1:42" s="22" customFormat="1" ht="15" customHeight="1" x14ac:dyDescent="0.25">
      <c r="A239" s="16"/>
      <c r="B239" s="329"/>
      <c r="C239" s="330"/>
      <c r="D239" s="330"/>
      <c r="E239" s="330"/>
      <c r="F239" s="330"/>
      <c r="G239" s="330"/>
      <c r="H239" s="330"/>
      <c r="I239" s="330"/>
      <c r="J239" s="330"/>
      <c r="K239" s="330"/>
      <c r="L239" s="330"/>
      <c r="M239" s="330"/>
      <c r="N239" s="330"/>
      <c r="O239" s="330"/>
      <c r="P239" s="330"/>
      <c r="Q239" s="330"/>
      <c r="R239" s="330"/>
      <c r="S239" s="330"/>
      <c r="T239" s="330"/>
      <c r="U239" s="330"/>
      <c r="V239" s="330"/>
      <c r="W239" s="330"/>
      <c r="X239" s="330"/>
      <c r="Y239" s="330"/>
      <c r="Z239" s="330"/>
      <c r="AA239" s="330"/>
      <c r="AB239" s="330"/>
      <c r="AC239" s="330"/>
      <c r="AD239" s="330"/>
      <c r="AE239" s="330"/>
      <c r="AF239" s="330"/>
      <c r="AG239" s="330"/>
      <c r="AH239" s="330"/>
      <c r="AI239" s="330"/>
      <c r="AJ239" s="330"/>
      <c r="AK239" s="330"/>
      <c r="AL239" s="330"/>
      <c r="AM239" s="330"/>
      <c r="AN239" s="330"/>
      <c r="AO239" s="330"/>
      <c r="AP239" s="331"/>
    </row>
    <row r="240" spans="1:42" s="22" customFormat="1" ht="15" customHeight="1" x14ac:dyDescent="0.25">
      <c r="A240" s="16"/>
      <c r="B240" s="329"/>
      <c r="C240" s="330"/>
      <c r="D240" s="330"/>
      <c r="E240" s="330"/>
      <c r="F240" s="330"/>
      <c r="G240" s="330"/>
      <c r="H240" s="330"/>
      <c r="I240" s="330"/>
      <c r="J240" s="330"/>
      <c r="K240" s="330"/>
      <c r="L240" s="330"/>
      <c r="M240" s="330"/>
      <c r="N240" s="330"/>
      <c r="O240" s="330"/>
      <c r="P240" s="330"/>
      <c r="Q240" s="330"/>
      <c r="R240" s="330"/>
      <c r="S240" s="330"/>
      <c r="T240" s="330"/>
      <c r="U240" s="330"/>
      <c r="V240" s="330"/>
      <c r="W240" s="330"/>
      <c r="X240" s="330"/>
      <c r="Y240" s="330"/>
      <c r="Z240" s="330"/>
      <c r="AA240" s="330"/>
      <c r="AB240" s="330"/>
      <c r="AC240" s="330"/>
      <c r="AD240" s="330"/>
      <c r="AE240" s="330"/>
      <c r="AF240" s="330"/>
      <c r="AG240" s="330"/>
      <c r="AH240" s="330"/>
      <c r="AI240" s="330"/>
      <c r="AJ240" s="330"/>
      <c r="AK240" s="330"/>
      <c r="AL240" s="330"/>
      <c r="AM240" s="330"/>
      <c r="AN240" s="330"/>
      <c r="AO240" s="330"/>
      <c r="AP240" s="331"/>
    </row>
    <row r="241" spans="1:42" s="22" customFormat="1" ht="15" customHeight="1" x14ac:dyDescent="0.25">
      <c r="A241" s="16"/>
      <c r="B241" s="329"/>
      <c r="C241" s="330"/>
      <c r="D241" s="330"/>
      <c r="E241" s="330"/>
      <c r="F241" s="330"/>
      <c r="G241" s="330"/>
      <c r="H241" s="330"/>
      <c r="I241" s="330"/>
      <c r="J241" s="330"/>
      <c r="K241" s="330"/>
      <c r="L241" s="330"/>
      <c r="M241" s="330"/>
      <c r="N241" s="330"/>
      <c r="O241" s="330"/>
      <c r="P241" s="330"/>
      <c r="Q241" s="330"/>
      <c r="R241" s="330"/>
      <c r="S241" s="330"/>
      <c r="T241" s="330"/>
      <c r="U241" s="330"/>
      <c r="V241" s="330"/>
      <c r="W241" s="330"/>
      <c r="X241" s="330"/>
      <c r="Y241" s="330"/>
      <c r="Z241" s="330"/>
      <c r="AA241" s="330"/>
      <c r="AB241" s="330"/>
      <c r="AC241" s="330"/>
      <c r="AD241" s="330"/>
      <c r="AE241" s="330"/>
      <c r="AF241" s="330"/>
      <c r="AG241" s="330"/>
      <c r="AH241" s="330"/>
      <c r="AI241" s="330"/>
      <c r="AJ241" s="330"/>
      <c r="AK241" s="330"/>
      <c r="AL241" s="330"/>
      <c r="AM241" s="330"/>
      <c r="AN241" s="330"/>
      <c r="AO241" s="330"/>
      <c r="AP241" s="331"/>
    </row>
    <row r="242" spans="1:42" s="22" customFormat="1" ht="15" customHeight="1" x14ac:dyDescent="0.25">
      <c r="A242" s="16"/>
      <c r="B242" s="329"/>
      <c r="C242" s="330"/>
      <c r="D242" s="330"/>
      <c r="E242" s="330"/>
      <c r="F242" s="330"/>
      <c r="G242" s="330"/>
      <c r="H242" s="330"/>
      <c r="I242" s="330"/>
      <c r="J242" s="330"/>
      <c r="K242" s="330"/>
      <c r="L242" s="330"/>
      <c r="M242" s="330"/>
      <c r="N242" s="330"/>
      <c r="O242" s="330"/>
      <c r="P242" s="330"/>
      <c r="Q242" s="330"/>
      <c r="R242" s="330"/>
      <c r="S242" s="330"/>
      <c r="T242" s="330"/>
      <c r="U242" s="330"/>
      <c r="V242" s="330"/>
      <c r="W242" s="330"/>
      <c r="X242" s="330"/>
      <c r="Y242" s="330"/>
      <c r="Z242" s="330"/>
      <c r="AA242" s="330"/>
      <c r="AB242" s="330"/>
      <c r="AC242" s="330"/>
      <c r="AD242" s="330"/>
      <c r="AE242" s="330"/>
      <c r="AF242" s="330"/>
      <c r="AG242" s="330"/>
      <c r="AH242" s="330"/>
      <c r="AI242" s="330"/>
      <c r="AJ242" s="330"/>
      <c r="AK242" s="330"/>
      <c r="AL242" s="330"/>
      <c r="AM242" s="330"/>
      <c r="AN242" s="330"/>
      <c r="AO242" s="330"/>
      <c r="AP242" s="331"/>
    </row>
    <row r="243" spans="1:42" s="22" customFormat="1" ht="15" customHeight="1" x14ac:dyDescent="0.25">
      <c r="A243" s="16"/>
      <c r="B243" s="329"/>
      <c r="C243" s="330"/>
      <c r="D243" s="330"/>
      <c r="E243" s="330"/>
      <c r="F243" s="330"/>
      <c r="G243" s="330"/>
      <c r="H243" s="330"/>
      <c r="I243" s="330"/>
      <c r="J243" s="330"/>
      <c r="K243" s="330"/>
      <c r="L243" s="330"/>
      <c r="M243" s="330"/>
      <c r="N243" s="330"/>
      <c r="O243" s="330"/>
      <c r="P243" s="330"/>
      <c r="Q243" s="330"/>
      <c r="R243" s="330"/>
      <c r="S243" s="330"/>
      <c r="T243" s="330"/>
      <c r="U243" s="330"/>
      <c r="V243" s="330"/>
      <c r="W243" s="330"/>
      <c r="X243" s="330"/>
      <c r="Y243" s="330"/>
      <c r="Z243" s="330"/>
      <c r="AA243" s="330"/>
      <c r="AB243" s="330"/>
      <c r="AC243" s="330"/>
      <c r="AD243" s="330"/>
      <c r="AE243" s="330"/>
      <c r="AF243" s="330"/>
      <c r="AG243" s="330"/>
      <c r="AH243" s="330"/>
      <c r="AI243" s="330"/>
      <c r="AJ243" s="330"/>
      <c r="AK243" s="330"/>
      <c r="AL243" s="330"/>
      <c r="AM243" s="330"/>
      <c r="AN243" s="330"/>
      <c r="AO243" s="330"/>
      <c r="AP243" s="331"/>
    </row>
    <row r="244" spans="1:42" s="22" customFormat="1" ht="15" customHeight="1" x14ac:dyDescent="0.25">
      <c r="A244" s="16"/>
      <c r="B244" s="329"/>
      <c r="C244" s="330"/>
      <c r="D244" s="330"/>
      <c r="E244" s="330"/>
      <c r="F244" s="330"/>
      <c r="G244" s="330"/>
      <c r="H244" s="330"/>
      <c r="I244" s="330"/>
      <c r="J244" s="330"/>
      <c r="K244" s="330"/>
      <c r="L244" s="330"/>
      <c r="M244" s="330"/>
      <c r="N244" s="330"/>
      <c r="O244" s="330"/>
      <c r="P244" s="330"/>
      <c r="Q244" s="330"/>
      <c r="R244" s="330"/>
      <c r="S244" s="330"/>
      <c r="T244" s="330"/>
      <c r="U244" s="330"/>
      <c r="V244" s="330"/>
      <c r="W244" s="330"/>
      <c r="X244" s="330"/>
      <c r="Y244" s="330"/>
      <c r="Z244" s="330"/>
      <c r="AA244" s="330"/>
      <c r="AB244" s="330"/>
      <c r="AC244" s="330"/>
      <c r="AD244" s="330"/>
      <c r="AE244" s="330"/>
      <c r="AF244" s="330"/>
      <c r="AG244" s="330"/>
      <c r="AH244" s="330"/>
      <c r="AI244" s="330"/>
      <c r="AJ244" s="330"/>
      <c r="AK244" s="330"/>
      <c r="AL244" s="330"/>
      <c r="AM244" s="330"/>
      <c r="AN244" s="330"/>
      <c r="AO244" s="330"/>
      <c r="AP244" s="331"/>
    </row>
    <row r="245" spans="1:42" s="22" customFormat="1" ht="15" customHeight="1" x14ac:dyDescent="0.25">
      <c r="A245" s="16"/>
      <c r="B245" s="329"/>
      <c r="C245" s="330"/>
      <c r="D245" s="330"/>
      <c r="E245" s="330"/>
      <c r="F245" s="330"/>
      <c r="G245" s="330"/>
      <c r="H245" s="330"/>
      <c r="I245" s="330"/>
      <c r="J245" s="330"/>
      <c r="K245" s="330"/>
      <c r="L245" s="330"/>
      <c r="M245" s="330"/>
      <c r="N245" s="330"/>
      <c r="O245" s="330"/>
      <c r="P245" s="330"/>
      <c r="Q245" s="330"/>
      <c r="R245" s="330"/>
      <c r="S245" s="330"/>
      <c r="T245" s="330"/>
      <c r="U245" s="330"/>
      <c r="V245" s="330"/>
      <c r="W245" s="330"/>
      <c r="X245" s="330"/>
      <c r="Y245" s="330"/>
      <c r="Z245" s="330"/>
      <c r="AA245" s="330"/>
      <c r="AB245" s="330"/>
      <c r="AC245" s="330"/>
      <c r="AD245" s="330"/>
      <c r="AE245" s="330"/>
      <c r="AF245" s="330"/>
      <c r="AG245" s="330"/>
      <c r="AH245" s="330"/>
      <c r="AI245" s="330"/>
      <c r="AJ245" s="330"/>
      <c r="AK245" s="330"/>
      <c r="AL245" s="330"/>
      <c r="AM245" s="330"/>
      <c r="AN245" s="330"/>
      <c r="AO245" s="330"/>
      <c r="AP245" s="331"/>
    </row>
    <row r="246" spans="1:42" s="22" customFormat="1" ht="15" customHeight="1" x14ac:dyDescent="0.25">
      <c r="A246" s="16"/>
      <c r="B246" s="329"/>
      <c r="C246" s="330"/>
      <c r="D246" s="330"/>
      <c r="E246" s="330"/>
      <c r="F246" s="330"/>
      <c r="G246" s="330"/>
      <c r="H246" s="330"/>
      <c r="I246" s="330"/>
      <c r="J246" s="330"/>
      <c r="K246" s="330"/>
      <c r="L246" s="330"/>
      <c r="M246" s="330"/>
      <c r="N246" s="330"/>
      <c r="O246" s="330"/>
      <c r="P246" s="330"/>
      <c r="Q246" s="330"/>
      <c r="R246" s="330"/>
      <c r="S246" s="330"/>
      <c r="T246" s="330"/>
      <c r="U246" s="330"/>
      <c r="V246" s="330"/>
      <c r="W246" s="330"/>
      <c r="X246" s="330"/>
      <c r="Y246" s="330"/>
      <c r="Z246" s="330"/>
      <c r="AA246" s="330"/>
      <c r="AB246" s="330"/>
      <c r="AC246" s="330"/>
      <c r="AD246" s="330"/>
      <c r="AE246" s="330"/>
      <c r="AF246" s="330"/>
      <c r="AG246" s="330"/>
      <c r="AH246" s="330"/>
      <c r="AI246" s="330"/>
      <c r="AJ246" s="330"/>
      <c r="AK246" s="330"/>
      <c r="AL246" s="330"/>
      <c r="AM246" s="330"/>
      <c r="AN246" s="330"/>
      <c r="AO246" s="330"/>
      <c r="AP246" s="331"/>
    </row>
    <row r="247" spans="1:42" s="22" customFormat="1" ht="15" customHeight="1" x14ac:dyDescent="0.25">
      <c r="A247" s="16"/>
      <c r="B247" s="329"/>
      <c r="C247" s="330"/>
      <c r="D247" s="330"/>
      <c r="E247" s="330"/>
      <c r="F247" s="330"/>
      <c r="G247" s="330"/>
      <c r="H247" s="330"/>
      <c r="I247" s="330"/>
      <c r="J247" s="330"/>
      <c r="K247" s="330"/>
      <c r="L247" s="330"/>
      <c r="M247" s="330"/>
      <c r="N247" s="330"/>
      <c r="O247" s="330"/>
      <c r="P247" s="330"/>
      <c r="Q247" s="330"/>
      <c r="R247" s="330"/>
      <c r="S247" s="330"/>
      <c r="T247" s="330"/>
      <c r="U247" s="330"/>
      <c r="V247" s="330"/>
      <c r="W247" s="330"/>
      <c r="X247" s="330"/>
      <c r="Y247" s="330"/>
      <c r="Z247" s="330"/>
      <c r="AA247" s="330"/>
      <c r="AB247" s="330"/>
      <c r="AC247" s="330"/>
      <c r="AD247" s="330"/>
      <c r="AE247" s="330"/>
      <c r="AF247" s="330"/>
      <c r="AG247" s="330"/>
      <c r="AH247" s="330"/>
      <c r="AI247" s="330"/>
      <c r="AJ247" s="330"/>
      <c r="AK247" s="330"/>
      <c r="AL247" s="330"/>
      <c r="AM247" s="330"/>
      <c r="AN247" s="330"/>
      <c r="AO247" s="330"/>
      <c r="AP247" s="331"/>
    </row>
    <row r="248" spans="1:42" s="22" customFormat="1" ht="15" customHeight="1" x14ac:dyDescent="0.25">
      <c r="A248" s="16"/>
      <c r="B248" s="329"/>
      <c r="C248" s="330"/>
      <c r="D248" s="330"/>
      <c r="E248" s="330"/>
      <c r="F248" s="330"/>
      <c r="G248" s="330"/>
      <c r="H248" s="330"/>
      <c r="I248" s="330"/>
      <c r="J248" s="330"/>
      <c r="K248" s="330"/>
      <c r="L248" s="330"/>
      <c r="M248" s="330"/>
      <c r="N248" s="330"/>
      <c r="O248" s="330"/>
      <c r="P248" s="330"/>
      <c r="Q248" s="330"/>
      <c r="R248" s="330"/>
      <c r="S248" s="330"/>
      <c r="T248" s="330"/>
      <c r="U248" s="330"/>
      <c r="V248" s="330"/>
      <c r="W248" s="330"/>
      <c r="X248" s="330"/>
      <c r="Y248" s="330"/>
      <c r="Z248" s="330"/>
      <c r="AA248" s="330"/>
      <c r="AB248" s="330"/>
      <c r="AC248" s="330"/>
      <c r="AD248" s="330"/>
      <c r="AE248" s="330"/>
      <c r="AF248" s="330"/>
      <c r="AG248" s="330"/>
      <c r="AH248" s="330"/>
      <c r="AI248" s="330"/>
      <c r="AJ248" s="330"/>
      <c r="AK248" s="330"/>
      <c r="AL248" s="330"/>
      <c r="AM248" s="330"/>
      <c r="AN248" s="330"/>
      <c r="AO248" s="330"/>
      <c r="AP248" s="331"/>
    </row>
    <row r="249" spans="1:42" s="22" customFormat="1" ht="15" customHeight="1" x14ac:dyDescent="0.25">
      <c r="A249" s="16"/>
      <c r="B249" s="332"/>
      <c r="C249" s="333"/>
      <c r="D249" s="333"/>
      <c r="E249" s="333"/>
      <c r="F249" s="333"/>
      <c r="G249" s="333"/>
      <c r="H249" s="333"/>
      <c r="I249" s="333"/>
      <c r="J249" s="333"/>
      <c r="K249" s="333"/>
      <c r="L249" s="333"/>
      <c r="M249" s="333"/>
      <c r="N249" s="333"/>
      <c r="O249" s="333"/>
      <c r="P249" s="333"/>
      <c r="Q249" s="333"/>
      <c r="R249" s="333"/>
      <c r="S249" s="333"/>
      <c r="T249" s="333"/>
      <c r="U249" s="333"/>
      <c r="V249" s="333"/>
      <c r="W249" s="333"/>
      <c r="X249" s="333"/>
      <c r="Y249" s="333"/>
      <c r="Z249" s="333"/>
      <c r="AA249" s="333"/>
      <c r="AB249" s="333"/>
      <c r="AC249" s="333"/>
      <c r="AD249" s="333"/>
      <c r="AE249" s="333"/>
      <c r="AF249" s="333"/>
      <c r="AG249" s="333"/>
      <c r="AH249" s="333"/>
      <c r="AI249" s="333"/>
      <c r="AJ249" s="333"/>
      <c r="AK249" s="333"/>
      <c r="AL249" s="333"/>
      <c r="AM249" s="333"/>
      <c r="AN249" s="333"/>
      <c r="AO249" s="333"/>
      <c r="AP249" s="334"/>
    </row>
    <row r="250" spans="1:42" s="22" customFormat="1" ht="4.5" customHeight="1" x14ac:dyDescent="0.25">
      <c r="A250" s="16"/>
    </row>
    <row r="251" spans="1:42" s="22" customFormat="1" ht="4.5" customHeight="1" x14ac:dyDescent="0.25">
      <c r="A251" s="16"/>
    </row>
    <row r="252" spans="1:42" s="22" customFormat="1" ht="15" customHeight="1" x14ac:dyDescent="0.25">
      <c r="A252" s="16">
        <v>25</v>
      </c>
      <c r="B252" s="146" t="s">
        <v>264</v>
      </c>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row>
    <row r="253" spans="1:42" s="106" customFormat="1" ht="15" customHeight="1" x14ac:dyDescent="0.25">
      <c r="A253" s="16"/>
      <c r="B253" s="340" t="s">
        <v>265</v>
      </c>
      <c r="C253" s="340"/>
      <c r="D253" s="340"/>
      <c r="E253" s="340"/>
      <c r="F253" s="340"/>
      <c r="G253" s="340"/>
      <c r="H253" s="340"/>
      <c r="I253" s="340"/>
      <c r="J253" s="340"/>
      <c r="K253" s="340"/>
      <c r="L253" s="340"/>
      <c r="M253" s="340"/>
      <c r="N253" s="340"/>
      <c r="O253" s="340"/>
      <c r="P253" s="340"/>
      <c r="Q253" s="340"/>
      <c r="R253" s="340"/>
      <c r="S253" s="340"/>
      <c r="T253" s="340"/>
      <c r="U253" s="340"/>
      <c r="V253" s="340"/>
      <c r="W253" s="340"/>
      <c r="X253" s="340"/>
      <c r="Y253" s="340"/>
      <c r="Z253" s="340"/>
      <c r="AA253" s="340"/>
      <c r="AB253" s="340"/>
      <c r="AC253" s="340"/>
      <c r="AD253" s="340"/>
      <c r="AE253" s="340"/>
      <c r="AF253" s="340"/>
      <c r="AG253" s="340"/>
      <c r="AH253" s="340"/>
      <c r="AI253" s="340"/>
      <c r="AJ253" s="340"/>
      <c r="AK253" s="340"/>
      <c r="AL253" s="340"/>
      <c r="AM253" s="340"/>
      <c r="AN253" s="340"/>
      <c r="AO253" s="340"/>
      <c r="AP253" s="340"/>
    </row>
    <row r="254" spans="1:42" s="22" customFormat="1" ht="2.25" customHeight="1" x14ac:dyDescent="0.25">
      <c r="A254" s="16"/>
    </row>
    <row r="255" spans="1:42" s="22" customFormat="1" ht="15" customHeight="1" x14ac:dyDescent="0.25">
      <c r="A255" s="16"/>
      <c r="B255" s="354"/>
      <c r="C255" s="355"/>
      <c r="D255" s="355"/>
      <c r="E255" s="355"/>
      <c r="F255" s="355"/>
      <c r="G255" s="355"/>
      <c r="H255" s="355"/>
      <c r="I255" s="355"/>
      <c r="J255" s="355"/>
      <c r="K255" s="355"/>
      <c r="L255" s="355"/>
      <c r="M255" s="355"/>
      <c r="N255" s="355"/>
      <c r="O255" s="355"/>
      <c r="P255" s="355"/>
      <c r="Q255" s="355"/>
      <c r="R255" s="355"/>
      <c r="S255" s="355"/>
      <c r="T255" s="355"/>
      <c r="U255" s="355"/>
      <c r="V255" s="355"/>
      <c r="W255" s="355"/>
      <c r="X255" s="355"/>
      <c r="Y255" s="355"/>
      <c r="Z255" s="355"/>
      <c r="AA255" s="355"/>
      <c r="AB255" s="355"/>
      <c r="AC255" s="355"/>
      <c r="AD255" s="355"/>
      <c r="AE255" s="355"/>
      <c r="AF255" s="355"/>
      <c r="AG255" s="355"/>
      <c r="AH255" s="355"/>
      <c r="AI255" s="355"/>
      <c r="AJ255" s="355"/>
      <c r="AK255" s="355"/>
      <c r="AL255" s="355"/>
      <c r="AM255" s="355"/>
      <c r="AN255" s="355"/>
      <c r="AO255" s="355"/>
      <c r="AP255" s="356"/>
    </row>
    <row r="256" spans="1:42" s="22" customFormat="1" ht="15" customHeight="1" x14ac:dyDescent="0.25">
      <c r="A256" s="16"/>
      <c r="B256" s="357"/>
      <c r="C256" s="358"/>
      <c r="D256" s="358"/>
      <c r="E256" s="358"/>
      <c r="F256" s="358"/>
      <c r="G256" s="358"/>
      <c r="H256" s="358"/>
      <c r="I256" s="358"/>
      <c r="J256" s="358"/>
      <c r="K256" s="358"/>
      <c r="L256" s="358"/>
      <c r="M256" s="358"/>
      <c r="N256" s="358"/>
      <c r="O256" s="358"/>
      <c r="P256" s="358"/>
      <c r="Q256" s="358"/>
      <c r="R256" s="358"/>
      <c r="S256" s="358"/>
      <c r="T256" s="358"/>
      <c r="U256" s="358"/>
      <c r="V256" s="358"/>
      <c r="W256" s="358"/>
      <c r="X256" s="358"/>
      <c r="Y256" s="358"/>
      <c r="Z256" s="358"/>
      <c r="AA256" s="358"/>
      <c r="AB256" s="358"/>
      <c r="AC256" s="358"/>
      <c r="AD256" s="358"/>
      <c r="AE256" s="358"/>
      <c r="AF256" s="358"/>
      <c r="AG256" s="358"/>
      <c r="AH256" s="358"/>
      <c r="AI256" s="358"/>
      <c r="AJ256" s="358"/>
      <c r="AK256" s="358"/>
      <c r="AL256" s="358"/>
      <c r="AM256" s="358"/>
      <c r="AN256" s="358"/>
      <c r="AO256" s="358"/>
      <c r="AP256" s="359"/>
    </row>
    <row r="257" spans="1:42" s="22" customFormat="1" ht="15" customHeight="1" x14ac:dyDescent="0.25">
      <c r="A257" s="16"/>
      <c r="B257" s="357"/>
      <c r="C257" s="358"/>
      <c r="D257" s="358"/>
      <c r="E257" s="358"/>
      <c r="F257" s="358"/>
      <c r="G257" s="358"/>
      <c r="H257" s="358"/>
      <c r="I257" s="358"/>
      <c r="J257" s="358"/>
      <c r="K257" s="358"/>
      <c r="L257" s="358"/>
      <c r="M257" s="358"/>
      <c r="N257" s="358"/>
      <c r="O257" s="358"/>
      <c r="P257" s="358"/>
      <c r="Q257" s="358"/>
      <c r="R257" s="358"/>
      <c r="S257" s="358"/>
      <c r="T257" s="358"/>
      <c r="U257" s="358"/>
      <c r="V257" s="358"/>
      <c r="W257" s="358"/>
      <c r="X257" s="358"/>
      <c r="Y257" s="358"/>
      <c r="Z257" s="358"/>
      <c r="AA257" s="358"/>
      <c r="AB257" s="358"/>
      <c r="AC257" s="358"/>
      <c r="AD257" s="358"/>
      <c r="AE257" s="358"/>
      <c r="AF257" s="358"/>
      <c r="AG257" s="358"/>
      <c r="AH257" s="358"/>
      <c r="AI257" s="358"/>
      <c r="AJ257" s="358"/>
      <c r="AK257" s="358"/>
      <c r="AL257" s="358"/>
      <c r="AM257" s="358"/>
      <c r="AN257" s="358"/>
      <c r="AO257" s="358"/>
      <c r="AP257" s="359"/>
    </row>
    <row r="258" spans="1:42" s="22" customFormat="1" ht="15" customHeight="1" x14ac:dyDescent="0.25">
      <c r="A258" s="16"/>
      <c r="B258" s="357"/>
      <c r="C258" s="358"/>
      <c r="D258" s="358"/>
      <c r="E258" s="358"/>
      <c r="F258" s="358"/>
      <c r="G258" s="358"/>
      <c r="H258" s="358"/>
      <c r="I258" s="358"/>
      <c r="J258" s="358"/>
      <c r="K258" s="358"/>
      <c r="L258" s="358"/>
      <c r="M258" s="358"/>
      <c r="N258" s="358"/>
      <c r="O258" s="358"/>
      <c r="P258" s="358"/>
      <c r="Q258" s="358"/>
      <c r="R258" s="358"/>
      <c r="S258" s="358"/>
      <c r="T258" s="358"/>
      <c r="U258" s="358"/>
      <c r="V258" s="358"/>
      <c r="W258" s="358"/>
      <c r="X258" s="358"/>
      <c r="Y258" s="358"/>
      <c r="Z258" s="358"/>
      <c r="AA258" s="358"/>
      <c r="AB258" s="358"/>
      <c r="AC258" s="358"/>
      <c r="AD258" s="358"/>
      <c r="AE258" s="358"/>
      <c r="AF258" s="358"/>
      <c r="AG258" s="358"/>
      <c r="AH258" s="358"/>
      <c r="AI258" s="358"/>
      <c r="AJ258" s="358"/>
      <c r="AK258" s="358"/>
      <c r="AL258" s="358"/>
      <c r="AM258" s="358"/>
      <c r="AN258" s="358"/>
      <c r="AO258" s="358"/>
      <c r="AP258" s="359"/>
    </row>
    <row r="259" spans="1:42" s="22" customFormat="1" ht="15" customHeight="1" x14ac:dyDescent="0.25">
      <c r="A259" s="16"/>
      <c r="B259" s="357"/>
      <c r="C259" s="358"/>
      <c r="D259" s="358"/>
      <c r="E259" s="358"/>
      <c r="F259" s="358"/>
      <c r="G259" s="358"/>
      <c r="H259" s="358"/>
      <c r="I259" s="358"/>
      <c r="J259" s="358"/>
      <c r="K259" s="358"/>
      <c r="L259" s="358"/>
      <c r="M259" s="358"/>
      <c r="N259" s="358"/>
      <c r="O259" s="358"/>
      <c r="P259" s="358"/>
      <c r="Q259" s="358"/>
      <c r="R259" s="358"/>
      <c r="S259" s="358"/>
      <c r="T259" s="358"/>
      <c r="U259" s="358"/>
      <c r="V259" s="358"/>
      <c r="W259" s="358"/>
      <c r="X259" s="358"/>
      <c r="Y259" s="358"/>
      <c r="Z259" s="358"/>
      <c r="AA259" s="358"/>
      <c r="AB259" s="358"/>
      <c r="AC259" s="358"/>
      <c r="AD259" s="358"/>
      <c r="AE259" s="358"/>
      <c r="AF259" s="358"/>
      <c r="AG259" s="358"/>
      <c r="AH259" s="358"/>
      <c r="AI259" s="358"/>
      <c r="AJ259" s="358"/>
      <c r="AK259" s="358"/>
      <c r="AL259" s="358"/>
      <c r="AM259" s="358"/>
      <c r="AN259" s="358"/>
      <c r="AO259" s="358"/>
      <c r="AP259" s="359"/>
    </row>
    <row r="260" spans="1:42" s="22" customFormat="1" ht="15" customHeight="1" x14ac:dyDescent="0.25">
      <c r="A260" s="16"/>
      <c r="B260" s="357"/>
      <c r="C260" s="358"/>
      <c r="D260" s="358"/>
      <c r="E260" s="358"/>
      <c r="F260" s="358"/>
      <c r="G260" s="358"/>
      <c r="H260" s="358"/>
      <c r="I260" s="358"/>
      <c r="J260" s="358"/>
      <c r="K260" s="358"/>
      <c r="L260" s="358"/>
      <c r="M260" s="358"/>
      <c r="N260" s="358"/>
      <c r="O260" s="358"/>
      <c r="P260" s="358"/>
      <c r="Q260" s="358"/>
      <c r="R260" s="358"/>
      <c r="S260" s="358"/>
      <c r="T260" s="358"/>
      <c r="U260" s="358"/>
      <c r="V260" s="358"/>
      <c r="W260" s="358"/>
      <c r="X260" s="358"/>
      <c r="Y260" s="358"/>
      <c r="Z260" s="358"/>
      <c r="AA260" s="358"/>
      <c r="AB260" s="358"/>
      <c r="AC260" s="358"/>
      <c r="AD260" s="358"/>
      <c r="AE260" s="358"/>
      <c r="AF260" s="358"/>
      <c r="AG260" s="358"/>
      <c r="AH260" s="358"/>
      <c r="AI260" s="358"/>
      <c r="AJ260" s="358"/>
      <c r="AK260" s="358"/>
      <c r="AL260" s="358"/>
      <c r="AM260" s="358"/>
      <c r="AN260" s="358"/>
      <c r="AO260" s="358"/>
      <c r="AP260" s="359"/>
    </row>
    <row r="261" spans="1:42" s="22" customFormat="1" ht="15" customHeight="1" x14ac:dyDescent="0.25">
      <c r="A261" s="16"/>
      <c r="B261" s="357"/>
      <c r="C261" s="358"/>
      <c r="D261" s="358"/>
      <c r="E261" s="358"/>
      <c r="F261" s="358"/>
      <c r="G261" s="358"/>
      <c r="H261" s="358"/>
      <c r="I261" s="358"/>
      <c r="J261" s="358"/>
      <c r="K261" s="358"/>
      <c r="L261" s="358"/>
      <c r="M261" s="358"/>
      <c r="N261" s="358"/>
      <c r="O261" s="358"/>
      <c r="P261" s="358"/>
      <c r="Q261" s="358"/>
      <c r="R261" s="358"/>
      <c r="S261" s="358"/>
      <c r="T261" s="358"/>
      <c r="U261" s="358"/>
      <c r="V261" s="358"/>
      <c r="W261" s="358"/>
      <c r="X261" s="358"/>
      <c r="Y261" s="358"/>
      <c r="Z261" s="358"/>
      <c r="AA261" s="358"/>
      <c r="AB261" s="358"/>
      <c r="AC261" s="358"/>
      <c r="AD261" s="358"/>
      <c r="AE261" s="358"/>
      <c r="AF261" s="358"/>
      <c r="AG261" s="358"/>
      <c r="AH261" s="358"/>
      <c r="AI261" s="358"/>
      <c r="AJ261" s="358"/>
      <c r="AK261" s="358"/>
      <c r="AL261" s="358"/>
      <c r="AM261" s="358"/>
      <c r="AN261" s="358"/>
      <c r="AO261" s="358"/>
      <c r="AP261" s="359"/>
    </row>
    <row r="262" spans="1:42" s="22" customFormat="1" ht="15" customHeight="1" x14ac:dyDescent="0.25">
      <c r="A262" s="16"/>
      <c r="B262" s="357"/>
      <c r="C262" s="358"/>
      <c r="D262" s="358"/>
      <c r="E262" s="358"/>
      <c r="F262" s="358"/>
      <c r="G262" s="358"/>
      <c r="H262" s="358"/>
      <c r="I262" s="358"/>
      <c r="J262" s="358"/>
      <c r="K262" s="358"/>
      <c r="L262" s="358"/>
      <c r="M262" s="358"/>
      <c r="N262" s="358"/>
      <c r="O262" s="358"/>
      <c r="P262" s="358"/>
      <c r="Q262" s="358"/>
      <c r="R262" s="358"/>
      <c r="S262" s="358"/>
      <c r="T262" s="358"/>
      <c r="U262" s="358"/>
      <c r="V262" s="358"/>
      <c r="W262" s="358"/>
      <c r="X262" s="358"/>
      <c r="Y262" s="358"/>
      <c r="Z262" s="358"/>
      <c r="AA262" s="358"/>
      <c r="AB262" s="358"/>
      <c r="AC262" s="358"/>
      <c r="AD262" s="358"/>
      <c r="AE262" s="358"/>
      <c r="AF262" s="358"/>
      <c r="AG262" s="358"/>
      <c r="AH262" s="358"/>
      <c r="AI262" s="358"/>
      <c r="AJ262" s="358"/>
      <c r="AK262" s="358"/>
      <c r="AL262" s="358"/>
      <c r="AM262" s="358"/>
      <c r="AN262" s="358"/>
      <c r="AO262" s="358"/>
      <c r="AP262" s="359"/>
    </row>
    <row r="263" spans="1:42" s="22" customFormat="1" ht="15" customHeight="1" x14ac:dyDescent="0.25">
      <c r="A263" s="16"/>
      <c r="B263" s="357"/>
      <c r="C263" s="358"/>
      <c r="D263" s="358"/>
      <c r="E263" s="358"/>
      <c r="F263" s="358"/>
      <c r="G263" s="358"/>
      <c r="H263" s="358"/>
      <c r="I263" s="358"/>
      <c r="J263" s="358"/>
      <c r="K263" s="358"/>
      <c r="L263" s="358"/>
      <c r="M263" s="358"/>
      <c r="N263" s="358"/>
      <c r="O263" s="358"/>
      <c r="P263" s="358"/>
      <c r="Q263" s="358"/>
      <c r="R263" s="358"/>
      <c r="S263" s="358"/>
      <c r="T263" s="358"/>
      <c r="U263" s="358"/>
      <c r="V263" s="358"/>
      <c r="W263" s="358"/>
      <c r="X263" s="358"/>
      <c r="Y263" s="358"/>
      <c r="Z263" s="358"/>
      <c r="AA263" s="358"/>
      <c r="AB263" s="358"/>
      <c r="AC263" s="358"/>
      <c r="AD263" s="358"/>
      <c r="AE263" s="358"/>
      <c r="AF263" s="358"/>
      <c r="AG263" s="358"/>
      <c r="AH263" s="358"/>
      <c r="AI263" s="358"/>
      <c r="AJ263" s="358"/>
      <c r="AK263" s="358"/>
      <c r="AL263" s="358"/>
      <c r="AM263" s="358"/>
      <c r="AN263" s="358"/>
      <c r="AO263" s="358"/>
      <c r="AP263" s="359"/>
    </row>
    <row r="264" spans="1:42" s="22" customFormat="1" ht="15" customHeight="1" x14ac:dyDescent="0.25">
      <c r="A264" s="16"/>
      <c r="B264" s="357"/>
      <c r="C264" s="358"/>
      <c r="D264" s="358"/>
      <c r="E264" s="358"/>
      <c r="F264" s="358"/>
      <c r="G264" s="358"/>
      <c r="H264" s="358"/>
      <c r="I264" s="358"/>
      <c r="J264" s="358"/>
      <c r="K264" s="358"/>
      <c r="L264" s="358"/>
      <c r="M264" s="358"/>
      <c r="N264" s="358"/>
      <c r="O264" s="358"/>
      <c r="P264" s="358"/>
      <c r="Q264" s="358"/>
      <c r="R264" s="358"/>
      <c r="S264" s="358"/>
      <c r="T264" s="358"/>
      <c r="U264" s="358"/>
      <c r="V264" s="358"/>
      <c r="W264" s="358"/>
      <c r="X264" s="358"/>
      <c r="Y264" s="358"/>
      <c r="Z264" s="358"/>
      <c r="AA264" s="358"/>
      <c r="AB264" s="358"/>
      <c r="AC264" s="358"/>
      <c r="AD264" s="358"/>
      <c r="AE264" s="358"/>
      <c r="AF264" s="358"/>
      <c r="AG264" s="358"/>
      <c r="AH264" s="358"/>
      <c r="AI264" s="358"/>
      <c r="AJ264" s="358"/>
      <c r="AK264" s="358"/>
      <c r="AL264" s="358"/>
      <c r="AM264" s="358"/>
      <c r="AN264" s="358"/>
      <c r="AO264" s="358"/>
      <c r="AP264" s="359"/>
    </row>
    <row r="265" spans="1:42" s="22" customFormat="1" ht="15" customHeight="1" x14ac:dyDescent="0.25">
      <c r="A265" s="16"/>
      <c r="B265" s="357"/>
      <c r="C265" s="358"/>
      <c r="D265" s="358"/>
      <c r="E265" s="358"/>
      <c r="F265" s="358"/>
      <c r="G265" s="358"/>
      <c r="H265" s="358"/>
      <c r="I265" s="358"/>
      <c r="J265" s="358"/>
      <c r="K265" s="358"/>
      <c r="L265" s="358"/>
      <c r="M265" s="358"/>
      <c r="N265" s="358"/>
      <c r="O265" s="358"/>
      <c r="P265" s="358"/>
      <c r="Q265" s="358"/>
      <c r="R265" s="358"/>
      <c r="S265" s="358"/>
      <c r="T265" s="358"/>
      <c r="U265" s="358"/>
      <c r="V265" s="358"/>
      <c r="W265" s="358"/>
      <c r="X265" s="358"/>
      <c r="Y265" s="358"/>
      <c r="Z265" s="358"/>
      <c r="AA265" s="358"/>
      <c r="AB265" s="358"/>
      <c r="AC265" s="358"/>
      <c r="AD265" s="358"/>
      <c r="AE265" s="358"/>
      <c r="AF265" s="358"/>
      <c r="AG265" s="358"/>
      <c r="AH265" s="358"/>
      <c r="AI265" s="358"/>
      <c r="AJ265" s="358"/>
      <c r="AK265" s="358"/>
      <c r="AL265" s="358"/>
      <c r="AM265" s="358"/>
      <c r="AN265" s="358"/>
      <c r="AO265" s="358"/>
      <c r="AP265" s="359"/>
    </row>
    <row r="266" spans="1:42" s="22" customFormat="1" ht="15" customHeight="1" x14ac:dyDescent="0.25">
      <c r="A266" s="16"/>
      <c r="B266" s="357"/>
      <c r="C266" s="358"/>
      <c r="D266" s="358"/>
      <c r="E266" s="358"/>
      <c r="F266" s="358"/>
      <c r="G266" s="358"/>
      <c r="H266" s="358"/>
      <c r="I266" s="358"/>
      <c r="J266" s="358"/>
      <c r="K266" s="358"/>
      <c r="L266" s="358"/>
      <c r="M266" s="358"/>
      <c r="N266" s="358"/>
      <c r="O266" s="358"/>
      <c r="P266" s="358"/>
      <c r="Q266" s="358"/>
      <c r="R266" s="358"/>
      <c r="S266" s="358"/>
      <c r="T266" s="358"/>
      <c r="U266" s="358"/>
      <c r="V266" s="358"/>
      <c r="W266" s="358"/>
      <c r="X266" s="358"/>
      <c r="Y266" s="358"/>
      <c r="Z266" s="358"/>
      <c r="AA266" s="358"/>
      <c r="AB266" s="358"/>
      <c r="AC266" s="358"/>
      <c r="AD266" s="358"/>
      <c r="AE266" s="358"/>
      <c r="AF266" s="358"/>
      <c r="AG266" s="358"/>
      <c r="AH266" s="358"/>
      <c r="AI266" s="358"/>
      <c r="AJ266" s="358"/>
      <c r="AK266" s="358"/>
      <c r="AL266" s="358"/>
      <c r="AM266" s="358"/>
      <c r="AN266" s="358"/>
      <c r="AO266" s="358"/>
      <c r="AP266" s="359"/>
    </row>
    <row r="267" spans="1:42" s="22" customFormat="1" ht="15" customHeight="1" x14ac:dyDescent="0.25">
      <c r="A267" s="16"/>
      <c r="B267" s="357"/>
      <c r="C267" s="358"/>
      <c r="D267" s="358"/>
      <c r="E267" s="358"/>
      <c r="F267" s="358"/>
      <c r="G267" s="358"/>
      <c r="H267" s="358"/>
      <c r="I267" s="358"/>
      <c r="J267" s="358"/>
      <c r="K267" s="358"/>
      <c r="L267" s="358"/>
      <c r="M267" s="358"/>
      <c r="N267" s="358"/>
      <c r="O267" s="358"/>
      <c r="P267" s="358"/>
      <c r="Q267" s="358"/>
      <c r="R267" s="358"/>
      <c r="S267" s="358"/>
      <c r="T267" s="358"/>
      <c r="U267" s="358"/>
      <c r="V267" s="358"/>
      <c r="W267" s="358"/>
      <c r="X267" s="358"/>
      <c r="Y267" s="358"/>
      <c r="Z267" s="358"/>
      <c r="AA267" s="358"/>
      <c r="AB267" s="358"/>
      <c r="AC267" s="358"/>
      <c r="AD267" s="358"/>
      <c r="AE267" s="358"/>
      <c r="AF267" s="358"/>
      <c r="AG267" s="358"/>
      <c r="AH267" s="358"/>
      <c r="AI267" s="358"/>
      <c r="AJ267" s="358"/>
      <c r="AK267" s="358"/>
      <c r="AL267" s="358"/>
      <c r="AM267" s="358"/>
      <c r="AN267" s="358"/>
      <c r="AO267" s="358"/>
      <c r="AP267" s="359"/>
    </row>
    <row r="268" spans="1:42" s="22" customFormat="1" ht="15" customHeight="1" x14ac:dyDescent="0.25">
      <c r="A268" s="16"/>
      <c r="B268" s="357"/>
      <c r="C268" s="358"/>
      <c r="D268" s="358"/>
      <c r="E268" s="358"/>
      <c r="F268" s="358"/>
      <c r="G268" s="358"/>
      <c r="H268" s="358"/>
      <c r="I268" s="358"/>
      <c r="J268" s="358"/>
      <c r="K268" s="358"/>
      <c r="L268" s="358"/>
      <c r="M268" s="358"/>
      <c r="N268" s="358"/>
      <c r="O268" s="358"/>
      <c r="P268" s="358"/>
      <c r="Q268" s="358"/>
      <c r="R268" s="358"/>
      <c r="S268" s="358"/>
      <c r="T268" s="358"/>
      <c r="U268" s="358"/>
      <c r="V268" s="358"/>
      <c r="W268" s="358"/>
      <c r="X268" s="358"/>
      <c r="Y268" s="358"/>
      <c r="Z268" s="358"/>
      <c r="AA268" s="358"/>
      <c r="AB268" s="358"/>
      <c r="AC268" s="358"/>
      <c r="AD268" s="358"/>
      <c r="AE268" s="358"/>
      <c r="AF268" s="358"/>
      <c r="AG268" s="358"/>
      <c r="AH268" s="358"/>
      <c r="AI268" s="358"/>
      <c r="AJ268" s="358"/>
      <c r="AK268" s="358"/>
      <c r="AL268" s="358"/>
      <c r="AM268" s="358"/>
      <c r="AN268" s="358"/>
      <c r="AO268" s="358"/>
      <c r="AP268" s="359"/>
    </row>
    <row r="269" spans="1:42" s="22" customFormat="1" ht="15" customHeight="1" x14ac:dyDescent="0.25">
      <c r="A269" s="16"/>
      <c r="B269" s="360"/>
      <c r="C269" s="361"/>
      <c r="D269" s="361"/>
      <c r="E269" s="361"/>
      <c r="F269" s="361"/>
      <c r="G269" s="361"/>
      <c r="H269" s="361"/>
      <c r="I269" s="361"/>
      <c r="J269" s="361"/>
      <c r="K269" s="361"/>
      <c r="L269" s="361"/>
      <c r="M269" s="361"/>
      <c r="N269" s="361"/>
      <c r="O269" s="361"/>
      <c r="P269" s="361"/>
      <c r="Q269" s="361"/>
      <c r="R269" s="361"/>
      <c r="S269" s="361"/>
      <c r="T269" s="361"/>
      <c r="U269" s="361"/>
      <c r="V269" s="361"/>
      <c r="W269" s="361"/>
      <c r="X269" s="361"/>
      <c r="Y269" s="361"/>
      <c r="Z269" s="361"/>
      <c r="AA269" s="361"/>
      <c r="AB269" s="361"/>
      <c r="AC269" s="361"/>
      <c r="AD269" s="361"/>
      <c r="AE269" s="361"/>
      <c r="AF269" s="361"/>
      <c r="AG269" s="361"/>
      <c r="AH269" s="361"/>
      <c r="AI269" s="361"/>
      <c r="AJ269" s="361"/>
      <c r="AK269" s="361"/>
      <c r="AL269" s="361"/>
      <c r="AM269" s="361"/>
      <c r="AN269" s="361"/>
      <c r="AO269" s="361"/>
      <c r="AP269" s="362"/>
    </row>
    <row r="270" spans="1:42" s="22" customFormat="1" ht="4.5" customHeight="1" x14ac:dyDescent="0.25">
      <c r="A270" s="16"/>
    </row>
    <row r="271" spans="1:42" s="22" customFormat="1" ht="15" customHeight="1" x14ac:dyDescent="0.25">
      <c r="A271" s="16">
        <v>26</v>
      </c>
      <c r="B271" s="335" t="s">
        <v>254</v>
      </c>
      <c r="C271" s="335"/>
      <c r="D271" s="335"/>
      <c r="E271" s="335"/>
      <c r="F271" s="335"/>
      <c r="G271" s="335"/>
      <c r="H271" s="335"/>
      <c r="I271" s="335"/>
      <c r="J271" s="335"/>
      <c r="K271" s="335"/>
      <c r="L271" s="335"/>
      <c r="M271" s="335"/>
      <c r="N271" s="335"/>
      <c r="O271" s="335"/>
      <c r="P271" s="335"/>
      <c r="Q271" s="335"/>
      <c r="R271" s="335"/>
      <c r="S271" s="335"/>
      <c r="T271" s="335"/>
      <c r="U271" s="335"/>
      <c r="V271" s="335"/>
      <c r="W271" s="335"/>
      <c r="X271" s="335"/>
      <c r="Y271" s="335"/>
      <c r="Z271" s="335"/>
      <c r="AA271" s="335"/>
      <c r="AB271" s="335"/>
      <c r="AC271" s="335"/>
      <c r="AD271" s="335"/>
      <c r="AE271" s="335"/>
      <c r="AF271" s="335"/>
      <c r="AG271" s="335"/>
      <c r="AH271" s="335"/>
      <c r="AI271" s="335"/>
      <c r="AJ271" s="335"/>
      <c r="AK271" s="335"/>
      <c r="AL271" s="335"/>
      <c r="AM271" s="335"/>
      <c r="AN271" s="335"/>
      <c r="AO271" s="335"/>
      <c r="AP271" s="335"/>
    </row>
    <row r="272" spans="1:42" s="22" customFormat="1" ht="2.25" customHeight="1" x14ac:dyDescent="0.25">
      <c r="A272" s="16"/>
    </row>
    <row r="273" spans="1:42" s="22" customFormat="1" ht="15" customHeight="1" x14ac:dyDescent="0.25">
      <c r="A273" s="16"/>
      <c r="B273" s="147" t="s">
        <v>23</v>
      </c>
      <c r="C273" s="147"/>
      <c r="D273" s="325"/>
      <c r="E273" s="51"/>
      <c r="F273" s="51"/>
      <c r="G273" s="6"/>
      <c r="H273" s="147" t="s">
        <v>24</v>
      </c>
      <c r="I273" s="325"/>
      <c r="J273" s="18"/>
      <c r="K273" s="18"/>
      <c r="L273" s="18"/>
      <c r="M273" s="51"/>
      <c r="N273" s="52"/>
      <c r="O273" s="52"/>
      <c r="P273" s="52"/>
      <c r="Q273" s="52"/>
      <c r="R273" s="52"/>
      <c r="S273" s="52"/>
      <c r="T273" s="52"/>
    </row>
    <row r="274" spans="1:42" s="73" customFormat="1" ht="2.25" customHeight="1" x14ac:dyDescent="0.25">
      <c r="A274" s="16"/>
      <c r="D274" s="6"/>
      <c r="E274" s="52"/>
      <c r="F274" s="52"/>
      <c r="G274" s="6"/>
      <c r="I274" s="6"/>
      <c r="J274" s="81"/>
      <c r="K274" s="81"/>
      <c r="L274" s="81"/>
      <c r="M274" s="52"/>
      <c r="N274" s="52"/>
      <c r="O274" s="52"/>
      <c r="P274" s="52"/>
      <c r="Q274" s="52"/>
      <c r="R274" s="52"/>
      <c r="S274" s="52"/>
      <c r="T274" s="52"/>
    </row>
    <row r="275" spans="1:42" s="73" customFormat="1" ht="15" customHeight="1" x14ac:dyDescent="0.25">
      <c r="A275" s="16">
        <v>27</v>
      </c>
      <c r="B275" s="144" t="s">
        <v>223</v>
      </c>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44"/>
      <c r="AL275" s="144"/>
      <c r="AM275" s="144"/>
      <c r="AN275" s="144"/>
      <c r="AO275" s="144"/>
      <c r="AP275" s="144"/>
    </row>
    <row r="276" spans="1:42" s="73" customFormat="1" ht="2.25" customHeight="1" x14ac:dyDescent="0.25">
      <c r="A276" s="16"/>
      <c r="C276" s="72"/>
      <c r="D276" s="76"/>
      <c r="E276" s="52"/>
      <c r="F276" s="52"/>
      <c r="G276" s="76"/>
      <c r="H276" s="72"/>
      <c r="I276" s="76"/>
      <c r="J276" s="81"/>
      <c r="K276" s="81"/>
      <c r="L276" s="81"/>
      <c r="M276" s="52"/>
      <c r="N276" s="52"/>
      <c r="O276" s="52"/>
      <c r="P276" s="52"/>
      <c r="Q276" s="52"/>
      <c r="R276" s="52"/>
      <c r="S276" s="52"/>
      <c r="T276" s="52"/>
    </row>
    <row r="277" spans="1:42" s="73" customFormat="1" ht="15" customHeight="1" x14ac:dyDescent="0.25">
      <c r="A277" s="16"/>
      <c r="B277" s="340" t="s">
        <v>279</v>
      </c>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c r="AO277" s="126"/>
      <c r="AP277" s="126"/>
    </row>
    <row r="278" spans="1:42" s="73" customFormat="1" ht="2.25" customHeight="1" x14ac:dyDescent="0.25">
      <c r="A278" s="16"/>
      <c r="C278" s="72"/>
      <c r="D278" s="76"/>
      <c r="E278" s="52"/>
      <c r="F278" s="52"/>
      <c r="G278" s="76"/>
      <c r="H278" s="72"/>
      <c r="I278" s="76"/>
      <c r="J278" s="81"/>
      <c r="K278" s="81"/>
      <c r="L278" s="81"/>
      <c r="M278" s="52"/>
      <c r="N278" s="52"/>
      <c r="O278" s="52"/>
      <c r="P278" s="52"/>
      <c r="Q278" s="52"/>
      <c r="R278" s="52"/>
      <c r="S278" s="52"/>
      <c r="T278" s="52"/>
    </row>
    <row r="279" spans="1:42" s="73" customFormat="1" ht="15.75" customHeight="1" x14ac:dyDescent="0.25">
      <c r="A279" s="16"/>
      <c r="B279" s="341"/>
      <c r="C279" s="341"/>
      <c r="E279" s="342" t="s">
        <v>224</v>
      </c>
      <c r="F279" s="342"/>
      <c r="G279" s="342"/>
      <c r="H279" s="342"/>
      <c r="I279" s="342"/>
      <c r="J279" s="81"/>
      <c r="K279" s="81"/>
      <c r="L279" s="81"/>
      <c r="M279" s="52"/>
      <c r="N279" s="52"/>
      <c r="O279" s="52"/>
      <c r="P279" s="52"/>
      <c r="Q279" s="52"/>
      <c r="R279" s="52"/>
      <c r="S279" s="52"/>
      <c r="T279" s="52"/>
    </row>
    <row r="280" spans="1:42" s="23" customFormat="1" ht="4.5" customHeight="1" x14ac:dyDescent="0.25">
      <c r="A280" s="36"/>
    </row>
    <row r="281" spans="1:42" s="23" customFormat="1" ht="15" customHeight="1" x14ac:dyDescent="0.25">
      <c r="A281" s="36">
        <v>28</v>
      </c>
      <c r="B281" s="275" t="s">
        <v>156</v>
      </c>
      <c r="C281" s="279"/>
      <c r="D281" s="279"/>
      <c r="E281" s="279"/>
      <c r="F281" s="279"/>
      <c r="G281" s="279"/>
      <c r="H281" s="279"/>
      <c r="I281" s="279"/>
      <c r="J281" s="279"/>
      <c r="K281" s="279"/>
      <c r="L281" s="279"/>
      <c r="M281" s="279"/>
      <c r="N281" s="279"/>
      <c r="O281" s="279"/>
      <c r="P281" s="279"/>
      <c r="Q281" s="279"/>
      <c r="R281" s="279"/>
      <c r="S281" s="279"/>
      <c r="T281" s="279"/>
      <c r="U281" s="279"/>
      <c r="V281" s="279"/>
      <c r="W281" s="279"/>
      <c r="X281" s="279"/>
      <c r="Y281" s="279"/>
      <c r="Z281" s="279"/>
      <c r="AA281" s="279"/>
      <c r="AB281" s="279"/>
      <c r="AC281" s="279"/>
      <c r="AD281" s="279"/>
      <c r="AE281" s="279"/>
      <c r="AF281" s="279"/>
      <c r="AG281" s="279"/>
      <c r="AH281" s="279"/>
      <c r="AI281" s="279"/>
      <c r="AJ281" s="279"/>
      <c r="AK281" s="279"/>
      <c r="AL281" s="279"/>
      <c r="AM281" s="279"/>
      <c r="AN281" s="279"/>
      <c r="AO281" s="279"/>
      <c r="AP281" s="279"/>
    </row>
    <row r="282" spans="1:42" s="23" customFormat="1" ht="2.25" customHeight="1" x14ac:dyDescent="0.25">
      <c r="A282" s="36"/>
    </row>
    <row r="283" spans="1:42" s="23" customFormat="1" ht="13.8" x14ac:dyDescent="0.25">
      <c r="A283" s="36"/>
      <c r="C283" s="50" t="s">
        <v>207</v>
      </c>
      <c r="D283" s="50"/>
      <c r="E283" s="50"/>
      <c r="F283" s="50"/>
      <c r="G283" s="50"/>
      <c r="H283" s="50"/>
      <c r="I283" s="50"/>
      <c r="J283" s="50"/>
      <c r="K283" s="50"/>
      <c r="L283" s="50"/>
      <c r="M283" s="50"/>
      <c r="N283" s="50"/>
      <c r="O283" s="50"/>
      <c r="P283" s="50"/>
      <c r="Q283" s="50"/>
      <c r="R283" s="50"/>
      <c r="S283" s="50"/>
      <c r="T283" s="50"/>
      <c r="U283" s="50"/>
      <c r="V283" s="50"/>
      <c r="W283" s="155"/>
      <c r="X283" s="156"/>
      <c r="Y283" s="156"/>
      <c r="Z283" s="156"/>
      <c r="AA283" s="156"/>
      <c r="AB283" s="156"/>
      <c r="AC283" s="156"/>
      <c r="AD283" s="156"/>
      <c r="AE283" s="157"/>
      <c r="AF283" s="148" t="s">
        <v>83</v>
      </c>
      <c r="AG283" s="148"/>
    </row>
    <row r="284" spans="1:42" s="23" customFormat="1" ht="2.25" customHeight="1" x14ac:dyDescent="0.25">
      <c r="A284" s="36"/>
    </row>
    <row r="285" spans="1:42" s="23" customFormat="1" ht="12.75" customHeight="1" x14ac:dyDescent="0.25">
      <c r="A285" s="36"/>
      <c r="B285" s="345" t="s">
        <v>157</v>
      </c>
      <c r="C285" s="345"/>
      <c r="D285" s="345"/>
      <c r="E285" s="345"/>
      <c r="F285" s="345"/>
      <c r="G285" s="345"/>
      <c r="H285" s="345"/>
      <c r="I285" s="345"/>
      <c r="J285" s="345"/>
      <c r="K285" s="345"/>
      <c r="L285" s="345"/>
      <c r="M285" s="345"/>
      <c r="N285" s="345"/>
      <c r="O285" s="345"/>
      <c r="P285" s="345"/>
      <c r="Q285" s="345"/>
      <c r="R285" s="345"/>
      <c r="S285" s="345"/>
      <c r="T285" s="345"/>
      <c r="U285" s="345"/>
      <c r="V285" s="345"/>
      <c r="W285" s="345"/>
      <c r="X285" s="345"/>
      <c r="Y285" s="345"/>
      <c r="Z285" s="345"/>
      <c r="AA285" s="345"/>
      <c r="AB285" s="345"/>
      <c r="AC285" s="345"/>
      <c r="AD285" s="345"/>
      <c r="AE285" s="345"/>
      <c r="AF285" s="345"/>
      <c r="AG285" s="345"/>
      <c r="AH285" s="345"/>
      <c r="AI285" s="345"/>
      <c r="AJ285" s="345"/>
      <c r="AK285" s="345"/>
      <c r="AL285" s="345"/>
      <c r="AM285" s="345"/>
      <c r="AN285" s="345"/>
      <c r="AO285" s="345"/>
      <c r="AP285" s="345"/>
    </row>
    <row r="286" spans="1:42" s="23" customFormat="1" ht="2.25" customHeight="1" x14ac:dyDescent="0.25">
      <c r="A286" s="36"/>
    </row>
    <row r="287" spans="1:42" s="23" customFormat="1" ht="12.75" customHeight="1" x14ac:dyDescent="0.25">
      <c r="A287" s="36"/>
      <c r="C287" s="148" t="s">
        <v>72</v>
      </c>
      <c r="D287" s="148"/>
      <c r="E287" s="148"/>
      <c r="F287" s="148"/>
      <c r="G287" s="148"/>
      <c r="H287" s="148"/>
      <c r="I287" s="148"/>
      <c r="J287" s="148"/>
      <c r="K287" s="148"/>
      <c r="L287" s="148"/>
      <c r="M287" s="148"/>
      <c r="N287" s="148"/>
      <c r="O287" s="148"/>
      <c r="P287" s="148"/>
      <c r="Q287" s="148"/>
      <c r="R287" s="148"/>
      <c r="S287" s="148"/>
      <c r="T287" s="148"/>
      <c r="U287" s="148"/>
      <c r="V287" s="148"/>
      <c r="W287" s="148"/>
      <c r="X287" s="148"/>
      <c r="Y287" s="148"/>
      <c r="Z287" s="148"/>
      <c r="AA287" s="148"/>
      <c r="AB287" s="148"/>
      <c r="AC287" s="148"/>
      <c r="AD287" s="148"/>
      <c r="AE287" s="148"/>
      <c r="AF287" s="148"/>
      <c r="AG287" s="148"/>
      <c r="AH287" s="148"/>
      <c r="AI287" s="148"/>
      <c r="AJ287" s="148"/>
      <c r="AK287" s="148"/>
      <c r="AL287" s="148"/>
      <c r="AM287" s="148"/>
      <c r="AN287" s="148"/>
      <c r="AO287" s="148"/>
      <c r="AP287" s="148"/>
    </row>
    <row r="288" spans="1:42" s="23" customFormat="1" ht="4.5" customHeight="1" x14ac:dyDescent="0.25">
      <c r="A288" s="36"/>
    </row>
    <row r="289" spans="1:42" s="23" customFormat="1" ht="11.25" customHeight="1" x14ac:dyDescent="0.25">
      <c r="A289" s="53">
        <v>29</v>
      </c>
      <c r="B289" s="307" t="s">
        <v>186</v>
      </c>
      <c r="C289" s="307"/>
      <c r="D289" s="307"/>
      <c r="E289" s="307"/>
      <c r="F289" s="307"/>
      <c r="G289" s="307"/>
      <c r="H289" s="307"/>
      <c r="I289" s="307"/>
      <c r="J289" s="307"/>
      <c r="K289" s="307"/>
      <c r="L289" s="307"/>
      <c r="M289" s="307"/>
      <c r="N289" s="307"/>
      <c r="O289" s="307"/>
      <c r="P289" s="307"/>
      <c r="Q289" s="307"/>
      <c r="R289" s="307"/>
      <c r="S289" s="307"/>
      <c r="T289" s="307"/>
      <c r="U289" s="307"/>
      <c r="V289" s="307"/>
      <c r="W289" s="307"/>
      <c r="X289" s="307"/>
      <c r="Y289" s="307"/>
      <c r="Z289" s="307"/>
      <c r="AA289" s="307"/>
      <c r="AB289" s="307"/>
      <c r="AC289" s="307"/>
      <c r="AD289" s="307"/>
      <c r="AE289" s="307"/>
      <c r="AF289" s="307"/>
      <c r="AG289" s="307"/>
      <c r="AH289" s="307"/>
      <c r="AI289" s="307"/>
      <c r="AJ289" s="307"/>
      <c r="AK289" s="307"/>
      <c r="AL289" s="307"/>
      <c r="AM289" s="307"/>
      <c r="AN289" s="307"/>
      <c r="AO289" s="307"/>
      <c r="AP289" s="307"/>
    </row>
    <row r="290" spans="1:42" s="23" customFormat="1" ht="3" customHeight="1" x14ac:dyDescent="0.25">
      <c r="A290" s="53"/>
      <c r="B290" s="307"/>
      <c r="C290" s="307"/>
      <c r="D290" s="307"/>
      <c r="E290" s="307"/>
      <c r="F290" s="307"/>
      <c r="G290" s="307"/>
      <c r="H290" s="307"/>
      <c r="I290" s="307"/>
      <c r="J290" s="307"/>
      <c r="K290" s="307"/>
      <c r="L290" s="307"/>
      <c r="M290" s="307"/>
      <c r="N290" s="307"/>
      <c r="O290" s="307"/>
      <c r="P290" s="307"/>
      <c r="Q290" s="307"/>
      <c r="R290" s="307"/>
      <c r="S290" s="307"/>
      <c r="T290" s="307"/>
      <c r="U290" s="307"/>
      <c r="V290" s="307"/>
      <c r="W290" s="307"/>
      <c r="X290" s="307"/>
      <c r="Y290" s="307"/>
      <c r="Z290" s="307"/>
      <c r="AA290" s="307"/>
      <c r="AB290" s="307"/>
      <c r="AC290" s="307"/>
      <c r="AD290" s="307"/>
      <c r="AE290" s="307"/>
      <c r="AF290" s="307"/>
      <c r="AG290" s="307"/>
      <c r="AH290" s="307"/>
      <c r="AI290" s="307"/>
      <c r="AJ290" s="307"/>
      <c r="AK290" s="307"/>
      <c r="AL290" s="307"/>
      <c r="AM290" s="307"/>
      <c r="AN290" s="307"/>
      <c r="AO290" s="307"/>
      <c r="AP290" s="307"/>
    </row>
    <row r="291" spans="1:42" s="23" customFormat="1" ht="13.8" x14ac:dyDescent="0.25">
      <c r="A291" s="36"/>
      <c r="C291" s="148" t="s">
        <v>292</v>
      </c>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c r="AG291" s="148"/>
      <c r="AH291" s="148"/>
      <c r="AI291" s="148"/>
      <c r="AJ291" s="148"/>
      <c r="AK291" s="148"/>
      <c r="AL291" s="148"/>
      <c r="AM291" s="148"/>
      <c r="AN291" s="148"/>
      <c r="AO291" s="148"/>
      <c r="AP291" s="148"/>
    </row>
    <row r="292" spans="1:42" s="23" customFormat="1" ht="2.25" customHeight="1" x14ac:dyDescent="0.25">
      <c r="A292" s="36"/>
    </row>
    <row r="293" spans="1:42" s="23" customFormat="1" ht="12.75" customHeight="1" x14ac:dyDescent="0.25">
      <c r="A293" s="36"/>
      <c r="C293" s="148" t="s">
        <v>208</v>
      </c>
      <c r="D293" s="148"/>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c r="AA293" s="148"/>
      <c r="AB293" s="148"/>
      <c r="AC293" s="148"/>
      <c r="AD293" s="148"/>
      <c r="AE293" s="148"/>
      <c r="AF293" s="148"/>
      <c r="AG293" s="148"/>
      <c r="AH293" s="148"/>
      <c r="AI293" s="148"/>
      <c r="AJ293" s="148"/>
      <c r="AK293" s="148"/>
      <c r="AL293" s="148"/>
      <c r="AM293" s="148"/>
      <c r="AN293" s="148"/>
      <c r="AO293" s="148"/>
      <c r="AP293" s="148"/>
    </row>
    <row r="294" spans="1:42" s="23" customFormat="1" ht="4.5" customHeight="1" x14ac:dyDescent="0.25">
      <c r="A294" s="36"/>
    </row>
    <row r="295" spans="1:42" s="23" customFormat="1" ht="15" customHeight="1" x14ac:dyDescent="0.25">
      <c r="A295" s="54">
        <v>30</v>
      </c>
      <c r="B295" s="338" t="s">
        <v>175</v>
      </c>
      <c r="C295" s="234"/>
      <c r="D295" s="234"/>
      <c r="E295" s="234"/>
      <c r="F295" s="234"/>
      <c r="G295" s="234"/>
      <c r="H295" s="234"/>
      <c r="I295" s="234"/>
      <c r="J295" s="234"/>
      <c r="K295" s="234"/>
      <c r="L295" s="234"/>
      <c r="M295" s="234"/>
      <c r="N295" s="234"/>
      <c r="O295" s="234"/>
      <c r="P295" s="234"/>
      <c r="Q295" s="234"/>
      <c r="R295" s="234"/>
      <c r="S295" s="234"/>
      <c r="T295" s="234"/>
      <c r="U295" s="234"/>
      <c r="V295" s="234"/>
      <c r="W295" s="234"/>
      <c r="X295" s="234"/>
      <c r="Y295" s="234"/>
      <c r="Z295" s="234"/>
      <c r="AA295" s="234"/>
      <c r="AB295" s="234"/>
      <c r="AC295" s="234"/>
      <c r="AD295" s="234"/>
      <c r="AE295" s="234"/>
      <c r="AF295" s="234"/>
      <c r="AG295" s="234"/>
      <c r="AH295" s="234"/>
      <c r="AI295" s="234"/>
      <c r="AJ295" s="234"/>
      <c r="AK295" s="234"/>
      <c r="AL295" s="234"/>
      <c r="AM295" s="234"/>
      <c r="AN295" s="234"/>
      <c r="AO295" s="234"/>
      <c r="AP295" s="234"/>
    </row>
    <row r="296" spans="1:42" s="23" customFormat="1" ht="2.25" customHeight="1" x14ac:dyDescent="0.25">
      <c r="A296" s="5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row>
    <row r="297" spans="1:42" s="23" customFormat="1" ht="12.75" customHeight="1" x14ac:dyDescent="0.25">
      <c r="A297" s="54"/>
      <c r="B297" s="27"/>
      <c r="C297" s="234" t="s">
        <v>215</v>
      </c>
      <c r="D297" s="234"/>
      <c r="E297" s="234"/>
      <c r="F297" s="234"/>
      <c r="G297" s="234"/>
      <c r="H297" s="234"/>
      <c r="I297" s="234"/>
      <c r="J297" s="234"/>
      <c r="K297" s="234"/>
      <c r="L297" s="234"/>
      <c r="M297" s="234"/>
      <c r="N297" s="234"/>
      <c r="O297" s="234"/>
      <c r="P297" s="234"/>
      <c r="Q297" s="234"/>
      <c r="R297" s="234"/>
      <c r="S297" s="234"/>
      <c r="T297" s="234"/>
      <c r="U297" s="234"/>
      <c r="V297" s="234"/>
      <c r="W297" s="234"/>
      <c r="X297" s="234"/>
      <c r="Y297" s="234"/>
      <c r="Z297" s="234"/>
      <c r="AA297" s="234"/>
      <c r="AB297" s="234"/>
      <c r="AC297" s="234"/>
      <c r="AD297" s="234"/>
      <c r="AE297" s="234"/>
      <c r="AF297" s="234"/>
      <c r="AG297" s="234"/>
      <c r="AH297" s="234"/>
      <c r="AI297" s="234"/>
      <c r="AJ297" s="234"/>
      <c r="AK297" s="234"/>
      <c r="AL297" s="234"/>
      <c r="AM297" s="234"/>
      <c r="AN297" s="234"/>
      <c r="AO297" s="234"/>
      <c r="AP297" s="234"/>
    </row>
    <row r="298" spans="1:42" s="23" customFormat="1" ht="2.25" customHeight="1" x14ac:dyDescent="0.25">
      <c r="A298" s="5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row>
    <row r="299" spans="1:42" s="23" customFormat="1" ht="12.75" customHeight="1" x14ac:dyDescent="0.25">
      <c r="A299" s="54"/>
      <c r="B299" s="27"/>
      <c r="C299" s="234" t="s">
        <v>158</v>
      </c>
      <c r="D299" s="234"/>
      <c r="E299" s="234"/>
      <c r="F299" s="234"/>
      <c r="G299" s="234"/>
      <c r="H299" s="234"/>
      <c r="I299" s="234"/>
      <c r="J299" s="234"/>
      <c r="K299" s="234"/>
      <c r="L299" s="234"/>
      <c r="M299" s="234"/>
      <c r="N299" s="234"/>
      <c r="O299" s="234"/>
      <c r="P299" s="234"/>
      <c r="Q299" s="234"/>
      <c r="R299" s="234"/>
      <c r="S299" s="234"/>
      <c r="T299" s="234"/>
      <c r="U299" s="234"/>
      <c r="V299" s="234"/>
      <c r="W299" s="234"/>
      <c r="X299" s="234"/>
      <c r="Y299" s="234"/>
      <c r="Z299" s="234"/>
      <c r="AA299" s="234"/>
      <c r="AB299" s="234"/>
      <c r="AC299" s="234"/>
      <c r="AD299" s="234"/>
      <c r="AE299" s="234"/>
      <c r="AF299" s="234"/>
      <c r="AG299" s="234"/>
      <c r="AH299" s="234"/>
      <c r="AI299" s="234"/>
      <c r="AJ299" s="234"/>
      <c r="AK299" s="234"/>
      <c r="AL299" s="234"/>
      <c r="AM299" s="234"/>
      <c r="AN299" s="234"/>
      <c r="AO299" s="234"/>
      <c r="AP299" s="234"/>
    </row>
    <row r="300" spans="1:42" s="23" customFormat="1" ht="2.25" customHeight="1" x14ac:dyDescent="0.25">
      <c r="A300" s="5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row>
    <row r="301" spans="1:42" s="23" customFormat="1" ht="12.75" customHeight="1" x14ac:dyDescent="0.25">
      <c r="A301" s="54"/>
      <c r="B301" s="27"/>
      <c r="C301" s="234" t="s">
        <v>159</v>
      </c>
      <c r="D301" s="234"/>
      <c r="E301" s="234"/>
      <c r="F301" s="234"/>
      <c r="G301" s="234"/>
      <c r="H301" s="234"/>
      <c r="I301" s="234"/>
      <c r="J301" s="234"/>
      <c r="K301" s="234"/>
      <c r="L301" s="234"/>
      <c r="M301" s="234"/>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234"/>
      <c r="AL301" s="234"/>
      <c r="AM301" s="234"/>
      <c r="AN301" s="234"/>
      <c r="AO301" s="234"/>
      <c r="AP301" s="234"/>
    </row>
    <row r="302" spans="1:42" s="23" customFormat="1" ht="2.25" customHeight="1" x14ac:dyDescent="0.25">
      <c r="A302" s="5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row>
    <row r="303" spans="1:42" ht="15" customHeight="1" x14ac:dyDescent="0.25">
      <c r="C303" s="126" t="s">
        <v>225</v>
      </c>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c r="AO303" s="126"/>
      <c r="AP303" s="126"/>
    </row>
    <row r="304" spans="1:42" s="72" customFormat="1" ht="2.25" customHeight="1" x14ac:dyDescent="0.25">
      <c r="A304" s="54"/>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row>
    <row r="305" spans="1:46" s="23" customFormat="1" ht="12.75" customHeight="1" x14ac:dyDescent="0.25">
      <c r="A305" s="54"/>
      <c r="B305" s="27"/>
      <c r="C305" s="27" t="s">
        <v>176</v>
      </c>
      <c r="D305" s="27"/>
      <c r="E305" s="27"/>
      <c r="F305" s="55"/>
      <c r="G305" s="56"/>
      <c r="H305" s="56"/>
      <c r="I305" s="56"/>
      <c r="J305" s="210"/>
      <c r="K305" s="211"/>
      <c r="L305" s="211"/>
      <c r="M305" s="211"/>
      <c r="N305" s="211"/>
      <c r="O305" s="211"/>
      <c r="P305" s="211"/>
      <c r="Q305" s="211"/>
      <c r="R305" s="211"/>
      <c r="S305" s="211"/>
      <c r="T305" s="211"/>
      <c r="U305" s="211"/>
      <c r="V305" s="211"/>
      <c r="W305" s="211"/>
      <c r="X305" s="211"/>
      <c r="Y305" s="211"/>
      <c r="Z305" s="211"/>
      <c r="AA305" s="211"/>
      <c r="AB305" s="211"/>
      <c r="AC305" s="211"/>
      <c r="AD305" s="211"/>
      <c r="AE305" s="211"/>
      <c r="AF305" s="211"/>
      <c r="AG305" s="211"/>
      <c r="AH305" s="211"/>
      <c r="AI305" s="211"/>
      <c r="AJ305" s="211"/>
      <c r="AK305" s="211"/>
      <c r="AL305" s="211"/>
      <c r="AM305" s="211"/>
      <c r="AN305" s="211"/>
      <c r="AO305" s="211"/>
      <c r="AP305" s="212"/>
    </row>
    <row r="306" spans="1:46" s="23" customFormat="1" ht="4.5" customHeight="1" x14ac:dyDescent="0.25">
      <c r="A306" s="36"/>
    </row>
    <row r="307" spans="1:46" s="23" customFormat="1" ht="30.75" customHeight="1" x14ac:dyDescent="0.25">
      <c r="A307" s="54">
        <v>31</v>
      </c>
      <c r="B307" s="296" t="s">
        <v>235</v>
      </c>
      <c r="C307" s="297"/>
      <c r="D307" s="297"/>
      <c r="E307" s="297"/>
      <c r="F307" s="297"/>
      <c r="G307" s="297"/>
      <c r="H307" s="297"/>
      <c r="I307" s="297"/>
      <c r="J307" s="297"/>
      <c r="K307" s="297"/>
      <c r="L307" s="297"/>
      <c r="M307" s="297"/>
      <c r="N307" s="297"/>
      <c r="O307" s="297"/>
      <c r="P307" s="297"/>
      <c r="Q307" s="297"/>
      <c r="R307" s="297"/>
      <c r="S307" s="297"/>
      <c r="T307" s="297"/>
      <c r="U307" s="297"/>
      <c r="V307" s="297"/>
      <c r="W307" s="297"/>
      <c r="X307" s="297"/>
      <c r="Y307" s="297"/>
      <c r="Z307" s="297"/>
      <c r="AA307" s="297"/>
      <c r="AB307" s="297"/>
      <c r="AC307" s="297"/>
      <c r="AD307" s="297"/>
      <c r="AE307" s="297"/>
      <c r="AF307" s="297"/>
      <c r="AG307" s="297"/>
      <c r="AH307" s="297"/>
      <c r="AI307" s="297"/>
      <c r="AJ307" s="297"/>
      <c r="AK307" s="297"/>
      <c r="AL307" s="297"/>
      <c r="AM307" s="297"/>
      <c r="AN307" s="297"/>
      <c r="AO307" s="297"/>
      <c r="AP307" s="297"/>
    </row>
    <row r="308" spans="1:46" s="23" customFormat="1" ht="2.25" customHeight="1" x14ac:dyDescent="0.25">
      <c r="A308" s="36"/>
    </row>
    <row r="309" spans="1:46" s="23" customFormat="1" ht="13.8" x14ac:dyDescent="0.25">
      <c r="A309" s="36"/>
      <c r="C309" s="148" t="s">
        <v>236</v>
      </c>
      <c r="D309" s="148"/>
      <c r="E309" s="148"/>
      <c r="F309" s="148"/>
      <c r="G309" s="148"/>
      <c r="H309" s="148"/>
      <c r="I309" s="148"/>
      <c r="J309" s="148"/>
      <c r="K309" s="148"/>
      <c r="L309" s="148"/>
      <c r="M309" s="148"/>
      <c r="N309" s="148"/>
      <c r="O309" s="148"/>
      <c r="P309" s="148"/>
      <c r="Q309" s="148"/>
      <c r="R309" s="148"/>
      <c r="S309" s="148"/>
      <c r="T309" s="148"/>
      <c r="U309" s="148"/>
      <c r="V309" s="148"/>
      <c r="W309" s="148"/>
      <c r="X309" s="148"/>
      <c r="Y309" s="148"/>
      <c r="Z309" s="148"/>
      <c r="AA309" s="148"/>
      <c r="AB309" s="148"/>
      <c r="AC309" s="148"/>
      <c r="AD309" s="148"/>
      <c r="AE309" s="148"/>
      <c r="AF309" s="148"/>
      <c r="AG309" s="148"/>
      <c r="AH309" s="148"/>
      <c r="AI309" s="148"/>
      <c r="AJ309" s="148"/>
      <c r="AK309" s="148"/>
      <c r="AL309" s="148"/>
      <c r="AM309" s="148"/>
      <c r="AN309" s="148"/>
      <c r="AO309" s="148"/>
      <c r="AP309" s="148"/>
    </row>
    <row r="310" spans="1:46" s="23" customFormat="1" ht="2.25" customHeight="1" x14ac:dyDescent="0.25">
      <c r="A310" s="36"/>
    </row>
    <row r="311" spans="1:46" s="23" customFormat="1" ht="12.75" customHeight="1" x14ac:dyDescent="0.25">
      <c r="A311" s="36"/>
      <c r="C311" s="148" t="s">
        <v>237</v>
      </c>
      <c r="D311" s="148"/>
      <c r="E311" s="148"/>
      <c r="F311" s="148"/>
      <c r="G311" s="148"/>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148"/>
      <c r="AH311" s="148"/>
      <c r="AI311" s="148"/>
      <c r="AJ311" s="148"/>
      <c r="AK311" s="148"/>
      <c r="AL311" s="148"/>
      <c r="AM311" s="148"/>
      <c r="AN311" s="148"/>
      <c r="AO311" s="148"/>
      <c r="AP311" s="148"/>
    </row>
    <row r="312" spans="1:46" s="23" customFormat="1" ht="2.25" customHeight="1" x14ac:dyDescent="0.25">
      <c r="A312" s="36"/>
    </row>
    <row r="313" spans="1:46" s="23" customFormat="1" ht="15" customHeight="1" x14ac:dyDescent="0.25">
      <c r="A313" s="36">
        <v>32</v>
      </c>
      <c r="B313" s="296" t="s">
        <v>183</v>
      </c>
      <c r="C313" s="297"/>
      <c r="D313" s="297"/>
      <c r="E313" s="297"/>
      <c r="F313" s="297"/>
      <c r="G313" s="297"/>
      <c r="H313" s="297"/>
      <c r="I313" s="297"/>
      <c r="J313" s="297"/>
      <c r="K313" s="297"/>
      <c r="L313" s="297"/>
      <c r="M313" s="297"/>
      <c r="N313" s="297"/>
      <c r="O313" s="297"/>
      <c r="P313" s="297"/>
      <c r="Q313" s="297"/>
      <c r="R313" s="297"/>
      <c r="S313" s="297"/>
      <c r="T313" s="297"/>
      <c r="U313" s="297"/>
      <c r="V313" s="297"/>
      <c r="W313" s="297"/>
      <c r="X313" s="297"/>
      <c r="Y313" s="297"/>
      <c r="Z313" s="297"/>
      <c r="AA313" s="297"/>
      <c r="AB313" s="297"/>
      <c r="AC313" s="297"/>
      <c r="AD313" s="297"/>
      <c r="AE313" s="297"/>
      <c r="AF313" s="297"/>
      <c r="AG313" s="297"/>
      <c r="AH313" s="297"/>
      <c r="AI313" s="297"/>
      <c r="AJ313" s="297"/>
      <c r="AK313" s="297"/>
      <c r="AL313" s="297"/>
      <c r="AM313" s="297"/>
      <c r="AN313" s="297"/>
      <c r="AO313" s="297"/>
      <c r="AP313" s="297"/>
    </row>
    <row r="314" spans="1:46" s="22" customFormat="1" ht="15" customHeight="1" x14ac:dyDescent="0.25">
      <c r="A314" s="16"/>
      <c r="B314" s="216"/>
      <c r="C314" s="238"/>
      <c r="D314" s="238"/>
      <c r="E314" s="239"/>
      <c r="G314" s="22" t="s">
        <v>293</v>
      </c>
      <c r="AQ314" s="6"/>
      <c r="AR314" s="6"/>
      <c r="AS314" s="6"/>
      <c r="AT314" s="6"/>
    </row>
    <row r="315" spans="1:46" s="73" customFormat="1" ht="2.25" customHeight="1" x14ac:dyDescent="0.25">
      <c r="A315" s="36"/>
      <c r="B315" s="52"/>
      <c r="C315" s="52"/>
      <c r="D315" s="52"/>
      <c r="E315" s="52"/>
      <c r="F315" s="72"/>
      <c r="G315" s="72"/>
      <c r="AQ315" s="6"/>
      <c r="AR315" s="6"/>
      <c r="AS315" s="6"/>
      <c r="AT315" s="6"/>
    </row>
    <row r="316" spans="1:46" s="73" customFormat="1" ht="15" customHeight="1" x14ac:dyDescent="0.25">
      <c r="A316" s="36">
        <v>33</v>
      </c>
      <c r="B316" s="343" t="s">
        <v>226</v>
      </c>
      <c r="C316" s="343"/>
      <c r="D316" s="343"/>
      <c r="E316" s="343"/>
      <c r="F316" s="343"/>
      <c r="G316" s="343"/>
      <c r="H316" s="343"/>
      <c r="I316" s="343"/>
      <c r="J316" s="343"/>
      <c r="K316" s="343"/>
      <c r="L316" s="343"/>
      <c r="M316" s="343"/>
      <c r="N316" s="343"/>
      <c r="O316" s="343"/>
      <c r="P316" s="343"/>
      <c r="Q316" s="343"/>
      <c r="R316" s="343"/>
      <c r="S316" s="343"/>
      <c r="T316" s="343"/>
      <c r="U316" s="343"/>
      <c r="V316" s="343"/>
      <c r="W316" s="343"/>
      <c r="X316" s="343"/>
      <c r="Y316" s="343"/>
      <c r="Z316" s="343"/>
      <c r="AA316" s="343"/>
      <c r="AB316" s="343"/>
      <c r="AC316" s="343"/>
      <c r="AD316" s="343"/>
      <c r="AE316" s="343"/>
      <c r="AF316" s="343"/>
      <c r="AG316" s="343"/>
      <c r="AH316" s="343"/>
      <c r="AI316" s="343"/>
      <c r="AJ316" s="343"/>
      <c r="AK316" s="343"/>
      <c r="AL316" s="343"/>
      <c r="AM316" s="343"/>
      <c r="AN316" s="343"/>
      <c r="AO316" s="343"/>
      <c r="AP316" s="343"/>
      <c r="AQ316" s="6"/>
      <c r="AR316" s="6"/>
      <c r="AS316" s="6"/>
      <c r="AT316" s="6"/>
    </row>
    <row r="317" spans="1:46" s="73" customFormat="1" ht="32.1" customHeight="1" x14ac:dyDescent="0.25">
      <c r="A317" s="36"/>
      <c r="B317" s="344" t="s">
        <v>238</v>
      </c>
      <c r="C317" s="342"/>
      <c r="D317" s="342"/>
      <c r="E317" s="342"/>
      <c r="F317" s="342"/>
      <c r="G317" s="342"/>
      <c r="H317" s="342"/>
      <c r="I317" s="342"/>
      <c r="J317" s="342"/>
      <c r="K317" s="342"/>
      <c r="L317" s="342"/>
      <c r="M317" s="342"/>
      <c r="N317" s="342"/>
      <c r="O317" s="342"/>
      <c r="P317" s="342"/>
      <c r="Q317" s="342"/>
      <c r="R317" s="342"/>
      <c r="S317" s="342"/>
      <c r="T317" s="342"/>
      <c r="U317" s="342"/>
      <c r="V317" s="342"/>
      <c r="W317" s="342"/>
      <c r="X317" s="342"/>
      <c r="Y317" s="342"/>
      <c r="Z317" s="342"/>
      <c r="AA317" s="342"/>
      <c r="AB317" s="342"/>
      <c r="AC317" s="342"/>
      <c r="AD317" s="342"/>
      <c r="AE317" s="342"/>
      <c r="AF317" s="342"/>
      <c r="AG317" s="342"/>
      <c r="AH317" s="342"/>
      <c r="AI317" s="342"/>
      <c r="AJ317" s="342"/>
      <c r="AK317" s="342"/>
      <c r="AL317" s="342"/>
      <c r="AM317" s="342"/>
      <c r="AN317" s="342"/>
      <c r="AO317" s="342"/>
      <c r="AP317" s="342"/>
      <c r="AQ317" s="6"/>
      <c r="AR317" s="6"/>
      <c r="AS317" s="6"/>
      <c r="AT317" s="6"/>
    </row>
    <row r="318" spans="1:46" s="73" customFormat="1" ht="2.25" customHeight="1" x14ac:dyDescent="0.25">
      <c r="A318" s="36"/>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c r="AO318" s="81"/>
      <c r="AP318" s="81"/>
      <c r="AQ318" s="6"/>
      <c r="AR318" s="6"/>
      <c r="AS318" s="6"/>
      <c r="AT318" s="6"/>
    </row>
    <row r="319" spans="1:46" s="73" customFormat="1" ht="15" customHeight="1" x14ac:dyDescent="0.25">
      <c r="A319" s="36"/>
      <c r="B319" s="341"/>
      <c r="C319" s="341"/>
      <c r="D319" s="341"/>
      <c r="E319" s="341"/>
      <c r="F319" s="81"/>
      <c r="G319" s="52" t="s">
        <v>227</v>
      </c>
      <c r="H319" s="52"/>
      <c r="I319" s="52"/>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c r="AO319" s="81"/>
      <c r="AP319" s="81"/>
      <c r="AQ319" s="6"/>
      <c r="AR319" s="6"/>
      <c r="AS319" s="6"/>
      <c r="AT319" s="6"/>
    </row>
    <row r="320" spans="1:46" s="73" customFormat="1" ht="15" customHeight="1" x14ac:dyDescent="0.25">
      <c r="A320" s="36"/>
      <c r="B320" s="81"/>
      <c r="C320" s="81"/>
      <c r="D320" s="81"/>
      <c r="E320" s="81"/>
      <c r="F320" s="81"/>
      <c r="G320" s="52"/>
      <c r="H320" s="52"/>
      <c r="I320" s="52"/>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c r="AO320" s="81"/>
      <c r="AP320" s="81"/>
      <c r="AQ320" s="6"/>
      <c r="AR320" s="6"/>
      <c r="AS320" s="6"/>
      <c r="AT320" s="6"/>
    </row>
    <row r="321" spans="1:44" s="73" customFormat="1" ht="15" customHeight="1" x14ac:dyDescent="0.25">
      <c r="A321" s="16"/>
      <c r="B321" s="168" t="s">
        <v>266</v>
      </c>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c r="AH321" s="168"/>
      <c r="AI321" s="168"/>
      <c r="AJ321" s="168"/>
      <c r="AK321" s="168"/>
      <c r="AL321" s="168"/>
      <c r="AM321" s="168"/>
      <c r="AN321" s="168"/>
      <c r="AO321" s="168"/>
      <c r="AP321" s="169"/>
    </row>
    <row r="322" spans="1:44" s="72" customFormat="1" ht="2.25" customHeight="1" x14ac:dyDescent="0.25">
      <c r="A322" s="36"/>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3"/>
    </row>
    <row r="323" spans="1:44" s="72" customFormat="1" ht="17.399999999999999" customHeight="1" x14ac:dyDescent="0.25">
      <c r="A323" s="36">
        <v>34</v>
      </c>
      <c r="B323" s="346" t="s">
        <v>239</v>
      </c>
      <c r="C323" s="347"/>
      <c r="D323" s="347"/>
      <c r="E323" s="347"/>
      <c r="F323" s="347"/>
      <c r="G323" s="347"/>
      <c r="H323" s="347"/>
      <c r="I323" s="347"/>
      <c r="J323" s="347"/>
      <c r="K323" s="347"/>
      <c r="L323" s="347"/>
      <c r="M323" s="347"/>
      <c r="N323" s="347"/>
      <c r="O323" s="347"/>
      <c r="P323" s="347"/>
      <c r="Q323" s="347"/>
      <c r="R323" s="347"/>
      <c r="S323" s="347"/>
      <c r="T323" s="347"/>
      <c r="U323" s="347"/>
      <c r="V323" s="347"/>
      <c r="W323" s="347"/>
      <c r="X323" s="347"/>
      <c r="Y323" s="347"/>
      <c r="Z323" s="347"/>
      <c r="AA323" s="347"/>
      <c r="AB323" s="347"/>
      <c r="AC323" s="347"/>
      <c r="AD323" s="347"/>
      <c r="AE323" s="347"/>
      <c r="AF323" s="347"/>
      <c r="AG323" s="347"/>
      <c r="AH323" s="347"/>
      <c r="AI323" s="347"/>
      <c r="AJ323" s="347"/>
      <c r="AK323" s="347"/>
      <c r="AL323" s="347"/>
      <c r="AM323" s="347"/>
      <c r="AN323" s="347"/>
      <c r="AO323" s="347"/>
      <c r="AP323" s="347"/>
      <c r="AQ323" s="347"/>
      <c r="AR323" s="347"/>
    </row>
    <row r="324" spans="1:44" s="72" customFormat="1" ht="2.25" customHeight="1" x14ac:dyDescent="0.25">
      <c r="A324" s="36"/>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3"/>
    </row>
    <row r="325" spans="1:44" s="72" customFormat="1" ht="30" customHeight="1" x14ac:dyDescent="0.25">
      <c r="A325" s="36">
        <v>35</v>
      </c>
      <c r="B325" s="337" t="s">
        <v>240</v>
      </c>
      <c r="C325" s="337"/>
      <c r="D325" s="337"/>
      <c r="E325" s="337"/>
      <c r="F325" s="337"/>
      <c r="G325" s="337"/>
      <c r="H325" s="337"/>
      <c r="I325" s="337"/>
      <c r="J325" s="337"/>
      <c r="K325" s="337"/>
      <c r="L325" s="337"/>
      <c r="M325" s="337"/>
      <c r="N325" s="337"/>
      <c r="O325" s="337"/>
      <c r="P325" s="337"/>
      <c r="Q325" s="337"/>
      <c r="R325" s="337"/>
      <c r="S325" s="337"/>
      <c r="T325" s="337"/>
      <c r="U325" s="337"/>
      <c r="V325" s="337"/>
      <c r="W325" s="337"/>
      <c r="X325" s="337"/>
      <c r="Y325" s="337"/>
      <c r="Z325" s="337"/>
      <c r="AA325" s="337"/>
      <c r="AB325" s="337"/>
      <c r="AC325" s="337"/>
      <c r="AD325" s="337"/>
      <c r="AE325" s="337"/>
      <c r="AF325" s="337"/>
      <c r="AG325" s="337"/>
      <c r="AH325" s="337"/>
      <c r="AI325" s="337"/>
      <c r="AJ325" s="337"/>
      <c r="AK325" s="337"/>
      <c r="AL325" s="337"/>
      <c r="AM325" s="337"/>
      <c r="AN325" s="337"/>
      <c r="AO325" s="337"/>
      <c r="AP325" s="337"/>
    </row>
    <row r="326" spans="1:44" s="72" customFormat="1" ht="2.25" customHeight="1" x14ac:dyDescent="0.25">
      <c r="A326" s="36"/>
      <c r="B326" s="84"/>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c r="AA326" s="84"/>
      <c r="AB326" s="84"/>
      <c r="AC326" s="84"/>
      <c r="AD326" s="84"/>
      <c r="AE326" s="84"/>
      <c r="AF326" s="84"/>
      <c r="AG326" s="84"/>
      <c r="AH326" s="84"/>
      <c r="AI326" s="84"/>
      <c r="AJ326" s="84"/>
      <c r="AK326" s="84"/>
      <c r="AL326" s="84"/>
      <c r="AM326" s="84"/>
      <c r="AN326" s="84"/>
      <c r="AO326" s="84"/>
      <c r="AP326" s="84"/>
    </row>
    <row r="327" spans="1:44" s="73" customFormat="1" ht="15" customHeight="1" x14ac:dyDescent="0.25">
      <c r="A327" s="16"/>
      <c r="B327" s="348"/>
      <c r="C327" s="348"/>
      <c r="D327" s="348"/>
      <c r="E327" s="348"/>
      <c r="F327" s="348"/>
      <c r="G327" s="348"/>
      <c r="H327" s="348"/>
      <c r="I327" s="348"/>
      <c r="J327" s="348"/>
      <c r="K327" s="348"/>
      <c r="L327" s="348"/>
      <c r="M327" s="348"/>
      <c r="N327" s="348"/>
      <c r="O327" s="348"/>
      <c r="P327" s="348"/>
      <c r="Q327" s="348"/>
      <c r="R327" s="348"/>
      <c r="S327" s="348"/>
      <c r="T327" s="348"/>
      <c r="U327" s="348"/>
      <c r="V327" s="348"/>
      <c r="W327" s="348"/>
      <c r="X327" s="348"/>
      <c r="Y327" s="348"/>
      <c r="Z327" s="348"/>
      <c r="AA327" s="348"/>
      <c r="AB327" s="348"/>
      <c r="AC327" s="348"/>
      <c r="AD327" s="348"/>
      <c r="AE327" s="348"/>
      <c r="AF327" s="348"/>
      <c r="AG327" s="348"/>
      <c r="AH327" s="348"/>
      <c r="AI327" s="348"/>
      <c r="AJ327" s="348"/>
      <c r="AK327" s="348"/>
      <c r="AL327" s="348"/>
      <c r="AM327" s="348"/>
      <c r="AN327" s="348"/>
      <c r="AO327" s="348"/>
      <c r="AP327" s="348"/>
    </row>
    <row r="328" spans="1:44" s="73" customFormat="1" ht="15" customHeight="1" x14ac:dyDescent="0.25">
      <c r="A328" s="16"/>
      <c r="B328" s="348"/>
      <c r="C328" s="348"/>
      <c r="D328" s="348"/>
      <c r="E328" s="348"/>
      <c r="F328" s="348"/>
      <c r="G328" s="348"/>
      <c r="H328" s="348"/>
      <c r="I328" s="348"/>
      <c r="J328" s="348"/>
      <c r="K328" s="348"/>
      <c r="L328" s="348"/>
      <c r="M328" s="348"/>
      <c r="N328" s="348"/>
      <c r="O328" s="348"/>
      <c r="P328" s="348"/>
      <c r="Q328" s="348"/>
      <c r="R328" s="348"/>
      <c r="S328" s="348"/>
      <c r="T328" s="348"/>
      <c r="U328" s="348"/>
      <c r="V328" s="348"/>
      <c r="W328" s="348"/>
      <c r="X328" s="348"/>
      <c r="Y328" s="348"/>
      <c r="Z328" s="348"/>
      <c r="AA328" s="348"/>
      <c r="AB328" s="348"/>
      <c r="AC328" s="348"/>
      <c r="AD328" s="348"/>
      <c r="AE328" s="348"/>
      <c r="AF328" s="348"/>
      <c r="AG328" s="348"/>
      <c r="AH328" s="348"/>
      <c r="AI328" s="348"/>
      <c r="AJ328" s="348"/>
      <c r="AK328" s="348"/>
      <c r="AL328" s="348"/>
      <c r="AM328" s="348"/>
      <c r="AN328" s="348"/>
      <c r="AO328" s="348"/>
      <c r="AP328" s="348"/>
    </row>
    <row r="329" spans="1:44" s="73" customFormat="1" ht="15" customHeight="1" x14ac:dyDescent="0.25">
      <c r="A329" s="16"/>
      <c r="B329" s="348"/>
      <c r="C329" s="348"/>
      <c r="D329" s="348"/>
      <c r="E329" s="348"/>
      <c r="F329" s="348"/>
      <c r="G329" s="348"/>
      <c r="H329" s="348"/>
      <c r="I329" s="348"/>
      <c r="J329" s="348"/>
      <c r="K329" s="348"/>
      <c r="L329" s="348"/>
      <c r="M329" s="348"/>
      <c r="N329" s="348"/>
      <c r="O329" s="348"/>
      <c r="P329" s="348"/>
      <c r="Q329" s="348"/>
      <c r="R329" s="348"/>
      <c r="S329" s="348"/>
      <c r="T329" s="348"/>
      <c r="U329" s="348"/>
      <c r="V329" s="348"/>
      <c r="W329" s="348"/>
      <c r="X329" s="348"/>
      <c r="Y329" s="348"/>
      <c r="Z329" s="348"/>
      <c r="AA329" s="348"/>
      <c r="AB329" s="348"/>
      <c r="AC329" s="348"/>
      <c r="AD329" s="348"/>
      <c r="AE329" s="348"/>
      <c r="AF329" s="348"/>
      <c r="AG329" s="348"/>
      <c r="AH329" s="348"/>
      <c r="AI329" s="348"/>
      <c r="AJ329" s="348"/>
      <c r="AK329" s="348"/>
      <c r="AL329" s="348"/>
      <c r="AM329" s="348"/>
      <c r="AN329" s="348"/>
      <c r="AO329" s="348"/>
      <c r="AP329" s="348"/>
    </row>
    <row r="330" spans="1:44" s="73" customFormat="1" ht="15" customHeight="1" x14ac:dyDescent="0.25">
      <c r="A330" s="16"/>
      <c r="B330" s="348"/>
      <c r="C330" s="348"/>
      <c r="D330" s="348"/>
      <c r="E330" s="348"/>
      <c r="F330" s="348"/>
      <c r="G330" s="348"/>
      <c r="H330" s="348"/>
      <c r="I330" s="348"/>
      <c r="J330" s="348"/>
      <c r="K330" s="348"/>
      <c r="L330" s="348"/>
      <c r="M330" s="348"/>
      <c r="N330" s="348"/>
      <c r="O330" s="348"/>
      <c r="P330" s="348"/>
      <c r="Q330" s="348"/>
      <c r="R330" s="348"/>
      <c r="S330" s="348"/>
      <c r="T330" s="348"/>
      <c r="U330" s="348"/>
      <c r="V330" s="348"/>
      <c r="W330" s="348"/>
      <c r="X330" s="348"/>
      <c r="Y330" s="348"/>
      <c r="Z330" s="348"/>
      <c r="AA330" s="348"/>
      <c r="AB330" s="348"/>
      <c r="AC330" s="348"/>
      <c r="AD330" s="348"/>
      <c r="AE330" s="348"/>
      <c r="AF330" s="348"/>
      <c r="AG330" s="348"/>
      <c r="AH330" s="348"/>
      <c r="AI330" s="348"/>
      <c r="AJ330" s="348"/>
      <c r="AK330" s="348"/>
      <c r="AL330" s="348"/>
      <c r="AM330" s="348"/>
      <c r="AN330" s="348"/>
      <c r="AO330" s="348"/>
      <c r="AP330" s="348"/>
    </row>
    <row r="331" spans="1:44" s="73" customFormat="1" ht="15" customHeight="1" x14ac:dyDescent="0.25">
      <c r="A331" s="16"/>
      <c r="B331" s="348"/>
      <c r="C331" s="348"/>
      <c r="D331" s="348"/>
      <c r="E331" s="348"/>
      <c r="F331" s="348"/>
      <c r="G331" s="348"/>
      <c r="H331" s="348"/>
      <c r="I331" s="348"/>
      <c r="J331" s="348"/>
      <c r="K331" s="348"/>
      <c r="L331" s="348"/>
      <c r="M331" s="348"/>
      <c r="N331" s="348"/>
      <c r="O331" s="348"/>
      <c r="P331" s="348"/>
      <c r="Q331" s="348"/>
      <c r="R331" s="348"/>
      <c r="S331" s="348"/>
      <c r="T331" s="348"/>
      <c r="U331" s="348"/>
      <c r="V331" s="348"/>
      <c r="W331" s="348"/>
      <c r="X331" s="348"/>
      <c r="Y331" s="348"/>
      <c r="Z331" s="348"/>
      <c r="AA331" s="348"/>
      <c r="AB331" s="348"/>
      <c r="AC331" s="348"/>
      <c r="AD331" s="348"/>
      <c r="AE331" s="348"/>
      <c r="AF331" s="348"/>
      <c r="AG331" s="348"/>
      <c r="AH331" s="348"/>
      <c r="AI331" s="348"/>
      <c r="AJ331" s="348"/>
      <c r="AK331" s="348"/>
      <c r="AL331" s="348"/>
      <c r="AM331" s="348"/>
      <c r="AN331" s="348"/>
      <c r="AO331" s="348"/>
      <c r="AP331" s="348"/>
    </row>
    <row r="332" spans="1:44" s="73" customFormat="1" ht="15" customHeight="1" x14ac:dyDescent="0.25">
      <c r="A332" s="16"/>
      <c r="B332" s="348"/>
      <c r="C332" s="348"/>
      <c r="D332" s="348"/>
      <c r="E332" s="348"/>
      <c r="F332" s="348"/>
      <c r="G332" s="348"/>
      <c r="H332" s="348"/>
      <c r="I332" s="348"/>
      <c r="J332" s="348"/>
      <c r="K332" s="348"/>
      <c r="L332" s="348"/>
      <c r="M332" s="348"/>
      <c r="N332" s="348"/>
      <c r="O332" s="348"/>
      <c r="P332" s="348"/>
      <c r="Q332" s="348"/>
      <c r="R332" s="348"/>
      <c r="S332" s="348"/>
      <c r="T332" s="348"/>
      <c r="U332" s="348"/>
      <c r="V332" s="348"/>
      <c r="W332" s="348"/>
      <c r="X332" s="348"/>
      <c r="Y332" s="348"/>
      <c r="Z332" s="348"/>
      <c r="AA332" s="348"/>
      <c r="AB332" s="348"/>
      <c r="AC332" s="348"/>
      <c r="AD332" s="348"/>
      <c r="AE332" s="348"/>
      <c r="AF332" s="348"/>
      <c r="AG332" s="348"/>
      <c r="AH332" s="348"/>
      <c r="AI332" s="348"/>
      <c r="AJ332" s="348"/>
      <c r="AK332" s="348"/>
      <c r="AL332" s="348"/>
      <c r="AM332" s="348"/>
      <c r="AN332" s="348"/>
      <c r="AO332" s="348"/>
      <c r="AP332" s="348"/>
    </row>
    <row r="333" spans="1:44" s="73" customFormat="1" ht="15" customHeight="1" x14ac:dyDescent="0.25">
      <c r="A333" s="16"/>
      <c r="B333" s="348"/>
      <c r="C333" s="348"/>
      <c r="D333" s="348"/>
      <c r="E333" s="348"/>
      <c r="F333" s="348"/>
      <c r="G333" s="348"/>
      <c r="H333" s="348"/>
      <c r="I333" s="348"/>
      <c r="J333" s="348"/>
      <c r="K333" s="348"/>
      <c r="L333" s="348"/>
      <c r="M333" s="348"/>
      <c r="N333" s="348"/>
      <c r="O333" s="348"/>
      <c r="P333" s="348"/>
      <c r="Q333" s="348"/>
      <c r="R333" s="348"/>
      <c r="S333" s="348"/>
      <c r="T333" s="348"/>
      <c r="U333" s="348"/>
      <c r="V333" s="348"/>
      <c r="W333" s="348"/>
      <c r="X333" s="348"/>
      <c r="Y333" s="348"/>
      <c r="Z333" s="348"/>
      <c r="AA333" s="348"/>
      <c r="AB333" s="348"/>
      <c r="AC333" s="348"/>
      <c r="AD333" s="348"/>
      <c r="AE333" s="348"/>
      <c r="AF333" s="348"/>
      <c r="AG333" s="348"/>
      <c r="AH333" s="348"/>
      <c r="AI333" s="348"/>
      <c r="AJ333" s="348"/>
      <c r="AK333" s="348"/>
      <c r="AL333" s="348"/>
      <c r="AM333" s="348"/>
      <c r="AN333" s="348"/>
      <c r="AO333" s="348"/>
      <c r="AP333" s="348"/>
    </row>
    <row r="334" spans="1:44" s="73" customFormat="1" ht="15" customHeight="1" x14ac:dyDescent="0.25">
      <c r="A334" s="16"/>
      <c r="B334" s="348"/>
      <c r="C334" s="348"/>
      <c r="D334" s="348"/>
      <c r="E334" s="348"/>
      <c r="F334" s="348"/>
      <c r="G334" s="348"/>
      <c r="H334" s="348"/>
      <c r="I334" s="348"/>
      <c r="J334" s="348"/>
      <c r="K334" s="348"/>
      <c r="L334" s="348"/>
      <c r="M334" s="348"/>
      <c r="N334" s="348"/>
      <c r="O334" s="348"/>
      <c r="P334" s="348"/>
      <c r="Q334" s="348"/>
      <c r="R334" s="348"/>
      <c r="S334" s="348"/>
      <c r="T334" s="348"/>
      <c r="U334" s="348"/>
      <c r="V334" s="348"/>
      <c r="W334" s="348"/>
      <c r="X334" s="348"/>
      <c r="Y334" s="348"/>
      <c r="Z334" s="348"/>
      <c r="AA334" s="348"/>
      <c r="AB334" s="348"/>
      <c r="AC334" s="348"/>
      <c r="AD334" s="348"/>
      <c r="AE334" s="348"/>
      <c r="AF334" s="348"/>
      <c r="AG334" s="348"/>
      <c r="AH334" s="348"/>
      <c r="AI334" s="348"/>
      <c r="AJ334" s="348"/>
      <c r="AK334" s="348"/>
      <c r="AL334" s="348"/>
      <c r="AM334" s="348"/>
      <c r="AN334" s="348"/>
      <c r="AO334" s="348"/>
      <c r="AP334" s="348"/>
    </row>
    <row r="335" spans="1:44" s="73" customFormat="1" ht="15" customHeight="1" x14ac:dyDescent="0.25">
      <c r="A335" s="16"/>
      <c r="B335" s="348"/>
      <c r="C335" s="348"/>
      <c r="D335" s="348"/>
      <c r="E335" s="348"/>
      <c r="F335" s="348"/>
      <c r="G335" s="348"/>
      <c r="H335" s="348"/>
      <c r="I335" s="348"/>
      <c r="J335" s="348"/>
      <c r="K335" s="348"/>
      <c r="L335" s="348"/>
      <c r="M335" s="348"/>
      <c r="N335" s="348"/>
      <c r="O335" s="348"/>
      <c r="P335" s="348"/>
      <c r="Q335" s="348"/>
      <c r="R335" s="348"/>
      <c r="S335" s="348"/>
      <c r="T335" s="348"/>
      <c r="U335" s="348"/>
      <c r="V335" s="348"/>
      <c r="W335" s="348"/>
      <c r="X335" s="348"/>
      <c r="Y335" s="348"/>
      <c r="Z335" s="348"/>
      <c r="AA335" s="348"/>
      <c r="AB335" s="348"/>
      <c r="AC335" s="348"/>
      <c r="AD335" s="348"/>
      <c r="AE335" s="348"/>
      <c r="AF335" s="348"/>
      <c r="AG335" s="348"/>
      <c r="AH335" s="348"/>
      <c r="AI335" s="348"/>
      <c r="AJ335" s="348"/>
      <c r="AK335" s="348"/>
      <c r="AL335" s="348"/>
      <c r="AM335" s="348"/>
      <c r="AN335" s="348"/>
      <c r="AO335" s="348"/>
      <c r="AP335" s="348"/>
    </row>
    <row r="336" spans="1:44" s="73" customFormat="1" ht="15" customHeight="1" x14ac:dyDescent="0.25">
      <c r="A336" s="16"/>
      <c r="B336" s="348"/>
      <c r="C336" s="348"/>
      <c r="D336" s="348"/>
      <c r="E336" s="348"/>
      <c r="F336" s="348"/>
      <c r="G336" s="348"/>
      <c r="H336" s="348"/>
      <c r="I336" s="348"/>
      <c r="J336" s="348"/>
      <c r="K336" s="348"/>
      <c r="L336" s="348"/>
      <c r="M336" s="348"/>
      <c r="N336" s="348"/>
      <c r="O336" s="348"/>
      <c r="P336" s="348"/>
      <c r="Q336" s="348"/>
      <c r="R336" s="348"/>
      <c r="S336" s="348"/>
      <c r="T336" s="348"/>
      <c r="U336" s="348"/>
      <c r="V336" s="348"/>
      <c r="W336" s="348"/>
      <c r="X336" s="348"/>
      <c r="Y336" s="348"/>
      <c r="Z336" s="348"/>
      <c r="AA336" s="348"/>
      <c r="AB336" s="348"/>
      <c r="AC336" s="348"/>
      <c r="AD336" s="348"/>
      <c r="AE336" s="348"/>
      <c r="AF336" s="348"/>
      <c r="AG336" s="348"/>
      <c r="AH336" s="348"/>
      <c r="AI336" s="348"/>
      <c r="AJ336" s="348"/>
      <c r="AK336" s="348"/>
      <c r="AL336" s="348"/>
      <c r="AM336" s="348"/>
      <c r="AN336" s="348"/>
      <c r="AO336" s="348"/>
      <c r="AP336" s="348"/>
    </row>
    <row r="337" spans="1:42" s="73" customFormat="1" ht="15" customHeight="1" x14ac:dyDescent="0.25">
      <c r="A337" s="16"/>
      <c r="B337" s="348"/>
      <c r="C337" s="348"/>
      <c r="D337" s="348"/>
      <c r="E337" s="348"/>
      <c r="F337" s="348"/>
      <c r="G337" s="348"/>
      <c r="H337" s="348"/>
      <c r="I337" s="348"/>
      <c r="J337" s="348"/>
      <c r="K337" s="348"/>
      <c r="L337" s="348"/>
      <c r="M337" s="348"/>
      <c r="N337" s="348"/>
      <c r="O337" s="348"/>
      <c r="P337" s="348"/>
      <c r="Q337" s="348"/>
      <c r="R337" s="348"/>
      <c r="S337" s="348"/>
      <c r="T337" s="348"/>
      <c r="U337" s="348"/>
      <c r="V337" s="348"/>
      <c r="W337" s="348"/>
      <c r="X337" s="348"/>
      <c r="Y337" s="348"/>
      <c r="Z337" s="348"/>
      <c r="AA337" s="348"/>
      <c r="AB337" s="348"/>
      <c r="AC337" s="348"/>
      <c r="AD337" s="348"/>
      <c r="AE337" s="348"/>
      <c r="AF337" s="348"/>
      <c r="AG337" s="348"/>
      <c r="AH337" s="348"/>
      <c r="AI337" s="348"/>
      <c r="AJ337" s="348"/>
      <c r="AK337" s="348"/>
      <c r="AL337" s="348"/>
      <c r="AM337" s="348"/>
      <c r="AN337" s="348"/>
      <c r="AO337" s="348"/>
      <c r="AP337" s="348"/>
    </row>
    <row r="338" spans="1:42" s="73" customFormat="1" ht="15" customHeight="1" x14ac:dyDescent="0.25">
      <c r="A338" s="16"/>
      <c r="B338" s="348"/>
      <c r="C338" s="348"/>
      <c r="D338" s="348"/>
      <c r="E338" s="348"/>
      <c r="F338" s="348"/>
      <c r="G338" s="348"/>
      <c r="H338" s="348"/>
      <c r="I338" s="348"/>
      <c r="J338" s="348"/>
      <c r="K338" s="348"/>
      <c r="L338" s="348"/>
      <c r="M338" s="348"/>
      <c r="N338" s="348"/>
      <c r="O338" s="348"/>
      <c r="P338" s="348"/>
      <c r="Q338" s="348"/>
      <c r="R338" s="348"/>
      <c r="S338" s="348"/>
      <c r="T338" s="348"/>
      <c r="U338" s="348"/>
      <c r="V338" s="348"/>
      <c r="W338" s="348"/>
      <c r="X338" s="348"/>
      <c r="Y338" s="348"/>
      <c r="Z338" s="348"/>
      <c r="AA338" s="348"/>
      <c r="AB338" s="348"/>
      <c r="AC338" s="348"/>
      <c r="AD338" s="348"/>
      <c r="AE338" s="348"/>
      <c r="AF338" s="348"/>
      <c r="AG338" s="348"/>
      <c r="AH338" s="348"/>
      <c r="AI338" s="348"/>
      <c r="AJ338" s="348"/>
      <c r="AK338" s="348"/>
      <c r="AL338" s="348"/>
      <c r="AM338" s="348"/>
      <c r="AN338" s="348"/>
      <c r="AO338" s="348"/>
      <c r="AP338" s="348"/>
    </row>
    <row r="339" spans="1:42" s="73" customFormat="1" ht="15" customHeight="1" x14ac:dyDescent="0.25">
      <c r="A339" s="16"/>
      <c r="B339" s="348"/>
      <c r="C339" s="348"/>
      <c r="D339" s="348"/>
      <c r="E339" s="348"/>
      <c r="F339" s="348"/>
      <c r="G339" s="348"/>
      <c r="H339" s="348"/>
      <c r="I339" s="348"/>
      <c r="J339" s="348"/>
      <c r="K339" s="348"/>
      <c r="L339" s="348"/>
      <c r="M339" s="348"/>
      <c r="N339" s="348"/>
      <c r="O339" s="348"/>
      <c r="P339" s="348"/>
      <c r="Q339" s="348"/>
      <c r="R339" s="348"/>
      <c r="S339" s="348"/>
      <c r="T339" s="348"/>
      <c r="U339" s="348"/>
      <c r="V339" s="348"/>
      <c r="W339" s="348"/>
      <c r="X339" s="348"/>
      <c r="Y339" s="348"/>
      <c r="Z339" s="348"/>
      <c r="AA339" s="348"/>
      <c r="AB339" s="348"/>
      <c r="AC339" s="348"/>
      <c r="AD339" s="348"/>
      <c r="AE339" s="348"/>
      <c r="AF339" s="348"/>
      <c r="AG339" s="348"/>
      <c r="AH339" s="348"/>
      <c r="AI339" s="348"/>
      <c r="AJ339" s="348"/>
      <c r="AK339" s="348"/>
      <c r="AL339" s="348"/>
      <c r="AM339" s="348"/>
      <c r="AN339" s="348"/>
      <c r="AO339" s="348"/>
      <c r="AP339" s="348"/>
    </row>
    <row r="340" spans="1:42" s="72" customFormat="1" ht="2.25" customHeight="1" x14ac:dyDescent="0.25">
      <c r="A340" s="36"/>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c r="AN340" s="85"/>
      <c r="AO340" s="85"/>
      <c r="AP340" s="85"/>
    </row>
    <row r="341" spans="1:42" s="72" customFormat="1" ht="15" customHeight="1" x14ac:dyDescent="0.25">
      <c r="A341" s="36">
        <v>36</v>
      </c>
      <c r="B341" s="349" t="s">
        <v>242</v>
      </c>
      <c r="C341" s="349"/>
      <c r="D341" s="349"/>
      <c r="E341" s="349"/>
      <c r="F341" s="349"/>
      <c r="G341" s="349"/>
      <c r="H341" s="349"/>
      <c r="I341" s="349"/>
      <c r="J341" s="349"/>
      <c r="K341" s="349"/>
      <c r="L341" s="349"/>
      <c r="M341" s="349"/>
      <c r="N341" s="349"/>
      <c r="O341" s="349"/>
      <c r="P341" s="349"/>
      <c r="Q341" s="349"/>
      <c r="R341" s="349"/>
      <c r="S341" s="349"/>
      <c r="T341" s="349"/>
      <c r="U341" s="349"/>
      <c r="V341" s="349"/>
      <c r="W341" s="349"/>
      <c r="X341" s="349"/>
      <c r="Y341" s="349"/>
      <c r="Z341" s="349"/>
      <c r="AA341" s="349"/>
      <c r="AB341" s="349"/>
      <c r="AC341" s="349"/>
      <c r="AD341" s="349"/>
      <c r="AE341" s="349"/>
      <c r="AF341" s="349"/>
      <c r="AG341" s="349"/>
      <c r="AH341" s="349"/>
      <c r="AI341" s="349"/>
      <c r="AJ341" s="349"/>
      <c r="AK341" s="349"/>
      <c r="AL341" s="349"/>
      <c r="AM341" s="349"/>
      <c r="AN341" s="349"/>
      <c r="AO341" s="349"/>
      <c r="AP341" s="349"/>
    </row>
    <row r="342" spans="1:42" s="79" customFormat="1" ht="2.4" customHeight="1" x14ac:dyDescent="0.25">
      <c r="A342" s="36"/>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88"/>
      <c r="AN342" s="88"/>
      <c r="AO342" s="88"/>
      <c r="AP342" s="88"/>
    </row>
    <row r="343" spans="1:42" s="79" customFormat="1" ht="15" customHeight="1" x14ac:dyDescent="0.25">
      <c r="A343" s="36"/>
      <c r="B343" s="339" t="s">
        <v>241</v>
      </c>
      <c r="C343" s="339"/>
      <c r="D343" s="339"/>
      <c r="E343" s="339"/>
      <c r="F343" s="339"/>
      <c r="G343" s="339"/>
      <c r="H343" s="339"/>
      <c r="I343" s="339"/>
      <c r="J343" s="339"/>
      <c r="K343" s="339"/>
      <c r="L343" s="339"/>
      <c r="M343" s="339"/>
      <c r="N343" s="339"/>
      <c r="O343" s="339"/>
      <c r="P343" s="339"/>
      <c r="Q343" s="339"/>
      <c r="R343" s="339"/>
      <c r="S343" s="339"/>
      <c r="T343" s="339"/>
      <c r="U343" s="339"/>
      <c r="V343" s="339"/>
      <c r="W343" s="339"/>
      <c r="X343" s="339"/>
      <c r="Y343" s="339"/>
      <c r="Z343" s="339"/>
      <c r="AA343" s="339"/>
      <c r="AB343" s="339"/>
      <c r="AC343" s="339"/>
      <c r="AD343" s="339"/>
      <c r="AE343" s="339"/>
      <c r="AF343" s="339"/>
      <c r="AG343" s="339"/>
      <c r="AH343" s="339"/>
      <c r="AI343" s="339"/>
      <c r="AJ343" s="339"/>
      <c r="AK343" s="339"/>
      <c r="AL343" s="339"/>
      <c r="AM343" s="339"/>
      <c r="AN343" s="339"/>
      <c r="AO343" s="339"/>
      <c r="AP343" s="339"/>
    </row>
    <row r="344" spans="1:42" s="72" customFormat="1" ht="2.25" customHeight="1" x14ac:dyDescent="0.25">
      <c r="A344" s="36"/>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c r="AN344" s="85"/>
      <c r="AO344" s="85"/>
      <c r="AP344" s="85"/>
    </row>
    <row r="345" spans="1:42" s="73" customFormat="1" ht="15" customHeight="1" x14ac:dyDescent="0.25">
      <c r="A345" s="16"/>
      <c r="B345" s="348"/>
      <c r="C345" s="348"/>
      <c r="D345" s="348"/>
      <c r="E345" s="348"/>
      <c r="F345" s="348"/>
      <c r="G345" s="348"/>
      <c r="H345" s="348"/>
      <c r="I345" s="348"/>
      <c r="J345" s="348"/>
      <c r="K345" s="348"/>
      <c r="L345" s="348"/>
      <c r="M345" s="348"/>
      <c r="N345" s="348"/>
      <c r="O345" s="348"/>
      <c r="P345" s="348"/>
      <c r="Q345" s="348"/>
      <c r="R345" s="348"/>
      <c r="S345" s="348"/>
      <c r="T345" s="348"/>
      <c r="U345" s="348"/>
      <c r="V345" s="348"/>
      <c r="W345" s="348"/>
      <c r="X345" s="348"/>
      <c r="Y345" s="348"/>
      <c r="Z345" s="348"/>
      <c r="AA345" s="348"/>
      <c r="AB345" s="348"/>
      <c r="AC345" s="348"/>
      <c r="AD345" s="348"/>
      <c r="AE345" s="348"/>
      <c r="AF345" s="348"/>
      <c r="AG345" s="348"/>
      <c r="AH345" s="348"/>
      <c r="AI345" s="348"/>
      <c r="AJ345" s="348"/>
      <c r="AK345" s="348"/>
      <c r="AL345" s="348"/>
      <c r="AM345" s="348"/>
      <c r="AN345" s="348"/>
      <c r="AO345" s="348"/>
      <c r="AP345" s="348"/>
    </row>
    <row r="346" spans="1:42" s="73" customFormat="1" ht="15" customHeight="1" x14ac:dyDescent="0.25">
      <c r="A346" s="16"/>
      <c r="B346" s="348"/>
      <c r="C346" s="348"/>
      <c r="D346" s="348"/>
      <c r="E346" s="348"/>
      <c r="F346" s="348"/>
      <c r="G346" s="348"/>
      <c r="H346" s="348"/>
      <c r="I346" s="348"/>
      <c r="J346" s="348"/>
      <c r="K346" s="348"/>
      <c r="L346" s="348"/>
      <c r="M346" s="348"/>
      <c r="N346" s="348"/>
      <c r="O346" s="348"/>
      <c r="P346" s="348"/>
      <c r="Q346" s="348"/>
      <c r="R346" s="348"/>
      <c r="S346" s="348"/>
      <c r="T346" s="348"/>
      <c r="U346" s="348"/>
      <c r="V346" s="348"/>
      <c r="W346" s="348"/>
      <c r="X346" s="348"/>
      <c r="Y346" s="348"/>
      <c r="Z346" s="348"/>
      <c r="AA346" s="348"/>
      <c r="AB346" s="348"/>
      <c r="AC346" s="348"/>
      <c r="AD346" s="348"/>
      <c r="AE346" s="348"/>
      <c r="AF346" s="348"/>
      <c r="AG346" s="348"/>
      <c r="AH346" s="348"/>
      <c r="AI346" s="348"/>
      <c r="AJ346" s="348"/>
      <c r="AK346" s="348"/>
      <c r="AL346" s="348"/>
      <c r="AM346" s="348"/>
      <c r="AN346" s="348"/>
      <c r="AO346" s="348"/>
      <c r="AP346" s="348"/>
    </row>
    <row r="347" spans="1:42" s="73" customFormat="1" ht="15" customHeight="1" x14ac:dyDescent="0.25">
      <c r="A347" s="16"/>
      <c r="B347" s="348"/>
      <c r="C347" s="348"/>
      <c r="D347" s="348"/>
      <c r="E347" s="348"/>
      <c r="F347" s="348"/>
      <c r="G347" s="348"/>
      <c r="H347" s="348"/>
      <c r="I347" s="348"/>
      <c r="J347" s="348"/>
      <c r="K347" s="348"/>
      <c r="L347" s="348"/>
      <c r="M347" s="348"/>
      <c r="N347" s="348"/>
      <c r="O347" s="348"/>
      <c r="P347" s="348"/>
      <c r="Q347" s="348"/>
      <c r="R347" s="348"/>
      <c r="S347" s="348"/>
      <c r="T347" s="348"/>
      <c r="U347" s="348"/>
      <c r="V347" s="348"/>
      <c r="W347" s="348"/>
      <c r="X347" s="348"/>
      <c r="Y347" s="348"/>
      <c r="Z347" s="348"/>
      <c r="AA347" s="348"/>
      <c r="AB347" s="348"/>
      <c r="AC347" s="348"/>
      <c r="AD347" s="348"/>
      <c r="AE347" s="348"/>
      <c r="AF347" s="348"/>
      <c r="AG347" s="348"/>
      <c r="AH347" s="348"/>
      <c r="AI347" s="348"/>
      <c r="AJ347" s="348"/>
      <c r="AK347" s="348"/>
      <c r="AL347" s="348"/>
      <c r="AM347" s="348"/>
      <c r="AN347" s="348"/>
      <c r="AO347" s="348"/>
      <c r="AP347" s="348"/>
    </row>
    <row r="348" spans="1:42" s="73" customFormat="1" ht="15" customHeight="1" x14ac:dyDescent="0.25">
      <c r="A348" s="16"/>
      <c r="B348" s="348"/>
      <c r="C348" s="348"/>
      <c r="D348" s="348"/>
      <c r="E348" s="348"/>
      <c r="F348" s="348"/>
      <c r="G348" s="348"/>
      <c r="H348" s="348"/>
      <c r="I348" s="348"/>
      <c r="J348" s="348"/>
      <c r="K348" s="348"/>
      <c r="L348" s="348"/>
      <c r="M348" s="348"/>
      <c r="N348" s="348"/>
      <c r="O348" s="348"/>
      <c r="P348" s="348"/>
      <c r="Q348" s="348"/>
      <c r="R348" s="348"/>
      <c r="S348" s="348"/>
      <c r="T348" s="348"/>
      <c r="U348" s="348"/>
      <c r="V348" s="348"/>
      <c r="W348" s="348"/>
      <c r="X348" s="348"/>
      <c r="Y348" s="348"/>
      <c r="Z348" s="348"/>
      <c r="AA348" s="348"/>
      <c r="AB348" s="348"/>
      <c r="AC348" s="348"/>
      <c r="AD348" s="348"/>
      <c r="AE348" s="348"/>
      <c r="AF348" s="348"/>
      <c r="AG348" s="348"/>
      <c r="AH348" s="348"/>
      <c r="AI348" s="348"/>
      <c r="AJ348" s="348"/>
      <c r="AK348" s="348"/>
      <c r="AL348" s="348"/>
      <c r="AM348" s="348"/>
      <c r="AN348" s="348"/>
      <c r="AO348" s="348"/>
      <c r="AP348" s="348"/>
    </row>
    <row r="349" spans="1:42" s="73" customFormat="1" ht="15" customHeight="1" x14ac:dyDescent="0.25">
      <c r="A349" s="16"/>
      <c r="B349" s="348"/>
      <c r="C349" s="348"/>
      <c r="D349" s="348"/>
      <c r="E349" s="348"/>
      <c r="F349" s="348"/>
      <c r="G349" s="348"/>
      <c r="H349" s="348"/>
      <c r="I349" s="348"/>
      <c r="J349" s="348"/>
      <c r="K349" s="348"/>
      <c r="L349" s="348"/>
      <c r="M349" s="348"/>
      <c r="N349" s="348"/>
      <c r="O349" s="348"/>
      <c r="P349" s="348"/>
      <c r="Q349" s="348"/>
      <c r="R349" s="348"/>
      <c r="S349" s="348"/>
      <c r="T349" s="348"/>
      <c r="U349" s="348"/>
      <c r="V349" s="348"/>
      <c r="W349" s="348"/>
      <c r="X349" s="348"/>
      <c r="Y349" s="348"/>
      <c r="Z349" s="348"/>
      <c r="AA349" s="348"/>
      <c r="AB349" s="348"/>
      <c r="AC349" s="348"/>
      <c r="AD349" s="348"/>
      <c r="AE349" s="348"/>
      <c r="AF349" s="348"/>
      <c r="AG349" s="348"/>
      <c r="AH349" s="348"/>
      <c r="AI349" s="348"/>
      <c r="AJ349" s="348"/>
      <c r="AK349" s="348"/>
      <c r="AL349" s="348"/>
      <c r="AM349" s="348"/>
      <c r="AN349" s="348"/>
      <c r="AO349" s="348"/>
      <c r="AP349" s="348"/>
    </row>
    <row r="350" spans="1:42" s="73" customFormat="1" ht="15" customHeight="1" x14ac:dyDescent="0.25">
      <c r="A350" s="16"/>
      <c r="B350" s="348"/>
      <c r="C350" s="348"/>
      <c r="D350" s="348"/>
      <c r="E350" s="348"/>
      <c r="F350" s="348"/>
      <c r="G350" s="348"/>
      <c r="H350" s="348"/>
      <c r="I350" s="348"/>
      <c r="J350" s="348"/>
      <c r="K350" s="348"/>
      <c r="L350" s="348"/>
      <c r="M350" s="348"/>
      <c r="N350" s="348"/>
      <c r="O350" s="348"/>
      <c r="P350" s="348"/>
      <c r="Q350" s="348"/>
      <c r="R350" s="348"/>
      <c r="S350" s="348"/>
      <c r="T350" s="348"/>
      <c r="U350" s="348"/>
      <c r="V350" s="348"/>
      <c r="W350" s="348"/>
      <c r="X350" s="348"/>
      <c r="Y350" s="348"/>
      <c r="Z350" s="348"/>
      <c r="AA350" s="348"/>
      <c r="AB350" s="348"/>
      <c r="AC350" s="348"/>
      <c r="AD350" s="348"/>
      <c r="AE350" s="348"/>
      <c r="AF350" s="348"/>
      <c r="AG350" s="348"/>
      <c r="AH350" s="348"/>
      <c r="AI350" s="348"/>
      <c r="AJ350" s="348"/>
      <c r="AK350" s="348"/>
      <c r="AL350" s="348"/>
      <c r="AM350" s="348"/>
      <c r="AN350" s="348"/>
      <c r="AO350" s="348"/>
      <c r="AP350" s="348"/>
    </row>
    <row r="351" spans="1:42" s="73" customFormat="1" ht="15" customHeight="1" x14ac:dyDescent="0.25">
      <c r="A351" s="16"/>
      <c r="B351" s="348"/>
      <c r="C351" s="348"/>
      <c r="D351" s="348"/>
      <c r="E351" s="348"/>
      <c r="F351" s="348"/>
      <c r="G351" s="348"/>
      <c r="H351" s="348"/>
      <c r="I351" s="348"/>
      <c r="J351" s="348"/>
      <c r="K351" s="348"/>
      <c r="L351" s="348"/>
      <c r="M351" s="348"/>
      <c r="N351" s="348"/>
      <c r="O351" s="348"/>
      <c r="P351" s="348"/>
      <c r="Q351" s="348"/>
      <c r="R351" s="348"/>
      <c r="S351" s="348"/>
      <c r="T351" s="348"/>
      <c r="U351" s="348"/>
      <c r="V351" s="348"/>
      <c r="W351" s="348"/>
      <c r="X351" s="348"/>
      <c r="Y351" s="348"/>
      <c r="Z351" s="348"/>
      <c r="AA351" s="348"/>
      <c r="AB351" s="348"/>
      <c r="AC351" s="348"/>
      <c r="AD351" s="348"/>
      <c r="AE351" s="348"/>
      <c r="AF351" s="348"/>
      <c r="AG351" s="348"/>
      <c r="AH351" s="348"/>
      <c r="AI351" s="348"/>
      <c r="AJ351" s="348"/>
      <c r="AK351" s="348"/>
      <c r="AL351" s="348"/>
      <c r="AM351" s="348"/>
      <c r="AN351" s="348"/>
      <c r="AO351" s="348"/>
      <c r="AP351" s="348"/>
    </row>
    <row r="352" spans="1:42" s="73" customFormat="1" ht="15" customHeight="1" x14ac:dyDescent="0.25">
      <c r="A352" s="16"/>
      <c r="B352" s="348"/>
      <c r="C352" s="348"/>
      <c r="D352" s="348"/>
      <c r="E352" s="348"/>
      <c r="F352" s="348"/>
      <c r="G352" s="348"/>
      <c r="H352" s="348"/>
      <c r="I352" s="348"/>
      <c r="J352" s="348"/>
      <c r="K352" s="348"/>
      <c r="L352" s="348"/>
      <c r="M352" s="348"/>
      <c r="N352" s="348"/>
      <c r="O352" s="348"/>
      <c r="P352" s="348"/>
      <c r="Q352" s="348"/>
      <c r="R352" s="348"/>
      <c r="S352" s="348"/>
      <c r="T352" s="348"/>
      <c r="U352" s="348"/>
      <c r="V352" s="348"/>
      <c r="W352" s="348"/>
      <c r="X352" s="348"/>
      <c r="Y352" s="348"/>
      <c r="Z352" s="348"/>
      <c r="AA352" s="348"/>
      <c r="AB352" s="348"/>
      <c r="AC352" s="348"/>
      <c r="AD352" s="348"/>
      <c r="AE352" s="348"/>
      <c r="AF352" s="348"/>
      <c r="AG352" s="348"/>
      <c r="AH352" s="348"/>
      <c r="AI352" s="348"/>
      <c r="AJ352" s="348"/>
      <c r="AK352" s="348"/>
      <c r="AL352" s="348"/>
      <c r="AM352" s="348"/>
      <c r="AN352" s="348"/>
      <c r="AO352" s="348"/>
      <c r="AP352" s="348"/>
    </row>
    <row r="353" spans="1:42" s="73" customFormat="1" ht="15" customHeight="1" x14ac:dyDescent="0.25">
      <c r="A353" s="16"/>
      <c r="B353" s="348"/>
      <c r="C353" s="348"/>
      <c r="D353" s="348"/>
      <c r="E353" s="348"/>
      <c r="F353" s="348"/>
      <c r="G353" s="348"/>
      <c r="H353" s="348"/>
      <c r="I353" s="348"/>
      <c r="J353" s="348"/>
      <c r="K353" s="348"/>
      <c r="L353" s="348"/>
      <c r="M353" s="348"/>
      <c r="N353" s="348"/>
      <c r="O353" s="348"/>
      <c r="P353" s="348"/>
      <c r="Q353" s="348"/>
      <c r="R353" s="348"/>
      <c r="S353" s="348"/>
      <c r="T353" s="348"/>
      <c r="U353" s="348"/>
      <c r="V353" s="348"/>
      <c r="W353" s="348"/>
      <c r="X353" s="348"/>
      <c r="Y353" s="348"/>
      <c r="Z353" s="348"/>
      <c r="AA353" s="348"/>
      <c r="AB353" s="348"/>
      <c r="AC353" s="348"/>
      <c r="AD353" s="348"/>
      <c r="AE353" s="348"/>
      <c r="AF353" s="348"/>
      <c r="AG353" s="348"/>
      <c r="AH353" s="348"/>
      <c r="AI353" s="348"/>
      <c r="AJ353" s="348"/>
      <c r="AK353" s="348"/>
      <c r="AL353" s="348"/>
      <c r="AM353" s="348"/>
      <c r="AN353" s="348"/>
      <c r="AO353" s="348"/>
      <c r="AP353" s="348"/>
    </row>
    <row r="354" spans="1:42" s="73" customFormat="1" ht="15" customHeight="1" x14ac:dyDescent="0.25">
      <c r="A354" s="16"/>
      <c r="B354" s="348"/>
      <c r="C354" s="348"/>
      <c r="D354" s="348"/>
      <c r="E354" s="348"/>
      <c r="F354" s="348"/>
      <c r="G354" s="348"/>
      <c r="H354" s="348"/>
      <c r="I354" s="348"/>
      <c r="J354" s="348"/>
      <c r="K354" s="348"/>
      <c r="L354" s="348"/>
      <c r="M354" s="348"/>
      <c r="N354" s="348"/>
      <c r="O354" s="348"/>
      <c r="P354" s="348"/>
      <c r="Q354" s="348"/>
      <c r="R354" s="348"/>
      <c r="S354" s="348"/>
      <c r="T354" s="348"/>
      <c r="U354" s="348"/>
      <c r="V354" s="348"/>
      <c r="W354" s="348"/>
      <c r="X354" s="348"/>
      <c r="Y354" s="348"/>
      <c r="Z354" s="348"/>
      <c r="AA354" s="348"/>
      <c r="AB354" s="348"/>
      <c r="AC354" s="348"/>
      <c r="AD354" s="348"/>
      <c r="AE354" s="348"/>
      <c r="AF354" s="348"/>
      <c r="AG354" s="348"/>
      <c r="AH354" s="348"/>
      <c r="AI354" s="348"/>
      <c r="AJ354" s="348"/>
      <c r="AK354" s="348"/>
      <c r="AL354" s="348"/>
      <c r="AM354" s="348"/>
      <c r="AN354" s="348"/>
      <c r="AO354" s="348"/>
      <c r="AP354" s="348"/>
    </row>
    <row r="355" spans="1:42" s="73" customFormat="1" ht="15" customHeight="1" x14ac:dyDescent="0.25">
      <c r="A355" s="16"/>
      <c r="B355" s="348"/>
      <c r="C355" s="348"/>
      <c r="D355" s="348"/>
      <c r="E355" s="348"/>
      <c r="F355" s="348"/>
      <c r="G355" s="348"/>
      <c r="H355" s="348"/>
      <c r="I355" s="348"/>
      <c r="J355" s="348"/>
      <c r="K355" s="348"/>
      <c r="L355" s="348"/>
      <c r="M355" s="348"/>
      <c r="N355" s="348"/>
      <c r="O355" s="348"/>
      <c r="P355" s="348"/>
      <c r="Q355" s="348"/>
      <c r="R355" s="348"/>
      <c r="S355" s="348"/>
      <c r="T355" s="348"/>
      <c r="U355" s="348"/>
      <c r="V355" s="348"/>
      <c r="W355" s="348"/>
      <c r="X355" s="348"/>
      <c r="Y355" s="348"/>
      <c r="Z355" s="348"/>
      <c r="AA355" s="348"/>
      <c r="AB355" s="348"/>
      <c r="AC355" s="348"/>
      <c r="AD355" s="348"/>
      <c r="AE355" s="348"/>
      <c r="AF355" s="348"/>
      <c r="AG355" s="348"/>
      <c r="AH355" s="348"/>
      <c r="AI355" s="348"/>
      <c r="AJ355" s="348"/>
      <c r="AK355" s="348"/>
      <c r="AL355" s="348"/>
      <c r="AM355" s="348"/>
      <c r="AN355" s="348"/>
      <c r="AO355" s="348"/>
      <c r="AP355" s="348"/>
    </row>
    <row r="356" spans="1:42" s="73" customFormat="1" ht="15" customHeight="1" x14ac:dyDescent="0.25">
      <c r="A356" s="16"/>
      <c r="B356" s="348"/>
      <c r="C356" s="348"/>
      <c r="D356" s="348"/>
      <c r="E356" s="348"/>
      <c r="F356" s="348"/>
      <c r="G356" s="348"/>
      <c r="H356" s="348"/>
      <c r="I356" s="348"/>
      <c r="J356" s="348"/>
      <c r="K356" s="348"/>
      <c r="L356" s="348"/>
      <c r="M356" s="348"/>
      <c r="N356" s="348"/>
      <c r="O356" s="348"/>
      <c r="P356" s="348"/>
      <c r="Q356" s="348"/>
      <c r="R356" s="348"/>
      <c r="S356" s="348"/>
      <c r="T356" s="348"/>
      <c r="U356" s="348"/>
      <c r="V356" s="348"/>
      <c r="W356" s="348"/>
      <c r="X356" s="348"/>
      <c r="Y356" s="348"/>
      <c r="Z356" s="348"/>
      <c r="AA356" s="348"/>
      <c r="AB356" s="348"/>
      <c r="AC356" s="348"/>
      <c r="AD356" s="348"/>
      <c r="AE356" s="348"/>
      <c r="AF356" s="348"/>
      <c r="AG356" s="348"/>
      <c r="AH356" s="348"/>
      <c r="AI356" s="348"/>
      <c r="AJ356" s="348"/>
      <c r="AK356" s="348"/>
      <c r="AL356" s="348"/>
      <c r="AM356" s="348"/>
      <c r="AN356" s="348"/>
      <c r="AO356" s="348"/>
      <c r="AP356" s="348"/>
    </row>
    <row r="357" spans="1:42" s="73" customFormat="1" ht="15" customHeight="1" x14ac:dyDescent="0.25">
      <c r="A357" s="16"/>
      <c r="B357" s="348"/>
      <c r="C357" s="348"/>
      <c r="D357" s="348"/>
      <c r="E357" s="348"/>
      <c r="F357" s="348"/>
      <c r="G357" s="348"/>
      <c r="H357" s="348"/>
      <c r="I357" s="348"/>
      <c r="J357" s="348"/>
      <c r="K357" s="348"/>
      <c r="L357" s="348"/>
      <c r="M357" s="348"/>
      <c r="N357" s="348"/>
      <c r="O357" s="348"/>
      <c r="P357" s="348"/>
      <c r="Q357" s="348"/>
      <c r="R357" s="348"/>
      <c r="S357" s="348"/>
      <c r="T357" s="348"/>
      <c r="U357" s="348"/>
      <c r="V357" s="348"/>
      <c r="W357" s="348"/>
      <c r="X357" s="348"/>
      <c r="Y357" s="348"/>
      <c r="Z357" s="348"/>
      <c r="AA357" s="348"/>
      <c r="AB357" s="348"/>
      <c r="AC357" s="348"/>
      <c r="AD357" s="348"/>
      <c r="AE357" s="348"/>
      <c r="AF357" s="348"/>
      <c r="AG357" s="348"/>
      <c r="AH357" s="348"/>
      <c r="AI357" s="348"/>
      <c r="AJ357" s="348"/>
      <c r="AK357" s="348"/>
      <c r="AL357" s="348"/>
      <c r="AM357" s="348"/>
      <c r="AN357" s="348"/>
      <c r="AO357" s="348"/>
      <c r="AP357" s="348"/>
    </row>
    <row r="358" spans="1:42" s="72" customFormat="1" ht="2.25" customHeight="1" x14ac:dyDescent="0.25">
      <c r="A358" s="36"/>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c r="AN358" s="85"/>
      <c r="AO358" s="85"/>
      <c r="AP358" s="85"/>
    </row>
    <row r="359" spans="1:42" s="73" customFormat="1" ht="15" customHeight="1" x14ac:dyDescent="0.25">
      <c r="A359" s="16"/>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row>
    <row r="360" spans="1:42" s="22" customFormat="1" ht="15" customHeight="1" x14ac:dyDescent="0.25">
      <c r="A360" s="16"/>
      <c r="B360" s="168" t="s">
        <v>77</v>
      </c>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c r="AA360" s="168"/>
      <c r="AB360" s="168"/>
      <c r="AC360" s="168"/>
      <c r="AD360" s="168"/>
      <c r="AE360" s="168"/>
      <c r="AF360" s="168"/>
      <c r="AG360" s="168"/>
      <c r="AH360" s="168"/>
      <c r="AI360" s="168"/>
      <c r="AJ360" s="168"/>
      <c r="AK360" s="168"/>
      <c r="AL360" s="168"/>
      <c r="AM360" s="168"/>
      <c r="AN360" s="168"/>
      <c r="AO360" s="168"/>
      <c r="AP360" s="169"/>
    </row>
    <row r="361" spans="1:42" s="23" customFormat="1" ht="4.5" customHeight="1" x14ac:dyDescent="0.25">
      <c r="A361" s="36"/>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row>
    <row r="362" spans="1:42" s="22" customFormat="1" ht="24" customHeight="1" x14ac:dyDescent="0.25">
      <c r="A362" s="16">
        <v>37</v>
      </c>
      <c r="B362" s="262" t="s">
        <v>243</v>
      </c>
      <c r="C362" s="262"/>
      <c r="D362" s="262"/>
      <c r="E362" s="262"/>
      <c r="F362" s="262"/>
      <c r="G362" s="262"/>
      <c r="H362" s="262"/>
      <c r="I362" s="262"/>
      <c r="J362" s="262"/>
      <c r="K362" s="262"/>
      <c r="L362" s="262"/>
      <c r="M362" s="262"/>
      <c r="N362" s="262"/>
      <c r="O362" s="262"/>
      <c r="P362" s="262"/>
      <c r="Q362" s="262"/>
      <c r="R362" s="262"/>
      <c r="S362" s="262"/>
      <c r="T362" s="262"/>
      <c r="U362" s="262"/>
      <c r="V362" s="262"/>
      <c r="W362" s="262"/>
      <c r="X362" s="262"/>
      <c r="Y362" s="262"/>
      <c r="Z362" s="262"/>
      <c r="AA362" s="262"/>
      <c r="AB362" s="262"/>
      <c r="AC362" s="262"/>
      <c r="AD362" s="262"/>
      <c r="AE362" s="262"/>
      <c r="AF362" s="262"/>
      <c r="AG362" s="262"/>
      <c r="AH362" s="262"/>
      <c r="AI362" s="262"/>
      <c r="AJ362" s="262"/>
      <c r="AK362" s="262"/>
      <c r="AL362" s="262"/>
      <c r="AM362" s="262"/>
      <c r="AN362" s="262"/>
      <c r="AO362" s="262"/>
      <c r="AP362" s="262"/>
    </row>
    <row r="363" spans="1:42" s="22" customFormat="1" ht="4.5" customHeight="1" x14ac:dyDescent="0.25">
      <c r="A363" s="16"/>
    </row>
    <row r="364" spans="1:42" s="22" customFormat="1" ht="15" customHeight="1" x14ac:dyDescent="0.25">
      <c r="A364" s="28">
        <v>38</v>
      </c>
      <c r="B364" s="146" t="s">
        <v>187</v>
      </c>
      <c r="C364" s="147"/>
      <c r="D364" s="147"/>
      <c r="E364" s="147"/>
      <c r="F364" s="147"/>
      <c r="G364" s="147"/>
      <c r="H364" s="147"/>
      <c r="I364" s="147"/>
      <c r="J364" s="147"/>
      <c r="K364" s="147"/>
      <c r="L364" s="147"/>
      <c r="M364" s="147"/>
      <c r="N364" s="147"/>
      <c r="O364" s="147"/>
      <c r="P364" s="147"/>
      <c r="Q364" s="147"/>
      <c r="R364" s="147"/>
      <c r="S364" s="147"/>
      <c r="T364" s="147"/>
      <c r="U364" s="147"/>
      <c r="V364" s="147"/>
      <c r="W364" s="147"/>
      <c r="X364" s="147"/>
      <c r="Y364" s="147"/>
      <c r="Z364" s="147"/>
      <c r="AA364" s="147"/>
      <c r="AB364" s="147"/>
      <c r="AC364" s="147"/>
      <c r="AD364" s="147"/>
      <c r="AE364" s="147"/>
      <c r="AF364" s="147"/>
      <c r="AG364" s="147"/>
      <c r="AH364" s="147"/>
      <c r="AI364" s="147"/>
      <c r="AJ364" s="147"/>
      <c r="AK364" s="147"/>
      <c r="AL364" s="147"/>
      <c r="AM364" s="147"/>
      <c r="AN364" s="147"/>
      <c r="AO364" s="147"/>
      <c r="AP364" s="147"/>
    </row>
    <row r="365" spans="1:42" s="22" customFormat="1" ht="2.25" customHeight="1" x14ac:dyDescent="0.25">
      <c r="A365" s="16"/>
    </row>
    <row r="366" spans="1:42" s="22" customFormat="1" ht="12.75" customHeight="1" x14ac:dyDescent="0.25">
      <c r="A366" s="16"/>
      <c r="B366" s="164" t="s">
        <v>184</v>
      </c>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c r="AI366" s="164"/>
      <c r="AJ366" s="164"/>
      <c r="AK366" s="164"/>
      <c r="AL366" s="164"/>
      <c r="AM366" s="164"/>
      <c r="AN366" s="164"/>
      <c r="AO366" s="164"/>
      <c r="AP366" s="164"/>
    </row>
    <row r="367" spans="1:42" s="22" customFormat="1" ht="2.25" customHeight="1" x14ac:dyDescent="0.25">
      <c r="A367" s="16"/>
    </row>
    <row r="368" spans="1:42" s="22" customFormat="1" ht="15" customHeight="1" x14ac:dyDescent="0.25">
      <c r="A368" s="16"/>
      <c r="B368" s="167" t="s">
        <v>19</v>
      </c>
      <c r="C368" s="147"/>
      <c r="D368" s="147"/>
      <c r="E368" s="147"/>
      <c r="F368" s="147"/>
      <c r="G368" s="147"/>
      <c r="H368" s="147"/>
      <c r="I368" s="147"/>
      <c r="J368" s="147"/>
      <c r="K368" s="147"/>
      <c r="L368" s="147"/>
      <c r="M368" s="147"/>
      <c r="N368" s="147"/>
      <c r="O368" s="147"/>
      <c r="Q368" s="216"/>
      <c r="R368" s="217"/>
      <c r="S368" s="217"/>
      <c r="T368" s="218"/>
    </row>
    <row r="369" spans="1:46" s="22" customFormat="1" ht="2.25" customHeight="1" x14ac:dyDescent="0.25">
      <c r="A369" s="16"/>
    </row>
    <row r="370" spans="1:46" s="22" customFormat="1" ht="15" customHeight="1" x14ac:dyDescent="0.25">
      <c r="A370" s="16"/>
      <c r="B370" s="145" t="s">
        <v>133</v>
      </c>
      <c r="C370" s="162"/>
      <c r="D370" s="162"/>
      <c r="E370" s="162"/>
      <c r="F370" s="162"/>
      <c r="G370" s="162"/>
      <c r="H370" s="162"/>
      <c r="I370" s="162"/>
      <c r="J370" s="162"/>
      <c r="K370" s="162"/>
      <c r="L370" s="162"/>
      <c r="M370" s="162"/>
      <c r="N370" s="162"/>
      <c r="O370" s="162"/>
    </row>
    <row r="371" spans="1:46" s="22" customFormat="1" ht="15" customHeight="1" x14ac:dyDescent="0.25">
      <c r="A371" s="16"/>
      <c r="B371" s="162"/>
      <c r="C371" s="162"/>
      <c r="D371" s="162"/>
      <c r="E371" s="162"/>
      <c r="F371" s="162"/>
      <c r="G371" s="162"/>
      <c r="H371" s="162"/>
      <c r="I371" s="162"/>
      <c r="J371" s="162"/>
      <c r="K371" s="162"/>
      <c r="L371" s="162"/>
      <c r="M371" s="162"/>
      <c r="N371" s="162"/>
      <c r="O371" s="162"/>
      <c r="Q371" s="216"/>
      <c r="R371" s="217"/>
      <c r="S371" s="217"/>
      <c r="T371" s="218"/>
    </row>
    <row r="372" spans="1:46" s="22" customFormat="1" ht="4.5" customHeight="1" x14ac:dyDescent="0.25">
      <c r="A372" s="16"/>
    </row>
    <row r="373" spans="1:46" s="22" customFormat="1" ht="15" customHeight="1" x14ac:dyDescent="0.25">
      <c r="A373" s="16">
        <v>39</v>
      </c>
      <c r="B373" s="146" t="s">
        <v>177</v>
      </c>
      <c r="C373" s="147"/>
      <c r="D373" s="147"/>
      <c r="E373" s="147"/>
      <c r="F373" s="147"/>
      <c r="G373" s="147"/>
      <c r="H373" s="147"/>
      <c r="I373" s="147"/>
      <c r="J373" s="147"/>
      <c r="K373" s="147"/>
      <c r="L373" s="147"/>
      <c r="M373" s="147"/>
      <c r="N373" s="147"/>
      <c r="O373" s="147"/>
      <c r="P373" s="147"/>
      <c r="Q373" s="147"/>
      <c r="R373" s="147"/>
      <c r="S373" s="147"/>
      <c r="T373" s="147"/>
      <c r="U373" s="147"/>
      <c r="V373" s="147"/>
      <c r="W373" s="147"/>
      <c r="X373" s="147"/>
      <c r="Y373" s="147"/>
      <c r="Z373" s="147"/>
      <c r="AA373" s="147"/>
      <c r="AB373" s="147"/>
      <c r="AC373" s="147"/>
      <c r="AD373" s="147"/>
      <c r="AE373" s="147"/>
      <c r="AF373" s="147"/>
      <c r="AG373" s="147"/>
      <c r="AH373" s="147"/>
      <c r="AI373" s="147"/>
      <c r="AJ373" s="147"/>
      <c r="AK373" s="147"/>
      <c r="AL373" s="147"/>
      <c r="AM373" s="147"/>
      <c r="AN373" s="147"/>
      <c r="AO373" s="147"/>
      <c r="AP373" s="147"/>
    </row>
    <row r="374" spans="1:46" s="22" customFormat="1" ht="2.25" customHeight="1" x14ac:dyDescent="0.25">
      <c r="A374" s="16"/>
    </row>
    <row r="375" spans="1:46" s="22" customFormat="1" ht="15" customHeight="1" x14ac:dyDescent="0.25">
      <c r="A375" s="16"/>
      <c r="B375" s="216"/>
      <c r="C375" s="238"/>
      <c r="D375" s="238"/>
      <c r="E375" s="239"/>
      <c r="G375" s="22" t="s">
        <v>294</v>
      </c>
    </row>
    <row r="376" spans="1:46" s="23" customFormat="1" ht="5.25" customHeight="1" x14ac:dyDescent="0.25">
      <c r="A376" s="36"/>
      <c r="B376" s="52"/>
      <c r="C376" s="52"/>
      <c r="D376" s="52"/>
      <c r="E376" s="52"/>
    </row>
    <row r="377" spans="1:46" s="22" customFormat="1" ht="15" customHeight="1" x14ac:dyDescent="0.25">
      <c r="A377" s="16">
        <v>40</v>
      </c>
      <c r="B377" s="146" t="s">
        <v>78</v>
      </c>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6"/>
      <c r="AL377" s="146"/>
      <c r="AM377" s="146"/>
      <c r="AN377" s="146"/>
      <c r="AO377" s="146"/>
      <c r="AP377" s="146"/>
    </row>
    <row r="378" spans="1:46" s="22" customFormat="1" ht="2.25" customHeight="1" x14ac:dyDescent="0.25">
      <c r="A378" s="16"/>
    </row>
    <row r="379" spans="1:46" s="22" customFormat="1" ht="15" customHeight="1" x14ac:dyDescent="0.25">
      <c r="A379" s="16"/>
      <c r="B379" s="216"/>
      <c r="C379" s="238"/>
      <c r="D379" s="238"/>
      <c r="E379" s="239"/>
      <c r="G379" s="22" t="s">
        <v>295</v>
      </c>
    </row>
    <row r="380" spans="1:46" s="22" customFormat="1" ht="4.5" customHeight="1" x14ac:dyDescent="0.25">
      <c r="A380" s="16"/>
    </row>
    <row r="381" spans="1:46" s="22" customFormat="1" ht="15" customHeight="1" x14ac:dyDescent="0.25">
      <c r="A381" s="16">
        <v>41</v>
      </c>
      <c r="B381" s="233" t="s">
        <v>134</v>
      </c>
      <c r="C381" s="162"/>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c r="AA381" s="162"/>
      <c r="AB381" s="162"/>
      <c r="AC381" s="162"/>
      <c r="AD381" s="162"/>
      <c r="AE381" s="162"/>
      <c r="AF381" s="162"/>
      <c r="AG381" s="162"/>
      <c r="AH381" s="162"/>
      <c r="AI381" s="162"/>
      <c r="AJ381" s="162"/>
      <c r="AK381" s="162"/>
      <c r="AL381" s="162"/>
      <c r="AM381" s="162"/>
      <c r="AN381" s="162"/>
      <c r="AO381" s="162"/>
      <c r="AP381" s="162"/>
    </row>
    <row r="382" spans="1:46" s="22" customFormat="1" ht="2.25" customHeight="1" x14ac:dyDescent="0.25">
      <c r="A382" s="16"/>
    </row>
    <row r="383" spans="1:46" s="22" customFormat="1" ht="15" customHeight="1" x14ac:dyDescent="0.25">
      <c r="A383" s="16"/>
      <c r="B383" s="216"/>
      <c r="C383" s="238"/>
      <c r="D383" s="238"/>
      <c r="E383" s="239"/>
      <c r="G383" s="22" t="s">
        <v>296</v>
      </c>
      <c r="AQ383" s="6"/>
      <c r="AR383" s="6"/>
      <c r="AS383" s="6"/>
      <c r="AT383" s="6"/>
    </row>
    <row r="384" spans="1:46" s="22" customFormat="1" ht="4.5" customHeight="1" x14ac:dyDescent="0.25">
      <c r="A384" s="16"/>
    </row>
    <row r="385" spans="1:42" s="22" customFormat="1" ht="4.5" customHeight="1" x14ac:dyDescent="0.25">
      <c r="A385" s="16"/>
    </row>
    <row r="386" spans="1:42" s="22" customFormat="1" ht="15" customHeight="1" x14ac:dyDescent="0.25">
      <c r="A386" s="16"/>
      <c r="B386" s="168" t="s">
        <v>20</v>
      </c>
      <c r="C386" s="168"/>
      <c r="D386" s="168"/>
      <c r="E386" s="168"/>
      <c r="F386" s="168"/>
      <c r="G386" s="168"/>
      <c r="H386" s="168"/>
      <c r="I386" s="168"/>
      <c r="J386" s="168"/>
      <c r="K386" s="168"/>
      <c r="L386" s="168"/>
      <c r="M386" s="168"/>
      <c r="N386" s="168"/>
      <c r="O386" s="168"/>
      <c r="P386" s="168"/>
      <c r="Q386" s="168"/>
      <c r="R386" s="168"/>
      <c r="S386" s="168"/>
      <c r="T386" s="168"/>
      <c r="U386" s="168"/>
      <c r="V386" s="168"/>
      <c r="W386" s="168"/>
      <c r="X386" s="168"/>
      <c r="Y386" s="168"/>
      <c r="Z386" s="168"/>
      <c r="AA386" s="168"/>
      <c r="AB386" s="168"/>
      <c r="AC386" s="168"/>
      <c r="AD386" s="168"/>
      <c r="AE386" s="168"/>
      <c r="AF386" s="168"/>
      <c r="AG386" s="168"/>
      <c r="AH386" s="168"/>
      <c r="AI386" s="168"/>
      <c r="AJ386" s="168"/>
      <c r="AK386" s="168"/>
      <c r="AL386" s="168"/>
      <c r="AM386" s="168"/>
      <c r="AN386" s="168"/>
      <c r="AO386" s="168"/>
      <c r="AP386" s="169"/>
    </row>
    <row r="387" spans="1:42" s="22" customFormat="1" ht="4.5" customHeight="1" x14ac:dyDescent="0.25">
      <c r="A387" s="16"/>
    </row>
    <row r="388" spans="1:42" s="22" customFormat="1" ht="15" customHeight="1" x14ac:dyDescent="0.25">
      <c r="A388" s="16">
        <v>42</v>
      </c>
      <c r="B388" s="233" t="s">
        <v>164</v>
      </c>
      <c r="C388" s="237"/>
      <c r="D388" s="237"/>
      <c r="E388" s="237"/>
      <c r="F388" s="237"/>
      <c r="G388" s="237"/>
      <c r="H388" s="237"/>
      <c r="I388" s="237"/>
      <c r="J388" s="237"/>
      <c r="K388" s="237"/>
      <c r="L388" s="237"/>
      <c r="M388" s="237"/>
      <c r="N388" s="237"/>
      <c r="O388" s="237"/>
      <c r="P388" s="237"/>
      <c r="Q388" s="237"/>
      <c r="R388" s="237"/>
      <c r="S388" s="237"/>
      <c r="T388" s="237"/>
      <c r="U388" s="237"/>
      <c r="V388" s="237"/>
      <c r="W388" s="237"/>
      <c r="X388" s="237"/>
      <c r="Y388" s="237"/>
      <c r="Z388" s="237"/>
      <c r="AA388" s="237"/>
      <c r="AB388" s="237"/>
      <c r="AC388" s="237"/>
      <c r="AD388" s="237"/>
      <c r="AE388" s="237"/>
      <c r="AF388" s="237"/>
      <c r="AG388" s="237"/>
      <c r="AH388" s="237"/>
      <c r="AI388" s="237"/>
      <c r="AJ388" s="237"/>
      <c r="AK388" s="237"/>
      <c r="AL388" s="237"/>
      <c r="AM388" s="237"/>
      <c r="AN388" s="237"/>
      <c r="AO388" s="237"/>
      <c r="AP388" s="237"/>
    </row>
    <row r="389" spans="1:42" s="22" customFormat="1" ht="15" customHeight="1" x14ac:dyDescent="0.25">
      <c r="A389" s="16"/>
      <c r="B389" s="237"/>
      <c r="C389" s="237"/>
      <c r="D389" s="237"/>
      <c r="E389" s="237"/>
      <c r="F389" s="237"/>
      <c r="G389" s="237"/>
      <c r="H389" s="237"/>
      <c r="I389" s="237"/>
      <c r="J389" s="237"/>
      <c r="K389" s="237"/>
      <c r="L389" s="237"/>
      <c r="M389" s="237"/>
      <c r="N389" s="237"/>
      <c r="O389" s="237"/>
      <c r="P389" s="237"/>
      <c r="Q389" s="237"/>
      <c r="R389" s="237"/>
      <c r="S389" s="237"/>
      <c r="T389" s="237"/>
      <c r="U389" s="237"/>
      <c r="V389" s="237"/>
      <c r="W389" s="237"/>
      <c r="X389" s="237"/>
      <c r="Y389" s="237"/>
      <c r="Z389" s="237"/>
      <c r="AA389" s="237"/>
      <c r="AB389" s="237"/>
      <c r="AC389" s="237"/>
      <c r="AD389" s="237"/>
      <c r="AE389" s="237"/>
      <c r="AF389" s="237"/>
      <c r="AG389" s="237"/>
      <c r="AH389" s="237"/>
      <c r="AI389" s="237"/>
      <c r="AJ389" s="237"/>
      <c r="AK389" s="237"/>
      <c r="AL389" s="237"/>
      <c r="AM389" s="237"/>
      <c r="AN389" s="237"/>
      <c r="AO389" s="237"/>
      <c r="AP389" s="237"/>
    </row>
    <row r="390" spans="1:42" s="22" customFormat="1" ht="2.25" customHeight="1" x14ac:dyDescent="0.25">
      <c r="A390" s="16"/>
      <c r="N390" s="30"/>
    </row>
    <row r="391" spans="1:42" s="22" customFormat="1" ht="15" customHeight="1" x14ac:dyDescent="0.25">
      <c r="A391" s="16"/>
      <c r="B391" s="145"/>
      <c r="C391" s="147"/>
      <c r="D391" s="147"/>
      <c r="E391" s="147"/>
      <c r="F391" s="147"/>
      <c r="G391" s="147"/>
      <c r="H391" s="147"/>
      <c r="I391" s="147"/>
      <c r="J391" s="147"/>
      <c r="K391" s="147"/>
      <c r="L391" s="147"/>
      <c r="M391" s="147"/>
      <c r="N391" s="147"/>
      <c r="O391" s="147"/>
      <c r="Q391" s="216"/>
      <c r="R391" s="217"/>
      <c r="S391" s="217"/>
      <c r="T391" s="218"/>
      <c r="U391" s="209" t="s">
        <v>79</v>
      </c>
      <c r="V391" s="162"/>
      <c r="X391" s="213">
        <f>IF(Q391=0,0,IF(Q391&lt;=32,150,((Q391/32)*150)))</f>
        <v>0</v>
      </c>
      <c r="Y391" s="214"/>
      <c r="Z391" s="214"/>
      <c r="AA391" s="214"/>
      <c r="AB391" s="214"/>
      <c r="AC391" s="215"/>
      <c r="AD391" s="147" t="s">
        <v>41</v>
      </c>
      <c r="AE391" s="147"/>
    </row>
    <row r="392" spans="1:42" s="22" customFormat="1" ht="4.5" customHeight="1" x14ac:dyDescent="0.25">
      <c r="A392" s="16"/>
    </row>
    <row r="393" spans="1:42" s="22" customFormat="1" ht="15" customHeight="1" x14ac:dyDescent="0.25">
      <c r="A393" s="16">
        <v>43</v>
      </c>
      <c r="B393" s="233" t="s">
        <v>165</v>
      </c>
      <c r="C393" s="237"/>
      <c r="D393" s="237"/>
      <c r="E393" s="237"/>
      <c r="F393" s="237"/>
      <c r="G393" s="237"/>
      <c r="H393" s="237"/>
      <c r="I393" s="237"/>
      <c r="J393" s="237"/>
      <c r="K393" s="237"/>
      <c r="L393" s="237"/>
      <c r="M393" s="237"/>
      <c r="N393" s="237"/>
      <c r="O393" s="237"/>
      <c r="P393" s="237"/>
      <c r="Q393" s="237"/>
      <c r="R393" s="237"/>
      <c r="S393" s="237"/>
      <c r="T393" s="237"/>
      <c r="U393" s="237"/>
      <c r="V393" s="237"/>
      <c r="W393" s="237"/>
      <c r="X393" s="237"/>
      <c r="Y393" s="237"/>
      <c r="Z393" s="237"/>
      <c r="AA393" s="237"/>
      <c r="AB393" s="237"/>
      <c r="AC393" s="237"/>
      <c r="AD393" s="237"/>
      <c r="AE393" s="237"/>
      <c r="AF393" s="237"/>
      <c r="AG393" s="237"/>
      <c r="AH393" s="237"/>
      <c r="AI393" s="237"/>
      <c r="AJ393" s="237"/>
      <c r="AK393" s="237"/>
      <c r="AL393" s="237"/>
      <c r="AM393" s="237"/>
      <c r="AN393" s="237"/>
      <c r="AO393" s="237"/>
      <c r="AP393" s="237"/>
    </row>
    <row r="394" spans="1:42" s="22" customFormat="1" ht="15" customHeight="1" x14ac:dyDescent="0.25">
      <c r="A394" s="16"/>
      <c r="B394" s="237"/>
      <c r="C394" s="237"/>
      <c r="D394" s="237"/>
      <c r="E394" s="237"/>
      <c r="F394" s="237"/>
      <c r="G394" s="237"/>
      <c r="H394" s="237"/>
      <c r="I394" s="237"/>
      <c r="J394" s="237"/>
      <c r="K394" s="237"/>
      <c r="L394" s="237"/>
      <c r="M394" s="237"/>
      <c r="N394" s="237"/>
      <c r="O394" s="237"/>
      <c r="P394" s="237"/>
      <c r="Q394" s="237"/>
      <c r="R394" s="237"/>
      <c r="S394" s="237"/>
      <c r="T394" s="237"/>
      <c r="U394" s="237"/>
      <c r="V394" s="237"/>
      <c r="W394" s="237"/>
      <c r="X394" s="237"/>
      <c r="Y394" s="237"/>
      <c r="Z394" s="237"/>
      <c r="AA394" s="237"/>
      <c r="AB394" s="237"/>
      <c r="AC394" s="237"/>
      <c r="AD394" s="237"/>
      <c r="AE394" s="237"/>
      <c r="AF394" s="237"/>
      <c r="AG394" s="237"/>
      <c r="AH394" s="237"/>
      <c r="AI394" s="237"/>
      <c r="AJ394" s="237"/>
      <c r="AK394" s="237"/>
      <c r="AL394" s="237"/>
      <c r="AM394" s="237"/>
      <c r="AN394" s="237"/>
      <c r="AO394" s="237"/>
      <c r="AP394" s="237"/>
    </row>
    <row r="395" spans="1:42" s="22" customFormat="1" ht="2.25" customHeight="1" x14ac:dyDescent="0.25">
      <c r="A395" s="16"/>
    </row>
    <row r="396" spans="1:42" s="22" customFormat="1" ht="15" customHeight="1" x14ac:dyDescent="0.25">
      <c r="A396" s="16"/>
      <c r="B396" s="145" t="s">
        <v>94</v>
      </c>
      <c r="C396" s="147"/>
      <c r="D396" s="147"/>
      <c r="E396" s="147"/>
      <c r="F396" s="147"/>
      <c r="G396" s="147"/>
      <c r="H396" s="147"/>
      <c r="I396" s="147"/>
      <c r="J396" s="147"/>
      <c r="K396" s="147"/>
      <c r="L396" s="147"/>
      <c r="M396" s="147"/>
      <c r="N396" s="147"/>
      <c r="O396" s="147"/>
      <c r="Q396" s="216"/>
      <c r="R396" s="217"/>
      <c r="S396" s="217"/>
      <c r="T396" s="218"/>
      <c r="U396" s="209" t="s">
        <v>79</v>
      </c>
      <c r="V396" s="162"/>
      <c r="X396" s="213">
        <f>IF(Q396=0,0,((Q396/32)*300))</f>
        <v>0</v>
      </c>
      <c r="Y396" s="214"/>
      <c r="Z396" s="214"/>
      <c r="AA396" s="214"/>
      <c r="AB396" s="214"/>
      <c r="AC396" s="215"/>
      <c r="AD396" s="147" t="s">
        <v>41</v>
      </c>
      <c r="AE396" s="147"/>
    </row>
    <row r="397" spans="1:42" s="22" customFormat="1" ht="2.25" customHeight="1" x14ac:dyDescent="0.25">
      <c r="A397" s="16"/>
    </row>
    <row r="398" spans="1:42" s="22" customFormat="1" ht="13.8" x14ac:dyDescent="0.25">
      <c r="A398" s="16"/>
      <c r="B398" s="145" t="s">
        <v>95</v>
      </c>
      <c r="C398" s="147"/>
      <c r="D398" s="147"/>
      <c r="E398" s="147"/>
      <c r="F398" s="147"/>
      <c r="G398" s="147"/>
      <c r="H398" s="147"/>
      <c r="I398" s="147"/>
      <c r="J398" s="147"/>
      <c r="K398" s="147"/>
      <c r="L398" s="147"/>
      <c r="M398" s="147"/>
      <c r="N398" s="147"/>
      <c r="O398" s="147"/>
      <c r="Q398" s="216"/>
      <c r="R398" s="217"/>
      <c r="S398" s="217"/>
      <c r="T398" s="218"/>
      <c r="U398" s="209" t="s">
        <v>79</v>
      </c>
      <c r="V398" s="162"/>
      <c r="X398" s="213">
        <f>IF(Q398=0,0,((Q398/32)*155))</f>
        <v>0</v>
      </c>
      <c r="Y398" s="214"/>
      <c r="Z398" s="214"/>
      <c r="AA398" s="214"/>
      <c r="AB398" s="214"/>
      <c r="AC398" s="215"/>
      <c r="AD398" s="147" t="s">
        <v>41</v>
      </c>
      <c r="AE398" s="147"/>
    </row>
    <row r="399" spans="1:42" s="22" customFormat="1" ht="2.25" customHeight="1" x14ac:dyDescent="0.25">
      <c r="A399" s="16"/>
    </row>
    <row r="400" spans="1:42" s="22" customFormat="1" ht="13.8" x14ac:dyDescent="0.25">
      <c r="A400" s="16"/>
      <c r="B400" s="145" t="s">
        <v>96</v>
      </c>
      <c r="C400" s="147"/>
      <c r="D400" s="147"/>
      <c r="E400" s="147"/>
      <c r="F400" s="147"/>
      <c r="G400" s="147"/>
      <c r="H400" s="147"/>
      <c r="I400" s="147"/>
      <c r="J400" s="147"/>
      <c r="K400" s="147"/>
      <c r="L400" s="147"/>
      <c r="M400" s="147"/>
      <c r="N400" s="147"/>
      <c r="O400" s="147"/>
      <c r="Q400" s="216"/>
      <c r="R400" s="217"/>
      <c r="S400" s="217"/>
      <c r="T400" s="218"/>
      <c r="U400" s="209" t="s">
        <v>79</v>
      </c>
      <c r="V400" s="162"/>
      <c r="X400" s="213">
        <f>IF(Q400=0,0,((Q400/32)*175))</f>
        <v>0</v>
      </c>
      <c r="Y400" s="214"/>
      <c r="Z400" s="214"/>
      <c r="AA400" s="214"/>
      <c r="AB400" s="214"/>
      <c r="AC400" s="215"/>
      <c r="AD400" s="147" t="s">
        <v>41</v>
      </c>
      <c r="AE400" s="147"/>
    </row>
    <row r="401" spans="1:31" s="22" customFormat="1" ht="2.25" customHeight="1" x14ac:dyDescent="0.25">
      <c r="A401" s="16"/>
    </row>
    <row r="402" spans="1:31" s="22" customFormat="1" ht="13.8" x14ac:dyDescent="0.25">
      <c r="A402" s="16"/>
      <c r="B402" s="145" t="s">
        <v>97</v>
      </c>
      <c r="C402" s="147"/>
      <c r="D402" s="147"/>
      <c r="E402" s="147"/>
      <c r="F402" s="147"/>
      <c r="G402" s="147"/>
      <c r="H402" s="147"/>
      <c r="I402" s="147"/>
      <c r="J402" s="147"/>
      <c r="K402" s="147"/>
      <c r="L402" s="147"/>
      <c r="M402" s="147"/>
      <c r="N402" s="147"/>
      <c r="O402" s="147"/>
      <c r="Q402" s="216"/>
      <c r="R402" s="217"/>
      <c r="S402" s="217"/>
      <c r="T402" s="218"/>
      <c r="U402" s="209" t="s">
        <v>79</v>
      </c>
      <c r="V402" s="162"/>
      <c r="X402" s="213">
        <f>IF(Q402=0,0,((Q402/32)*155))</f>
        <v>0</v>
      </c>
      <c r="Y402" s="214"/>
      <c r="Z402" s="214"/>
      <c r="AA402" s="214"/>
      <c r="AB402" s="214"/>
      <c r="AC402" s="215"/>
      <c r="AD402" s="147" t="s">
        <v>41</v>
      </c>
      <c r="AE402" s="147"/>
    </row>
    <row r="403" spans="1:31" s="22" customFormat="1" ht="2.25" customHeight="1" x14ac:dyDescent="0.25">
      <c r="A403" s="145"/>
      <c r="B403" s="147"/>
      <c r="C403" s="147"/>
      <c r="D403" s="147"/>
      <c r="E403" s="147"/>
      <c r="F403" s="147"/>
      <c r="G403" s="147"/>
      <c r="H403" s="147"/>
      <c r="I403" s="147"/>
      <c r="J403" s="147"/>
      <c r="K403" s="147"/>
      <c r="L403" s="147"/>
      <c r="M403" s="147"/>
      <c r="N403" s="147"/>
    </row>
    <row r="404" spans="1:31" s="22" customFormat="1" ht="13.8" x14ac:dyDescent="0.25">
      <c r="A404" s="16"/>
      <c r="B404" s="145" t="s">
        <v>98</v>
      </c>
      <c r="C404" s="147"/>
      <c r="D404" s="147"/>
      <c r="E404" s="147"/>
      <c r="F404" s="147"/>
      <c r="G404" s="147"/>
      <c r="H404" s="147"/>
      <c r="I404" s="147"/>
      <c r="J404" s="147"/>
      <c r="K404" s="147"/>
      <c r="L404" s="147"/>
      <c r="M404" s="147"/>
      <c r="N404" s="147"/>
      <c r="O404" s="147"/>
      <c r="Q404" s="216"/>
      <c r="R404" s="217"/>
      <c r="S404" s="217"/>
      <c r="T404" s="218"/>
      <c r="U404" s="209" t="s">
        <v>79</v>
      </c>
      <c r="V404" s="162"/>
      <c r="X404" s="213">
        <f>IF(Q404=0,0,((Q404/32)*155))</f>
        <v>0</v>
      </c>
      <c r="Y404" s="214"/>
      <c r="Z404" s="214"/>
      <c r="AA404" s="214"/>
      <c r="AB404" s="214"/>
      <c r="AC404" s="215"/>
      <c r="AD404" s="147" t="s">
        <v>41</v>
      </c>
      <c r="AE404" s="147"/>
    </row>
    <row r="405" spans="1:31" s="22" customFormat="1" ht="2.25" customHeight="1" x14ac:dyDescent="0.25">
      <c r="A405" s="16"/>
    </row>
    <row r="406" spans="1:31" s="22" customFormat="1" ht="13.8" x14ac:dyDescent="0.25">
      <c r="A406" s="16"/>
      <c r="B406" s="145" t="s">
        <v>99</v>
      </c>
      <c r="C406" s="147"/>
      <c r="D406" s="147"/>
      <c r="E406" s="147"/>
      <c r="F406" s="147"/>
      <c r="G406" s="147"/>
      <c r="H406" s="147"/>
      <c r="I406" s="147"/>
      <c r="J406" s="147"/>
      <c r="K406" s="147"/>
      <c r="L406" s="147"/>
      <c r="M406" s="147"/>
      <c r="N406" s="147"/>
      <c r="O406" s="147"/>
      <c r="Q406" s="216"/>
      <c r="R406" s="217"/>
      <c r="S406" s="217"/>
      <c r="T406" s="218"/>
      <c r="U406" s="209" t="s">
        <v>79</v>
      </c>
      <c r="V406" s="162"/>
      <c r="X406" s="213">
        <f>IF(Q406=0,0,((Q406/32)*155))</f>
        <v>0</v>
      </c>
      <c r="Y406" s="214"/>
      <c r="Z406" s="214"/>
      <c r="AA406" s="214"/>
      <c r="AB406" s="214"/>
      <c r="AC406" s="215"/>
      <c r="AD406" s="147" t="s">
        <v>41</v>
      </c>
      <c r="AE406" s="147"/>
    </row>
    <row r="407" spans="1:31" s="22" customFormat="1" ht="2.25" customHeight="1" x14ac:dyDescent="0.25">
      <c r="A407" s="16"/>
    </row>
    <row r="408" spans="1:31" s="22" customFormat="1" ht="13.8" x14ac:dyDescent="0.25">
      <c r="A408" s="16"/>
      <c r="B408" s="145" t="s">
        <v>100</v>
      </c>
      <c r="C408" s="147"/>
      <c r="D408" s="147"/>
      <c r="E408" s="147"/>
      <c r="F408" s="147"/>
      <c r="G408" s="147"/>
      <c r="H408" s="147"/>
      <c r="I408" s="147"/>
      <c r="J408" s="147"/>
      <c r="K408" s="147"/>
      <c r="L408" s="147"/>
      <c r="M408" s="147"/>
      <c r="N408" s="147"/>
      <c r="O408" s="147"/>
      <c r="Q408" s="216"/>
      <c r="R408" s="217"/>
      <c r="S408" s="217"/>
      <c r="T408" s="218"/>
      <c r="U408" s="209" t="s">
        <v>79</v>
      </c>
      <c r="V408" s="162"/>
      <c r="X408" s="213">
        <f>IF(Q408=0,0,((Q408/32)*100))</f>
        <v>0</v>
      </c>
      <c r="Y408" s="214"/>
      <c r="Z408" s="214"/>
      <c r="AA408" s="214"/>
      <c r="AB408" s="214"/>
      <c r="AC408" s="215"/>
      <c r="AD408" s="147" t="s">
        <v>41</v>
      </c>
      <c r="AE408" s="147"/>
    </row>
    <row r="409" spans="1:31" s="22" customFormat="1" ht="2.25" customHeight="1" x14ac:dyDescent="0.25">
      <c r="A409" s="16"/>
    </row>
    <row r="410" spans="1:31" s="22" customFormat="1" ht="13.8" x14ac:dyDescent="0.25">
      <c r="A410" s="16"/>
      <c r="B410" s="145" t="s">
        <v>101</v>
      </c>
      <c r="C410" s="147"/>
      <c r="D410" s="147"/>
      <c r="E410" s="147"/>
      <c r="F410" s="147"/>
      <c r="G410" s="147"/>
      <c r="H410" s="147"/>
      <c r="I410" s="147"/>
      <c r="J410" s="147"/>
      <c r="K410" s="147"/>
      <c r="L410" s="147"/>
      <c r="M410" s="147"/>
      <c r="N410" s="147"/>
      <c r="O410" s="147"/>
      <c r="Q410" s="216"/>
      <c r="R410" s="217"/>
      <c r="S410" s="217"/>
      <c r="T410" s="218"/>
      <c r="U410" s="209" t="s">
        <v>79</v>
      </c>
      <c r="V410" s="162"/>
      <c r="X410" s="213">
        <f>IF(Q410=0,0,((Q410/32)*175))</f>
        <v>0</v>
      </c>
      <c r="Y410" s="214"/>
      <c r="Z410" s="214"/>
      <c r="AA410" s="214"/>
      <c r="AB410" s="214"/>
      <c r="AC410" s="215"/>
      <c r="AD410" s="147" t="s">
        <v>41</v>
      </c>
      <c r="AE410" s="147"/>
    </row>
    <row r="411" spans="1:31" s="22" customFormat="1" ht="2.25" customHeight="1" x14ac:dyDescent="0.25">
      <c r="A411" s="16"/>
    </row>
    <row r="412" spans="1:31" s="22" customFormat="1" ht="13.8" x14ac:dyDescent="0.25">
      <c r="A412" s="16"/>
      <c r="B412" s="145" t="s">
        <v>102</v>
      </c>
      <c r="C412" s="147"/>
      <c r="D412" s="147"/>
      <c r="E412" s="147"/>
      <c r="F412" s="147"/>
      <c r="G412" s="147"/>
      <c r="H412" s="147"/>
      <c r="I412" s="147"/>
      <c r="J412" s="147"/>
      <c r="K412" s="147"/>
      <c r="L412" s="147"/>
      <c r="M412" s="147"/>
      <c r="N412" s="147"/>
      <c r="O412" s="147"/>
      <c r="Q412" s="216"/>
      <c r="R412" s="217"/>
      <c r="S412" s="217"/>
      <c r="T412" s="218"/>
      <c r="U412" s="209" t="s">
        <v>79</v>
      </c>
      <c r="V412" s="162"/>
      <c r="X412" s="213">
        <f>IF(Q412=0,0,((Q412/32)*100))</f>
        <v>0</v>
      </c>
      <c r="Y412" s="214"/>
      <c r="Z412" s="214"/>
      <c r="AA412" s="214"/>
      <c r="AB412" s="214"/>
      <c r="AC412" s="215"/>
      <c r="AD412" s="147" t="s">
        <v>41</v>
      </c>
      <c r="AE412" s="147"/>
    </row>
    <row r="413" spans="1:31" s="22" customFormat="1" ht="2.25" customHeight="1" x14ac:dyDescent="0.25">
      <c r="A413" s="16"/>
    </row>
    <row r="414" spans="1:31" s="22" customFormat="1" ht="13.8" x14ac:dyDescent="0.25">
      <c r="A414" s="16"/>
      <c r="B414" s="145" t="s">
        <v>103</v>
      </c>
      <c r="C414" s="147"/>
      <c r="D414" s="147"/>
      <c r="E414" s="147"/>
      <c r="F414" s="147"/>
      <c r="G414" s="147"/>
      <c r="H414" s="147"/>
      <c r="I414" s="147"/>
      <c r="J414" s="147"/>
      <c r="K414" s="147"/>
      <c r="L414" s="147"/>
      <c r="M414" s="147"/>
      <c r="N414" s="147"/>
      <c r="O414" s="147"/>
      <c r="Q414" s="216"/>
      <c r="R414" s="217"/>
      <c r="S414" s="217"/>
      <c r="T414" s="218"/>
      <c r="U414" s="209" t="s">
        <v>79</v>
      </c>
      <c r="V414" s="162"/>
      <c r="X414" s="213">
        <f>IF(Q414=0,0,((Q414/32)*155))</f>
        <v>0</v>
      </c>
      <c r="Y414" s="214"/>
      <c r="Z414" s="214"/>
      <c r="AA414" s="214"/>
      <c r="AB414" s="214"/>
      <c r="AC414" s="215"/>
      <c r="AD414" s="147" t="s">
        <v>41</v>
      </c>
      <c r="AE414" s="147"/>
    </row>
    <row r="415" spans="1:31" s="22" customFormat="1" ht="2.25" customHeight="1" x14ac:dyDescent="0.25">
      <c r="A415" s="16"/>
      <c r="B415" s="29"/>
    </row>
    <row r="416" spans="1:31" s="22" customFormat="1" ht="13.8" x14ac:dyDescent="0.25">
      <c r="A416" s="16"/>
      <c r="B416" s="145" t="s">
        <v>104</v>
      </c>
      <c r="C416" s="147"/>
      <c r="D416" s="147"/>
      <c r="E416" s="147"/>
      <c r="F416" s="147"/>
      <c r="G416" s="147"/>
      <c r="H416" s="147"/>
      <c r="I416" s="147"/>
      <c r="J416" s="147"/>
      <c r="K416" s="147"/>
      <c r="L416" s="147"/>
      <c r="M416" s="147"/>
      <c r="N416" s="147"/>
      <c r="O416" s="147"/>
      <c r="Q416" s="216"/>
      <c r="R416" s="217"/>
      <c r="S416" s="217"/>
      <c r="T416" s="218"/>
      <c r="U416" s="209" t="s">
        <v>79</v>
      </c>
      <c r="V416" s="162"/>
      <c r="X416" s="213">
        <f>IF(Q416=0,0,((Q416/32)*155))</f>
        <v>0</v>
      </c>
      <c r="Y416" s="214"/>
      <c r="Z416" s="214"/>
      <c r="AA416" s="214"/>
      <c r="AB416" s="214"/>
      <c r="AC416" s="215"/>
      <c r="AD416" s="147" t="s">
        <v>41</v>
      </c>
      <c r="AE416" s="147"/>
    </row>
    <row r="417" spans="1:31" s="22" customFormat="1" ht="2.25" customHeight="1" x14ac:dyDescent="0.25">
      <c r="A417" s="16"/>
      <c r="B417" s="29"/>
    </row>
    <row r="418" spans="1:31" s="22" customFormat="1" ht="13.8" x14ac:dyDescent="0.25">
      <c r="A418" s="16"/>
      <c r="B418" s="145" t="s">
        <v>105</v>
      </c>
      <c r="C418" s="147"/>
      <c r="D418" s="147"/>
      <c r="E418" s="147"/>
      <c r="F418" s="147"/>
      <c r="G418" s="147"/>
      <c r="H418" s="147"/>
      <c r="I418" s="147"/>
      <c r="J418" s="147"/>
      <c r="K418" s="147"/>
      <c r="L418" s="147"/>
      <c r="M418" s="147"/>
      <c r="N418" s="147"/>
      <c r="O418" s="147"/>
      <c r="Q418" s="216"/>
      <c r="R418" s="217"/>
      <c r="S418" s="217"/>
      <c r="T418" s="218"/>
      <c r="U418" s="209" t="s">
        <v>79</v>
      </c>
      <c r="V418" s="162"/>
      <c r="X418" s="213">
        <f>IF(Q418=0,0,((Q418/32)*130))</f>
        <v>0</v>
      </c>
      <c r="Y418" s="214"/>
      <c r="Z418" s="214"/>
      <c r="AA418" s="214"/>
      <c r="AB418" s="214"/>
      <c r="AC418" s="215"/>
      <c r="AD418" s="147" t="s">
        <v>41</v>
      </c>
      <c r="AE418" s="147"/>
    </row>
    <row r="419" spans="1:31" s="22" customFormat="1" ht="2.25" customHeight="1" x14ac:dyDescent="0.25">
      <c r="A419" s="16"/>
      <c r="B419" s="29"/>
    </row>
    <row r="420" spans="1:31" s="22" customFormat="1" ht="13.8" x14ac:dyDescent="0.25">
      <c r="A420" s="16"/>
      <c r="B420" s="145" t="s">
        <v>106</v>
      </c>
      <c r="C420" s="147"/>
      <c r="D420" s="147"/>
      <c r="E420" s="147"/>
      <c r="F420" s="147"/>
      <c r="G420" s="147"/>
      <c r="H420" s="147"/>
      <c r="I420" s="147"/>
      <c r="J420" s="147"/>
      <c r="K420" s="147"/>
      <c r="L420" s="147"/>
      <c r="M420" s="147"/>
      <c r="N420" s="147"/>
      <c r="O420" s="147"/>
      <c r="Q420" s="216"/>
      <c r="R420" s="217"/>
      <c r="S420" s="217"/>
      <c r="T420" s="218"/>
      <c r="U420" s="209" t="s">
        <v>79</v>
      </c>
      <c r="V420" s="162"/>
      <c r="X420" s="213">
        <f>IF(Q420=0,0,((Q420/32)*175))</f>
        <v>0</v>
      </c>
      <c r="Y420" s="214"/>
      <c r="Z420" s="214"/>
      <c r="AA420" s="214"/>
      <c r="AB420" s="214"/>
      <c r="AC420" s="215"/>
      <c r="AD420" s="147" t="s">
        <v>41</v>
      </c>
      <c r="AE420" s="147"/>
    </row>
    <row r="421" spans="1:31" s="22" customFormat="1" ht="2.25" customHeight="1" x14ac:dyDescent="0.25">
      <c r="A421" s="16"/>
      <c r="B421" s="29"/>
    </row>
    <row r="422" spans="1:31" s="22" customFormat="1" ht="13.8" x14ac:dyDescent="0.25">
      <c r="A422" s="16"/>
      <c r="B422" s="145" t="s">
        <v>107</v>
      </c>
      <c r="C422" s="147"/>
      <c r="D422" s="147"/>
      <c r="E422" s="147"/>
      <c r="F422" s="147"/>
      <c r="G422" s="147"/>
      <c r="H422" s="147"/>
      <c r="I422" s="147"/>
      <c r="J422" s="147"/>
      <c r="K422" s="147"/>
      <c r="L422" s="147"/>
      <c r="M422" s="147"/>
      <c r="N422" s="147"/>
      <c r="O422" s="147"/>
      <c r="Q422" s="216"/>
      <c r="R422" s="217"/>
      <c r="S422" s="217"/>
      <c r="T422" s="218"/>
      <c r="U422" s="209" t="s">
        <v>79</v>
      </c>
      <c r="V422" s="162"/>
      <c r="X422" s="213">
        <f>IF(Q422=0,0,((Q422/32)*175))</f>
        <v>0</v>
      </c>
      <c r="Y422" s="214"/>
      <c r="Z422" s="214"/>
      <c r="AA422" s="214"/>
      <c r="AB422" s="214"/>
      <c r="AC422" s="215"/>
      <c r="AD422" s="147" t="s">
        <v>41</v>
      </c>
      <c r="AE422" s="147"/>
    </row>
    <row r="423" spans="1:31" s="22" customFormat="1" ht="2.25" customHeight="1" x14ac:dyDescent="0.25">
      <c r="A423" s="16"/>
      <c r="B423" s="29"/>
    </row>
    <row r="424" spans="1:31" s="22" customFormat="1" ht="13.8" x14ac:dyDescent="0.25">
      <c r="A424" s="16"/>
      <c r="B424" s="145" t="s">
        <v>108</v>
      </c>
      <c r="C424" s="147"/>
      <c r="D424" s="147"/>
      <c r="E424" s="147"/>
      <c r="F424" s="147"/>
      <c r="G424" s="147"/>
      <c r="H424" s="147"/>
      <c r="I424" s="147"/>
      <c r="J424" s="147"/>
      <c r="K424" s="147"/>
      <c r="L424" s="147"/>
      <c r="M424" s="147"/>
      <c r="N424" s="147"/>
      <c r="O424" s="147"/>
      <c r="Q424" s="216"/>
      <c r="R424" s="217"/>
      <c r="S424" s="217"/>
      <c r="T424" s="218"/>
      <c r="U424" s="209" t="s">
        <v>79</v>
      </c>
      <c r="V424" s="162"/>
      <c r="X424" s="213">
        <f>IF(Q424=0,0,((Q424/32)*155))</f>
        <v>0</v>
      </c>
      <c r="Y424" s="214"/>
      <c r="Z424" s="214"/>
      <c r="AA424" s="214"/>
      <c r="AB424" s="214"/>
      <c r="AC424" s="215"/>
      <c r="AD424" s="147" t="s">
        <v>41</v>
      </c>
      <c r="AE424" s="147"/>
    </row>
    <row r="425" spans="1:31" s="22" customFormat="1" ht="2.25" customHeight="1" x14ac:dyDescent="0.25">
      <c r="A425" s="16"/>
      <c r="B425" s="29"/>
    </row>
    <row r="426" spans="1:31" s="22" customFormat="1" ht="13.8" x14ac:dyDescent="0.25">
      <c r="A426" s="16"/>
      <c r="B426" s="145" t="s">
        <v>109</v>
      </c>
      <c r="C426" s="147"/>
      <c r="D426" s="147"/>
      <c r="E426" s="147"/>
      <c r="F426" s="147"/>
      <c r="G426" s="147"/>
      <c r="H426" s="147"/>
      <c r="I426" s="147"/>
      <c r="J426" s="147"/>
      <c r="K426" s="147"/>
      <c r="L426" s="147"/>
      <c r="M426" s="147"/>
      <c r="N426" s="147"/>
      <c r="O426" s="147"/>
      <c r="Q426" s="216"/>
      <c r="R426" s="217"/>
      <c r="S426" s="217"/>
      <c r="T426" s="218"/>
      <c r="U426" s="209" t="s">
        <v>79</v>
      </c>
      <c r="V426" s="162"/>
      <c r="X426" s="213">
        <f>IF(Q426=0,0,((Q426/32)*155))</f>
        <v>0</v>
      </c>
      <c r="Y426" s="214"/>
      <c r="Z426" s="214"/>
      <c r="AA426" s="214"/>
      <c r="AB426" s="214"/>
      <c r="AC426" s="215"/>
      <c r="AD426" s="147" t="s">
        <v>41</v>
      </c>
      <c r="AE426" s="147"/>
    </row>
    <row r="427" spans="1:31" s="22" customFormat="1" ht="2.25" customHeight="1" x14ac:dyDescent="0.25">
      <c r="A427" s="16"/>
      <c r="B427" s="29"/>
    </row>
    <row r="428" spans="1:31" s="22" customFormat="1" ht="13.8" x14ac:dyDescent="0.25">
      <c r="A428" s="16"/>
      <c r="B428" s="145" t="s">
        <v>110</v>
      </c>
      <c r="C428" s="147"/>
      <c r="D428" s="147"/>
      <c r="E428" s="147"/>
      <c r="F428" s="147"/>
      <c r="G428" s="147"/>
      <c r="H428" s="147"/>
      <c r="I428" s="147"/>
      <c r="J428" s="147"/>
      <c r="K428" s="147"/>
      <c r="L428" s="147"/>
      <c r="M428" s="147"/>
      <c r="N428" s="147"/>
      <c r="O428" s="147"/>
      <c r="Q428" s="216"/>
      <c r="R428" s="217"/>
      <c r="S428" s="217"/>
      <c r="T428" s="218"/>
      <c r="U428" s="209" t="s">
        <v>79</v>
      </c>
      <c r="V428" s="162"/>
      <c r="X428" s="213">
        <f>IF(Q428=0,0,((Q428/32)*100))</f>
        <v>0</v>
      </c>
      <c r="Y428" s="214"/>
      <c r="Z428" s="214"/>
      <c r="AA428" s="214"/>
      <c r="AB428" s="214"/>
      <c r="AC428" s="215"/>
      <c r="AD428" s="147" t="s">
        <v>41</v>
      </c>
      <c r="AE428" s="147"/>
    </row>
    <row r="429" spans="1:31" s="22" customFormat="1" ht="2.25" customHeight="1" x14ac:dyDescent="0.25">
      <c r="A429" s="16"/>
      <c r="B429" s="29"/>
    </row>
    <row r="430" spans="1:31" s="22" customFormat="1" ht="13.8" x14ac:dyDescent="0.25">
      <c r="A430" s="16"/>
      <c r="B430" s="145" t="s">
        <v>111</v>
      </c>
      <c r="C430" s="147"/>
      <c r="D430" s="147"/>
      <c r="E430" s="147"/>
      <c r="F430" s="147"/>
      <c r="G430" s="147"/>
      <c r="H430" s="147"/>
      <c r="I430" s="147"/>
      <c r="J430" s="147"/>
      <c r="K430" s="147"/>
      <c r="L430" s="147"/>
      <c r="M430" s="147"/>
      <c r="N430" s="147"/>
      <c r="O430" s="147"/>
      <c r="Q430" s="216"/>
      <c r="R430" s="217"/>
      <c r="S430" s="217"/>
      <c r="T430" s="218"/>
      <c r="U430" s="209" t="s">
        <v>79</v>
      </c>
      <c r="V430" s="162"/>
      <c r="X430" s="213">
        <f>IF(Q430=0,0,((Q430/32)*100))</f>
        <v>0</v>
      </c>
      <c r="Y430" s="214"/>
      <c r="Z430" s="214"/>
      <c r="AA430" s="214"/>
      <c r="AB430" s="214"/>
      <c r="AC430" s="215"/>
      <c r="AD430" s="147" t="s">
        <v>41</v>
      </c>
      <c r="AE430" s="147"/>
    </row>
    <row r="431" spans="1:31" s="22" customFormat="1" ht="2.25" customHeight="1" x14ac:dyDescent="0.25">
      <c r="A431" s="16"/>
      <c r="B431" s="29"/>
    </row>
    <row r="432" spans="1:31" s="22" customFormat="1" ht="13.8" x14ac:dyDescent="0.25">
      <c r="A432" s="16"/>
      <c r="B432" s="145" t="s">
        <v>112</v>
      </c>
      <c r="C432" s="147"/>
      <c r="D432" s="147"/>
      <c r="E432" s="147"/>
      <c r="F432" s="147"/>
      <c r="G432" s="147"/>
      <c r="H432" s="147"/>
      <c r="I432" s="147"/>
      <c r="J432" s="147"/>
      <c r="K432" s="147"/>
      <c r="L432" s="147"/>
      <c r="M432" s="147"/>
      <c r="N432" s="147"/>
      <c r="O432" s="147"/>
      <c r="Q432" s="216"/>
      <c r="R432" s="217"/>
      <c r="S432" s="217"/>
      <c r="T432" s="218"/>
      <c r="U432" s="209" t="s">
        <v>79</v>
      </c>
      <c r="V432" s="162"/>
      <c r="X432" s="213">
        <f>IF(Q432=0,0,((Q432/32)*155))</f>
        <v>0</v>
      </c>
      <c r="Y432" s="214"/>
      <c r="Z432" s="214"/>
      <c r="AA432" s="214"/>
      <c r="AB432" s="214"/>
      <c r="AC432" s="215"/>
      <c r="AD432" s="147" t="s">
        <v>41</v>
      </c>
      <c r="AE432" s="147"/>
    </row>
    <row r="433" spans="1:31" s="22" customFormat="1" ht="2.25" customHeight="1" x14ac:dyDescent="0.25">
      <c r="A433" s="16"/>
      <c r="B433" s="29"/>
    </row>
    <row r="434" spans="1:31" s="22" customFormat="1" ht="13.8" x14ac:dyDescent="0.25">
      <c r="A434" s="16"/>
      <c r="B434" s="145" t="s">
        <v>113</v>
      </c>
      <c r="C434" s="147"/>
      <c r="D434" s="147"/>
      <c r="E434" s="147"/>
      <c r="F434" s="147"/>
      <c r="G434" s="147"/>
      <c r="H434" s="147"/>
      <c r="I434" s="147"/>
      <c r="J434" s="147"/>
      <c r="K434" s="147"/>
      <c r="L434" s="147"/>
      <c r="M434" s="147"/>
      <c r="N434" s="147"/>
      <c r="O434" s="147"/>
      <c r="Q434" s="216"/>
      <c r="R434" s="217"/>
      <c r="S434" s="217"/>
      <c r="T434" s="218"/>
      <c r="U434" s="209" t="s">
        <v>79</v>
      </c>
      <c r="V434" s="162"/>
      <c r="X434" s="213">
        <f>IF(Q434=0,0,((Q434/32)*100))</f>
        <v>0</v>
      </c>
      <c r="Y434" s="214"/>
      <c r="Z434" s="214"/>
      <c r="AA434" s="214"/>
      <c r="AB434" s="214"/>
      <c r="AC434" s="215"/>
      <c r="AD434" s="147" t="s">
        <v>41</v>
      </c>
      <c r="AE434" s="147"/>
    </row>
    <row r="435" spans="1:31" s="22" customFormat="1" ht="2.25" customHeight="1" x14ac:dyDescent="0.25">
      <c r="A435" s="16"/>
      <c r="B435" s="29"/>
    </row>
    <row r="436" spans="1:31" s="22" customFormat="1" ht="13.8" x14ac:dyDescent="0.25">
      <c r="A436" s="16"/>
      <c r="B436" s="145" t="s">
        <v>114</v>
      </c>
      <c r="C436" s="147"/>
      <c r="D436" s="147"/>
      <c r="E436" s="147"/>
      <c r="F436" s="147"/>
      <c r="G436" s="147"/>
      <c r="H436" s="147"/>
      <c r="I436" s="147"/>
      <c r="J436" s="147"/>
      <c r="K436" s="147"/>
      <c r="L436" s="147"/>
      <c r="M436" s="147"/>
      <c r="N436" s="147"/>
      <c r="O436" s="147"/>
      <c r="Q436" s="216"/>
      <c r="R436" s="217"/>
      <c r="S436" s="217"/>
      <c r="T436" s="218"/>
      <c r="U436" s="209" t="s">
        <v>79</v>
      </c>
      <c r="V436" s="162"/>
      <c r="X436" s="213">
        <f>IF(Q436=0,0,((Q436/32)*155))</f>
        <v>0</v>
      </c>
      <c r="Y436" s="214"/>
      <c r="Z436" s="214"/>
      <c r="AA436" s="214"/>
      <c r="AB436" s="214"/>
      <c r="AC436" s="215"/>
      <c r="AD436" s="147" t="s">
        <v>41</v>
      </c>
      <c r="AE436" s="147"/>
    </row>
    <row r="437" spans="1:31" s="22" customFormat="1" ht="2.25" customHeight="1" x14ac:dyDescent="0.25">
      <c r="A437" s="16"/>
      <c r="B437" s="29"/>
    </row>
    <row r="438" spans="1:31" s="22" customFormat="1" ht="13.8" x14ac:dyDescent="0.25">
      <c r="A438" s="16"/>
      <c r="B438" s="145" t="s">
        <v>115</v>
      </c>
      <c r="C438" s="147"/>
      <c r="D438" s="147"/>
      <c r="E438" s="147"/>
      <c r="F438" s="147"/>
      <c r="G438" s="147"/>
      <c r="H438" s="147"/>
      <c r="I438" s="147"/>
      <c r="J438" s="147"/>
      <c r="K438" s="147"/>
      <c r="L438" s="147"/>
      <c r="M438" s="147"/>
      <c r="N438" s="147"/>
      <c r="O438" s="147"/>
      <c r="Q438" s="216"/>
      <c r="R438" s="217"/>
      <c r="S438" s="217"/>
      <c r="T438" s="218"/>
      <c r="U438" s="209" t="s">
        <v>79</v>
      </c>
      <c r="V438" s="162"/>
      <c r="X438" s="213">
        <f>IF(Q438=0,0,((Q438/32)*100))</f>
        <v>0</v>
      </c>
      <c r="Y438" s="214"/>
      <c r="Z438" s="214"/>
      <c r="AA438" s="214"/>
      <c r="AB438" s="214"/>
      <c r="AC438" s="215"/>
      <c r="AD438" s="147" t="s">
        <v>41</v>
      </c>
      <c r="AE438" s="147"/>
    </row>
    <row r="439" spans="1:31" s="22" customFormat="1" ht="2.25" customHeight="1" x14ac:dyDescent="0.25">
      <c r="A439" s="16"/>
      <c r="B439" s="29"/>
    </row>
    <row r="440" spans="1:31" s="22" customFormat="1" ht="13.8" x14ac:dyDescent="0.25">
      <c r="A440" s="16"/>
      <c r="B440" s="145" t="s">
        <v>116</v>
      </c>
      <c r="C440" s="147"/>
      <c r="D440" s="147"/>
      <c r="E440" s="147"/>
      <c r="F440" s="147"/>
      <c r="G440" s="147"/>
      <c r="H440" s="147"/>
      <c r="I440" s="147"/>
      <c r="J440" s="147"/>
      <c r="K440" s="147"/>
      <c r="L440" s="147"/>
      <c r="M440" s="147"/>
      <c r="N440" s="147"/>
      <c r="O440" s="147"/>
      <c r="Q440" s="216"/>
      <c r="R440" s="217"/>
      <c r="S440" s="217"/>
      <c r="T440" s="218"/>
      <c r="U440" s="209" t="s">
        <v>79</v>
      </c>
      <c r="V440" s="162"/>
      <c r="X440" s="213">
        <f>IF(Q440=0,0,((Q440/32)*175))</f>
        <v>0</v>
      </c>
      <c r="Y440" s="214"/>
      <c r="Z440" s="214"/>
      <c r="AA440" s="214"/>
      <c r="AB440" s="214"/>
      <c r="AC440" s="215"/>
      <c r="AD440" s="147" t="s">
        <v>41</v>
      </c>
      <c r="AE440" s="147"/>
    </row>
    <row r="441" spans="1:31" s="22" customFormat="1" ht="2.25" customHeight="1" x14ac:dyDescent="0.25">
      <c r="A441" s="16"/>
      <c r="B441" s="29"/>
    </row>
    <row r="442" spans="1:31" s="22" customFormat="1" ht="13.8" x14ac:dyDescent="0.25">
      <c r="A442" s="16"/>
      <c r="B442" s="145" t="s">
        <v>117</v>
      </c>
      <c r="C442" s="147"/>
      <c r="D442" s="147"/>
      <c r="E442" s="147"/>
      <c r="F442" s="147"/>
      <c r="G442" s="147"/>
      <c r="H442" s="147"/>
      <c r="I442" s="147"/>
      <c r="J442" s="147"/>
      <c r="K442" s="147"/>
      <c r="L442" s="147"/>
      <c r="M442" s="147"/>
      <c r="N442" s="147"/>
      <c r="O442" s="147"/>
      <c r="Q442" s="216"/>
      <c r="R442" s="217"/>
      <c r="S442" s="217"/>
      <c r="T442" s="218"/>
      <c r="U442" s="209" t="s">
        <v>79</v>
      </c>
      <c r="V442" s="162"/>
      <c r="X442" s="213">
        <f>IF(Q442=0,0,((Q442/32)*155))</f>
        <v>0</v>
      </c>
      <c r="Y442" s="214"/>
      <c r="Z442" s="214"/>
      <c r="AA442" s="214"/>
      <c r="AB442" s="214"/>
      <c r="AC442" s="215"/>
      <c r="AD442" s="147" t="s">
        <v>41</v>
      </c>
      <c r="AE442" s="147"/>
    </row>
    <row r="443" spans="1:31" s="22" customFormat="1" ht="2.25" customHeight="1" x14ac:dyDescent="0.25">
      <c r="A443" s="16"/>
      <c r="B443" s="29"/>
    </row>
    <row r="444" spans="1:31" s="22" customFormat="1" ht="13.8" x14ac:dyDescent="0.25">
      <c r="A444" s="16"/>
      <c r="B444" s="145" t="s">
        <v>118</v>
      </c>
      <c r="C444" s="147"/>
      <c r="D444" s="147"/>
      <c r="E444" s="147"/>
      <c r="F444" s="147"/>
      <c r="G444" s="147"/>
      <c r="H444" s="147"/>
      <c r="I444" s="147"/>
      <c r="J444" s="147"/>
      <c r="K444" s="147"/>
      <c r="L444" s="147"/>
      <c r="M444" s="147"/>
      <c r="N444" s="147"/>
      <c r="O444" s="147"/>
      <c r="Q444" s="216"/>
      <c r="R444" s="217"/>
      <c r="S444" s="217"/>
      <c r="T444" s="218"/>
      <c r="U444" s="209" t="s">
        <v>79</v>
      </c>
      <c r="V444" s="162"/>
      <c r="X444" s="213">
        <f>IF(Q444=0,0,((Q444/32)*155))</f>
        <v>0</v>
      </c>
      <c r="Y444" s="214"/>
      <c r="Z444" s="214"/>
      <c r="AA444" s="214"/>
      <c r="AB444" s="214"/>
      <c r="AC444" s="215"/>
      <c r="AD444" s="147" t="s">
        <v>41</v>
      </c>
      <c r="AE444" s="147"/>
    </row>
    <row r="445" spans="1:31" s="22" customFormat="1" ht="2.25" customHeight="1" x14ac:dyDescent="0.25">
      <c r="A445" s="16"/>
      <c r="B445" s="29"/>
    </row>
    <row r="446" spans="1:31" s="22" customFormat="1" ht="13.8" x14ac:dyDescent="0.25">
      <c r="A446" s="16"/>
      <c r="B446" s="145" t="s">
        <v>119</v>
      </c>
      <c r="C446" s="147"/>
      <c r="D446" s="147"/>
      <c r="E446" s="147"/>
      <c r="F446" s="147"/>
      <c r="G446" s="147"/>
      <c r="H446" s="147"/>
      <c r="I446" s="147"/>
      <c r="J446" s="147"/>
      <c r="K446" s="147"/>
      <c r="L446" s="147"/>
      <c r="M446" s="147"/>
      <c r="N446" s="147"/>
      <c r="O446" s="147"/>
      <c r="Q446" s="216"/>
      <c r="R446" s="217"/>
      <c r="S446" s="217"/>
      <c r="T446" s="218"/>
      <c r="U446" s="209" t="s">
        <v>79</v>
      </c>
      <c r="V446" s="162"/>
      <c r="X446" s="213">
        <f>IF(Q446=0,0,((Q446/32)*155))</f>
        <v>0</v>
      </c>
      <c r="Y446" s="214"/>
      <c r="Z446" s="214"/>
      <c r="AA446" s="214"/>
      <c r="AB446" s="214"/>
      <c r="AC446" s="215"/>
      <c r="AD446" s="147" t="s">
        <v>41</v>
      </c>
      <c r="AE446" s="147"/>
    </row>
    <row r="447" spans="1:31" s="22" customFormat="1" ht="2.25" customHeight="1" x14ac:dyDescent="0.25">
      <c r="A447" s="16"/>
      <c r="B447" s="29"/>
    </row>
    <row r="448" spans="1:31" s="22" customFormat="1" ht="15" customHeight="1" x14ac:dyDescent="0.25">
      <c r="A448" s="16"/>
      <c r="B448" s="145" t="s">
        <v>53</v>
      </c>
      <c r="C448" s="147"/>
      <c r="D448" s="147"/>
      <c r="E448" s="147"/>
      <c r="F448" s="147"/>
      <c r="G448" s="147"/>
      <c r="H448" s="147"/>
      <c r="I448" s="147"/>
      <c r="J448" s="147"/>
      <c r="K448" s="147"/>
      <c r="L448" s="147"/>
      <c r="M448" s="147"/>
      <c r="N448" s="147"/>
      <c r="O448" s="147"/>
      <c r="X448" s="213">
        <f>SUM(X396,X398,X400,X402,X404,X406,X408,X410,X412,X414,X416,X418,X420,X422,X424,X426,X428,X430,X432,X434,X436,X438,X440,X442,X444,X446)</f>
        <v>0</v>
      </c>
      <c r="Y448" s="214"/>
      <c r="Z448" s="214"/>
      <c r="AA448" s="214"/>
      <c r="AB448" s="214"/>
      <c r="AC448" s="215"/>
      <c r="AD448" s="147" t="s">
        <v>41</v>
      </c>
      <c r="AE448" s="147"/>
    </row>
    <row r="449" spans="1:43" s="22" customFormat="1" ht="4.5" customHeight="1" x14ac:dyDescent="0.25">
      <c r="A449" s="16"/>
      <c r="B449" s="29"/>
      <c r="X449" s="58"/>
      <c r="Y449" s="58"/>
      <c r="Z449" s="58"/>
      <c r="AA449" s="58"/>
      <c r="AB449" s="58"/>
      <c r="AC449" s="58"/>
    </row>
    <row r="450" spans="1:43" s="22" customFormat="1" ht="15" customHeight="1" x14ac:dyDescent="0.25">
      <c r="A450" s="16">
        <v>44</v>
      </c>
      <c r="B450" s="233" t="s">
        <v>136</v>
      </c>
      <c r="C450" s="233"/>
      <c r="D450" s="233"/>
      <c r="E450" s="233"/>
      <c r="F450" s="233"/>
      <c r="G450" s="233"/>
      <c r="H450" s="233"/>
      <c r="I450" s="233"/>
      <c r="J450" s="233"/>
      <c r="K450" s="233"/>
      <c r="L450" s="233"/>
      <c r="M450" s="233"/>
      <c r="N450" s="233"/>
      <c r="O450" s="233"/>
      <c r="P450" s="233"/>
      <c r="Q450" s="233"/>
      <c r="R450" s="233"/>
      <c r="S450" s="233"/>
      <c r="T450" s="233"/>
      <c r="U450" s="233"/>
      <c r="V450" s="233"/>
      <c r="W450" s="233"/>
      <c r="X450" s="233"/>
      <c r="Y450" s="233"/>
      <c r="Z450" s="233"/>
      <c r="AA450" s="233"/>
      <c r="AB450" s="233"/>
      <c r="AC450" s="233"/>
      <c r="AD450" s="233"/>
      <c r="AE450" s="233"/>
      <c r="AF450" s="233"/>
      <c r="AG450" s="233"/>
      <c r="AH450" s="233"/>
      <c r="AI450" s="233"/>
      <c r="AJ450" s="233"/>
      <c r="AK450" s="233"/>
      <c r="AL450" s="233"/>
      <c r="AM450" s="233"/>
      <c r="AN450" s="233"/>
      <c r="AO450" s="233"/>
      <c r="AP450" s="233"/>
      <c r="AQ450" s="22">
        <f>Q452*3.2</f>
        <v>0</v>
      </c>
    </row>
    <row r="451" spans="1:43" s="22" customFormat="1" ht="2.25" customHeight="1" x14ac:dyDescent="0.25">
      <c r="A451" s="16"/>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row>
    <row r="452" spans="1:43" s="22" customFormat="1" ht="15" customHeight="1" x14ac:dyDescent="0.25">
      <c r="A452" s="16"/>
      <c r="B452" s="145" t="s">
        <v>120</v>
      </c>
      <c r="C452" s="147"/>
      <c r="D452" s="147"/>
      <c r="E452" s="147"/>
      <c r="F452" s="147"/>
      <c r="G452" s="147"/>
      <c r="H452" s="147"/>
      <c r="I452" s="147"/>
      <c r="J452" s="147"/>
      <c r="K452" s="147"/>
      <c r="L452" s="147"/>
      <c r="M452" s="147"/>
      <c r="N452" s="147"/>
      <c r="O452" s="147"/>
      <c r="Q452" s="216"/>
      <c r="R452" s="217"/>
      <c r="S452" s="217"/>
      <c r="T452" s="218"/>
      <c r="U452" s="209" t="s">
        <v>166</v>
      </c>
      <c r="V452" s="162"/>
      <c r="X452" s="213">
        <f>SUM(AQ450,AQ452)</f>
        <v>0</v>
      </c>
      <c r="Y452" s="214"/>
      <c r="Z452" s="214"/>
      <c r="AA452" s="214"/>
      <c r="AB452" s="214"/>
      <c r="AC452" s="215"/>
      <c r="AD452" s="147" t="s">
        <v>41</v>
      </c>
      <c r="AE452" s="147"/>
      <c r="AQ452" s="22">
        <f>IF(AND(Q452=0,Q454=0),0,IF(Q454&gt;0,0,230))</f>
        <v>0</v>
      </c>
    </row>
    <row r="453" spans="1:43" s="22" customFormat="1" ht="2.25" customHeight="1" x14ac:dyDescent="0.25">
      <c r="A453" s="16"/>
      <c r="B453" s="29"/>
    </row>
    <row r="454" spans="1:43" s="22" customFormat="1" ht="15" customHeight="1" x14ac:dyDescent="0.25">
      <c r="A454" s="16"/>
      <c r="B454" s="145" t="s">
        <v>121</v>
      </c>
      <c r="C454" s="147"/>
      <c r="D454" s="147"/>
      <c r="E454" s="147"/>
      <c r="F454" s="147"/>
      <c r="G454" s="147"/>
      <c r="H454" s="147"/>
      <c r="I454" s="147"/>
      <c r="J454" s="147"/>
      <c r="K454" s="147"/>
      <c r="L454" s="147"/>
      <c r="M454" s="147"/>
      <c r="N454" s="147"/>
      <c r="O454" s="147"/>
      <c r="Q454" s="216"/>
      <c r="R454" s="217"/>
      <c r="S454" s="217"/>
      <c r="T454" s="218"/>
      <c r="U454" s="209" t="s">
        <v>166</v>
      </c>
      <c r="V454" s="162"/>
      <c r="X454" s="213">
        <f>SUM(AQ454,AQ456)</f>
        <v>0</v>
      </c>
      <c r="Y454" s="214"/>
      <c r="Z454" s="214"/>
      <c r="AA454" s="214"/>
      <c r="AB454" s="214"/>
      <c r="AC454" s="215"/>
      <c r="AD454" s="147" t="s">
        <v>41</v>
      </c>
      <c r="AE454" s="147"/>
      <c r="AQ454" s="22">
        <f>Q454*18</f>
        <v>0</v>
      </c>
    </row>
    <row r="455" spans="1:43" s="22" customFormat="1" ht="2.25" customHeight="1" x14ac:dyDescent="0.25">
      <c r="A455" s="16"/>
      <c r="B455" s="29"/>
      <c r="X455" s="58"/>
      <c r="Y455" s="58"/>
      <c r="Z455" s="58"/>
      <c r="AA455" s="58"/>
      <c r="AB455" s="58"/>
      <c r="AC455" s="58"/>
    </row>
    <row r="456" spans="1:43" s="22" customFormat="1" ht="15" customHeight="1" x14ac:dyDescent="0.25">
      <c r="A456" s="16"/>
      <c r="B456" s="145" t="s">
        <v>125</v>
      </c>
      <c r="C456" s="147"/>
      <c r="D456" s="147"/>
      <c r="E456" s="147"/>
      <c r="F456" s="147"/>
      <c r="G456" s="147"/>
      <c r="H456" s="147"/>
      <c r="I456" s="147"/>
      <c r="J456" s="147"/>
      <c r="K456" s="147"/>
      <c r="L456" s="147"/>
      <c r="M456" s="147"/>
      <c r="N456" s="147"/>
      <c r="O456" s="147"/>
      <c r="X456" s="213">
        <f>SUM(X452,X454)</f>
        <v>0</v>
      </c>
      <c r="Y456" s="214"/>
      <c r="Z456" s="214"/>
      <c r="AA456" s="214"/>
      <c r="AB456" s="214"/>
      <c r="AC456" s="215"/>
      <c r="AD456" s="147" t="s">
        <v>41</v>
      </c>
      <c r="AE456" s="147"/>
      <c r="AQ456" s="22">
        <f>IF(AND(Q452&gt;=0,Q454=0),0,340)</f>
        <v>0</v>
      </c>
    </row>
    <row r="457" spans="1:43" s="22" customFormat="1" ht="4.5" customHeight="1" x14ac:dyDescent="0.25">
      <c r="A457" s="16"/>
      <c r="B457" s="29"/>
      <c r="X457" s="58"/>
      <c r="Y457" s="58"/>
      <c r="Z457" s="58"/>
      <c r="AA457" s="58"/>
      <c r="AB457" s="58"/>
      <c r="AC457" s="58"/>
    </row>
    <row r="458" spans="1:43" s="22" customFormat="1" ht="15" customHeight="1" x14ac:dyDescent="0.25">
      <c r="A458" s="16">
        <v>45</v>
      </c>
      <c r="B458" s="233" t="s">
        <v>135</v>
      </c>
      <c r="C458" s="233"/>
      <c r="D458" s="233"/>
      <c r="E458" s="233"/>
      <c r="F458" s="233"/>
      <c r="G458" s="233"/>
      <c r="H458" s="233"/>
      <c r="I458" s="233"/>
      <c r="J458" s="233"/>
      <c r="K458" s="233"/>
      <c r="L458" s="233"/>
      <c r="M458" s="233"/>
      <c r="N458" s="233"/>
      <c r="O458" s="233"/>
      <c r="P458" s="233"/>
      <c r="Q458" s="233"/>
      <c r="R458" s="233"/>
      <c r="S458" s="233"/>
      <c r="T458" s="233"/>
      <c r="U458" s="233"/>
      <c r="V458" s="233"/>
      <c r="W458" s="233"/>
      <c r="X458" s="233"/>
      <c r="Y458" s="233"/>
      <c r="Z458" s="233"/>
      <c r="AA458" s="233"/>
      <c r="AB458" s="233"/>
      <c r="AC458" s="233"/>
      <c r="AD458" s="233"/>
      <c r="AE458" s="233"/>
      <c r="AF458" s="233"/>
      <c r="AG458" s="233"/>
      <c r="AH458" s="233"/>
      <c r="AI458" s="233"/>
      <c r="AJ458" s="233"/>
      <c r="AK458" s="233"/>
      <c r="AL458" s="233"/>
      <c r="AM458" s="233"/>
      <c r="AN458" s="233"/>
      <c r="AO458" s="233"/>
      <c r="AP458" s="233"/>
    </row>
    <row r="459" spans="1:43" s="22" customFormat="1" ht="2.25" customHeight="1" x14ac:dyDescent="0.25">
      <c r="A459" s="16"/>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row>
    <row r="460" spans="1:43" s="22" customFormat="1" ht="15" customHeight="1" x14ac:dyDescent="0.25">
      <c r="A460" s="16"/>
      <c r="B460" s="145" t="s">
        <v>120</v>
      </c>
      <c r="C460" s="147"/>
      <c r="D460" s="147"/>
      <c r="E460" s="147"/>
      <c r="F460" s="147"/>
      <c r="G460" s="147"/>
      <c r="H460" s="147"/>
      <c r="I460" s="147"/>
      <c r="J460" s="147"/>
      <c r="K460" s="147"/>
      <c r="L460" s="147"/>
      <c r="M460" s="147"/>
      <c r="N460" s="147"/>
      <c r="O460" s="147"/>
      <c r="Q460" s="216"/>
      <c r="R460" s="217"/>
      <c r="S460" s="217"/>
      <c r="T460" s="218"/>
      <c r="U460" s="209" t="s">
        <v>166</v>
      </c>
      <c r="V460" s="162"/>
      <c r="X460" s="213">
        <f>IF(Q460&gt;0,120,0)</f>
        <v>0</v>
      </c>
      <c r="Y460" s="214"/>
      <c r="Z460" s="214"/>
      <c r="AA460" s="214"/>
      <c r="AB460" s="214"/>
      <c r="AC460" s="215"/>
      <c r="AD460" s="147" t="s">
        <v>41</v>
      </c>
      <c r="AE460" s="147"/>
    </row>
    <row r="461" spans="1:43" s="22" customFormat="1" ht="2.25" customHeight="1" x14ac:dyDescent="0.25">
      <c r="A461" s="16"/>
      <c r="B461" s="29"/>
    </row>
    <row r="462" spans="1:43" s="22" customFormat="1" ht="15" customHeight="1" x14ac:dyDescent="0.25">
      <c r="A462" s="16"/>
      <c r="B462" s="145" t="s">
        <v>121</v>
      </c>
      <c r="C462" s="147"/>
      <c r="D462" s="147"/>
      <c r="E462" s="147"/>
      <c r="F462" s="147"/>
      <c r="G462" s="147"/>
      <c r="H462" s="147"/>
      <c r="I462" s="147"/>
      <c r="J462" s="147"/>
      <c r="K462" s="147"/>
      <c r="L462" s="147"/>
      <c r="M462" s="147"/>
      <c r="N462" s="147"/>
      <c r="O462" s="147"/>
      <c r="Q462" s="216"/>
      <c r="R462" s="217"/>
      <c r="S462" s="217"/>
      <c r="T462" s="218"/>
      <c r="U462" s="209" t="s">
        <v>166</v>
      </c>
      <c r="V462" s="162"/>
      <c r="X462" s="213">
        <f>IF(Q462&gt;0,190,0)</f>
        <v>0</v>
      </c>
      <c r="Y462" s="214"/>
      <c r="Z462" s="214"/>
      <c r="AA462" s="214"/>
      <c r="AB462" s="214"/>
      <c r="AC462" s="215"/>
      <c r="AD462" s="147" t="s">
        <v>41</v>
      </c>
      <c r="AE462" s="147"/>
    </row>
    <row r="463" spans="1:43" s="22" customFormat="1" ht="2.25" customHeight="1" x14ac:dyDescent="0.25">
      <c r="A463" s="16"/>
      <c r="B463" s="29"/>
      <c r="Q463" s="59"/>
      <c r="R463" s="60"/>
      <c r="S463" s="60"/>
      <c r="T463" s="60"/>
      <c r="U463" s="336"/>
      <c r="V463" s="336"/>
      <c r="X463" s="58"/>
      <c r="Y463" s="58"/>
      <c r="Z463" s="58"/>
      <c r="AA463" s="58"/>
      <c r="AB463" s="58"/>
      <c r="AC463" s="58"/>
    </row>
    <row r="464" spans="1:43" s="22" customFormat="1" ht="15" customHeight="1" x14ac:dyDescent="0.25">
      <c r="A464" s="16"/>
      <c r="B464" s="145" t="s">
        <v>125</v>
      </c>
      <c r="C464" s="147"/>
      <c r="D464" s="147"/>
      <c r="E464" s="147"/>
      <c r="F464" s="147"/>
      <c r="G464" s="147"/>
      <c r="H464" s="147"/>
      <c r="I464" s="147"/>
      <c r="J464" s="147"/>
      <c r="K464" s="147"/>
      <c r="L464" s="147"/>
      <c r="M464" s="147"/>
      <c r="N464" s="147"/>
      <c r="O464" s="147"/>
      <c r="Q464" s="59"/>
      <c r="R464" s="59"/>
      <c r="S464" s="59"/>
      <c r="T464" s="59"/>
      <c r="U464" s="5"/>
      <c r="V464" s="5"/>
      <c r="X464" s="213">
        <f>SUM(X460,X462)</f>
        <v>0</v>
      </c>
      <c r="Y464" s="214"/>
      <c r="Z464" s="214"/>
      <c r="AA464" s="214"/>
      <c r="AB464" s="214"/>
      <c r="AC464" s="215"/>
      <c r="AD464" s="147" t="s">
        <v>41</v>
      </c>
      <c r="AE464" s="147"/>
    </row>
    <row r="465" spans="1:43" s="22" customFormat="1" ht="4.5" customHeight="1" x14ac:dyDescent="0.25">
      <c r="A465" s="16"/>
      <c r="B465" s="29"/>
      <c r="Q465" s="59"/>
      <c r="R465" s="60"/>
      <c r="S465" s="60"/>
      <c r="T465" s="60"/>
      <c r="U465" s="61"/>
      <c r="V465" s="61"/>
      <c r="X465" s="58"/>
      <c r="Y465" s="58"/>
      <c r="Z465" s="58"/>
      <c r="AA465" s="58"/>
      <c r="AB465" s="58"/>
      <c r="AC465" s="58"/>
    </row>
    <row r="466" spans="1:43" s="22" customFormat="1" ht="12.75" customHeight="1" x14ac:dyDescent="0.25">
      <c r="A466" s="145"/>
      <c r="B466" s="145"/>
      <c r="C466" s="14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c r="AA466" s="145"/>
      <c r="AB466" s="145"/>
      <c r="AC466" s="145"/>
      <c r="AD466" s="145"/>
      <c r="AE466" s="145"/>
      <c r="AF466" s="145"/>
      <c r="AG466" s="145"/>
      <c r="AH466" s="145"/>
      <c r="AI466" s="145"/>
      <c r="AJ466" s="145"/>
      <c r="AK466" s="145"/>
      <c r="AL466" s="145"/>
      <c r="AM466" s="145"/>
      <c r="AN466" s="145"/>
      <c r="AO466" s="145"/>
      <c r="AP466" s="145"/>
    </row>
    <row r="467" spans="1:43" s="22" customFormat="1" ht="4.5" customHeight="1" x14ac:dyDescent="0.25">
      <c r="A467" s="146"/>
      <c r="B467" s="147"/>
      <c r="C467" s="147"/>
      <c r="D467" s="147"/>
      <c r="E467" s="147"/>
      <c r="F467" s="147"/>
      <c r="G467" s="147"/>
      <c r="H467" s="147"/>
      <c r="I467" s="147"/>
      <c r="J467" s="147"/>
      <c r="K467" s="147"/>
      <c r="L467" s="147"/>
      <c r="M467" s="147"/>
      <c r="N467" s="147"/>
      <c r="O467" s="147"/>
      <c r="P467" s="147"/>
      <c r="Q467" s="147"/>
      <c r="R467" s="147"/>
      <c r="S467" s="147"/>
      <c r="T467" s="147"/>
      <c r="U467" s="147"/>
      <c r="V467" s="147"/>
      <c r="W467" s="147"/>
      <c r="X467" s="147"/>
      <c r="Y467" s="147"/>
      <c r="Z467" s="147"/>
      <c r="AA467" s="147"/>
      <c r="AB467" s="147"/>
      <c r="AC467" s="147"/>
      <c r="AD467" s="147"/>
      <c r="AE467" s="147"/>
      <c r="AF467" s="147"/>
      <c r="AG467" s="147"/>
      <c r="AH467" s="147"/>
      <c r="AI467" s="147"/>
      <c r="AJ467" s="147"/>
      <c r="AK467" s="147"/>
      <c r="AL467" s="147"/>
      <c r="AM467" s="147"/>
      <c r="AN467" s="147"/>
      <c r="AO467" s="147"/>
      <c r="AP467" s="147"/>
    </row>
    <row r="468" spans="1:43" s="22" customFormat="1" ht="15" customHeight="1" x14ac:dyDescent="0.25">
      <c r="A468" s="16">
        <v>46</v>
      </c>
      <c r="B468" s="226" t="s">
        <v>286</v>
      </c>
      <c r="C468" s="226"/>
      <c r="D468" s="226"/>
      <c r="E468" s="226"/>
      <c r="F468" s="226"/>
      <c r="G468" s="226"/>
      <c r="H468" s="226"/>
      <c r="I468" s="226"/>
      <c r="J468" s="226"/>
      <c r="K468" s="226"/>
      <c r="L468" s="226"/>
      <c r="M468" s="226"/>
      <c r="N468" s="226"/>
      <c r="O468" s="226"/>
      <c r="P468" s="226"/>
      <c r="Q468" s="226"/>
      <c r="R468" s="226"/>
      <c r="S468" s="226"/>
      <c r="T468" s="226"/>
      <c r="U468" s="226"/>
      <c r="V468" s="226"/>
      <c r="W468" s="226"/>
      <c r="X468" s="226"/>
      <c r="Y468" s="226"/>
      <c r="Z468" s="226"/>
      <c r="AA468" s="226"/>
      <c r="AB468" s="226"/>
      <c r="AC468" s="226"/>
      <c r="AD468" s="226"/>
      <c r="AE468" s="226"/>
      <c r="AF468" s="226"/>
      <c r="AG468" s="226"/>
      <c r="AH468" s="226"/>
      <c r="AI468" s="226"/>
      <c r="AJ468" s="226"/>
      <c r="AK468" s="226"/>
      <c r="AL468" s="226"/>
      <c r="AM468" s="226"/>
      <c r="AN468" s="226"/>
      <c r="AO468" s="226"/>
      <c r="AP468" s="226"/>
    </row>
    <row r="469" spans="1:43" s="22" customFormat="1" ht="15" customHeight="1" x14ac:dyDescent="0.25">
      <c r="A469" s="16"/>
      <c r="B469" s="227"/>
      <c r="C469" s="227"/>
      <c r="D469" s="227"/>
      <c r="E469" s="227"/>
      <c r="F469" s="227"/>
      <c r="G469" s="227"/>
      <c r="H469" s="227"/>
      <c r="I469" s="227"/>
      <c r="J469" s="227"/>
      <c r="K469" s="227"/>
      <c r="L469" s="227"/>
      <c r="M469" s="227"/>
      <c r="N469" s="227"/>
      <c r="O469" s="227"/>
      <c r="P469" s="227"/>
      <c r="Q469" s="227"/>
      <c r="R469" s="227"/>
      <c r="S469" s="227"/>
      <c r="T469" s="227"/>
      <c r="U469" s="227"/>
      <c r="V469" s="227"/>
      <c r="W469" s="227"/>
      <c r="X469" s="227"/>
      <c r="Y469" s="227"/>
      <c r="Z469" s="227"/>
      <c r="AA469" s="227"/>
      <c r="AB469" s="227"/>
      <c r="AC469" s="227"/>
      <c r="AD469" s="227"/>
      <c r="AE469" s="227"/>
      <c r="AF469" s="227"/>
      <c r="AG469" s="227"/>
      <c r="AH469" s="227"/>
      <c r="AI469" s="227"/>
      <c r="AJ469" s="227"/>
      <c r="AK469" s="227"/>
      <c r="AL469" s="227"/>
      <c r="AM469" s="227"/>
      <c r="AN469" s="227"/>
      <c r="AO469" s="227"/>
      <c r="AP469" s="227"/>
    </row>
    <row r="470" spans="1:43" s="22" customFormat="1" ht="4.5" customHeight="1" x14ac:dyDescent="0.25">
      <c r="A470" s="16"/>
    </row>
    <row r="471" spans="1:43" s="22" customFormat="1" ht="15" customHeight="1" x14ac:dyDescent="0.25">
      <c r="A471" s="16"/>
      <c r="B471" s="364" t="s">
        <v>138</v>
      </c>
      <c r="C471" s="169"/>
      <c r="D471" s="169"/>
      <c r="E471" s="169"/>
      <c r="F471" s="169"/>
      <c r="G471" s="169"/>
      <c r="H471" s="169"/>
      <c r="I471" s="169"/>
      <c r="J471" s="169"/>
      <c r="K471" s="169"/>
      <c r="L471" s="169"/>
      <c r="M471" s="169"/>
      <c r="N471" s="169"/>
      <c r="O471" s="169"/>
      <c r="P471" s="169"/>
      <c r="Q471" s="169"/>
      <c r="R471" s="169"/>
      <c r="S471" s="169"/>
      <c r="T471" s="169"/>
      <c r="U471" s="169"/>
      <c r="V471" s="169"/>
      <c r="W471" s="169"/>
      <c r="X471" s="169"/>
      <c r="Y471" s="169"/>
      <c r="Z471" s="169"/>
      <c r="AA471" s="169"/>
      <c r="AB471" s="169"/>
      <c r="AC471" s="169"/>
      <c r="AD471" s="169"/>
      <c r="AE471" s="169"/>
      <c r="AF471" s="169"/>
      <c r="AG471" s="169"/>
      <c r="AH471" s="169"/>
      <c r="AI471" s="169"/>
      <c r="AJ471" s="169"/>
      <c r="AK471" s="169"/>
      <c r="AL471" s="169"/>
      <c r="AM471" s="169"/>
      <c r="AN471" s="169"/>
      <c r="AO471" s="169"/>
      <c r="AP471" s="169"/>
    </row>
    <row r="472" spans="1:43" s="22" customFormat="1" ht="2.25" customHeight="1" x14ac:dyDescent="0.25">
      <c r="A472" s="16"/>
    </row>
    <row r="473" spans="1:43" s="22" customFormat="1" ht="15" customHeight="1" x14ac:dyDescent="0.25">
      <c r="A473" s="16"/>
      <c r="B473" s="145" t="s">
        <v>122</v>
      </c>
      <c r="C473" s="147"/>
      <c r="D473" s="147"/>
      <c r="E473" s="147"/>
      <c r="F473" s="147"/>
      <c r="G473" s="147"/>
      <c r="H473" s="147"/>
      <c r="I473" s="147"/>
      <c r="J473" s="147"/>
      <c r="K473" s="147"/>
      <c r="L473" s="147"/>
      <c r="M473" s="147"/>
      <c r="N473" s="147"/>
      <c r="O473" s="147"/>
      <c r="Q473" s="213">
        <f>IF(Q368&lt;601,AQ473,AQ475)</f>
        <v>0</v>
      </c>
      <c r="R473" s="214"/>
      <c r="S473" s="214"/>
      <c r="T473" s="214"/>
      <c r="U473" s="214"/>
      <c r="V473" s="215"/>
      <c r="W473" s="147" t="s">
        <v>41</v>
      </c>
      <c r="X473" s="147"/>
      <c r="AQ473" s="22">
        <f>IF(Q368=0,0,IF(Q368&lt;101,(Q368*22),IF(Q368&lt;201,(2200+(12*(Q368-100))),IF(Q368&lt;301,(3400+(10*(Q368-200))),IF(Q368&lt;401,(4400+(8.5*(Q368-300))),IF(Q368&lt;501,(5250+(7.5*(Q368-400))),IF(Q368&lt;601,(6000+(7*(Q368-500))),AQ475)))))))</f>
        <v>0</v>
      </c>
    </row>
    <row r="474" spans="1:43" s="22" customFormat="1" ht="2.25" customHeight="1" x14ac:dyDescent="0.25">
      <c r="A474" s="16"/>
      <c r="N474" s="30"/>
    </row>
    <row r="475" spans="1:43" s="22" customFormat="1" ht="15" customHeight="1" x14ac:dyDescent="0.25">
      <c r="A475" s="16"/>
      <c r="B475" s="145" t="s">
        <v>137</v>
      </c>
      <c r="C475" s="145"/>
      <c r="D475" s="145"/>
      <c r="E475" s="145"/>
      <c r="F475" s="145"/>
      <c r="G475" s="145"/>
      <c r="H475" s="145"/>
      <c r="I475" s="145"/>
      <c r="J475" s="145"/>
      <c r="K475" s="145"/>
      <c r="L475" s="145"/>
      <c r="M475" s="145"/>
      <c r="N475" s="145"/>
      <c r="O475" s="145"/>
      <c r="Q475" s="213">
        <f>X391</f>
        <v>0</v>
      </c>
      <c r="R475" s="214"/>
      <c r="S475" s="214"/>
      <c r="T475" s="214"/>
      <c r="U475" s="214"/>
      <c r="V475" s="215"/>
      <c r="W475" s="147" t="s">
        <v>41</v>
      </c>
      <c r="X475" s="147"/>
      <c r="AQ475" s="22">
        <f>IF(Q368&lt;601,0,IF(Q368&lt;701,(6700+(6.5*(Q368-600))),IF(Q368&lt;801,(7350+(6*(Q368-700))),IF(Q368&lt;901,(7950+(5.5*(Q368-800))),(8500+(5*(Q368-900)))))))</f>
        <v>0</v>
      </c>
    </row>
    <row r="476" spans="1:43" s="22" customFormat="1" ht="2.25" customHeight="1" x14ac:dyDescent="0.25">
      <c r="A476" s="16"/>
      <c r="N476" s="30"/>
    </row>
    <row r="477" spans="1:43" s="22" customFormat="1" ht="15" customHeight="1" x14ac:dyDescent="0.25">
      <c r="A477" s="16"/>
      <c r="B477" s="145" t="s">
        <v>139</v>
      </c>
      <c r="C477" s="145"/>
      <c r="D477" s="145"/>
      <c r="E477" s="145"/>
      <c r="F477" s="145"/>
      <c r="G477" s="145"/>
      <c r="H477" s="145"/>
      <c r="I477" s="145"/>
      <c r="J477" s="145"/>
      <c r="K477" s="145"/>
      <c r="L477" s="145"/>
      <c r="M477" s="145"/>
      <c r="N477" s="145"/>
      <c r="O477" s="145"/>
      <c r="Q477" s="213">
        <f>X448</f>
        <v>0</v>
      </c>
      <c r="R477" s="214"/>
      <c r="S477" s="214"/>
      <c r="T477" s="214"/>
      <c r="U477" s="214"/>
      <c r="V477" s="215"/>
      <c r="W477" s="147" t="s">
        <v>41</v>
      </c>
      <c r="X477" s="147"/>
    </row>
    <row r="478" spans="1:43" s="22" customFormat="1" ht="2.25" customHeight="1" x14ac:dyDescent="0.25">
      <c r="A478" s="16"/>
      <c r="N478" s="30"/>
    </row>
    <row r="479" spans="1:43" s="22" customFormat="1" ht="15" customHeight="1" x14ac:dyDescent="0.25">
      <c r="A479" s="16"/>
      <c r="B479" s="145" t="s">
        <v>123</v>
      </c>
      <c r="C479" s="147"/>
      <c r="D479" s="147"/>
      <c r="E479" s="147"/>
      <c r="F479" s="147"/>
      <c r="G479" s="147"/>
      <c r="H479" s="147"/>
      <c r="I479" s="147"/>
      <c r="J479" s="147"/>
      <c r="K479" s="147"/>
      <c r="L479" s="147"/>
      <c r="M479" s="147"/>
      <c r="N479" s="147"/>
      <c r="O479" s="147"/>
      <c r="Q479" s="213">
        <f>X456</f>
        <v>0</v>
      </c>
      <c r="R479" s="214"/>
      <c r="S479" s="214"/>
      <c r="T479" s="214"/>
      <c r="U479" s="214"/>
      <c r="V479" s="215"/>
      <c r="W479" s="147" t="s">
        <v>41</v>
      </c>
      <c r="X479" s="147"/>
    </row>
    <row r="480" spans="1:43" s="22" customFormat="1" ht="2.25" customHeight="1" x14ac:dyDescent="0.25">
      <c r="A480" s="16"/>
      <c r="B480" s="29"/>
      <c r="Q480" s="58"/>
      <c r="R480" s="58"/>
      <c r="S480" s="58"/>
      <c r="T480" s="58"/>
      <c r="U480" s="58"/>
      <c r="V480" s="58"/>
    </row>
    <row r="481" spans="1:43" s="22" customFormat="1" ht="15" customHeight="1" x14ac:dyDescent="0.25">
      <c r="A481" s="16"/>
      <c r="B481" s="145" t="s">
        <v>124</v>
      </c>
      <c r="C481" s="147"/>
      <c r="D481" s="147"/>
      <c r="E481" s="147"/>
      <c r="F481" s="147"/>
      <c r="G481" s="147"/>
      <c r="H481" s="147"/>
      <c r="I481" s="147"/>
      <c r="J481" s="147"/>
      <c r="K481" s="147"/>
      <c r="L481" s="147"/>
      <c r="M481" s="147"/>
      <c r="N481" s="147"/>
      <c r="O481" s="147"/>
      <c r="Q481" s="213">
        <f>X464</f>
        <v>0</v>
      </c>
      <c r="R481" s="214"/>
      <c r="S481" s="214"/>
      <c r="T481" s="214"/>
      <c r="U481" s="214"/>
      <c r="V481" s="215"/>
      <c r="W481" s="147" t="s">
        <v>41</v>
      </c>
      <c r="X481" s="147"/>
    </row>
    <row r="482" spans="1:43" s="22" customFormat="1" ht="2.25" customHeight="1" x14ac:dyDescent="0.25">
      <c r="A482" s="16"/>
      <c r="B482" s="29"/>
      <c r="Q482" s="58"/>
      <c r="R482" s="58"/>
      <c r="S482" s="58"/>
      <c r="T482" s="58"/>
      <c r="U482" s="58"/>
      <c r="V482" s="58"/>
    </row>
    <row r="483" spans="1:43" s="22" customFormat="1" ht="15" customHeight="1" x14ac:dyDescent="0.25">
      <c r="A483" s="16"/>
      <c r="B483" s="145" t="s">
        <v>53</v>
      </c>
      <c r="C483" s="147"/>
      <c r="D483" s="147"/>
      <c r="E483" s="147"/>
      <c r="F483" s="147"/>
      <c r="G483" s="147"/>
      <c r="H483" s="147"/>
      <c r="I483" s="147"/>
      <c r="J483" s="147"/>
      <c r="K483" s="147"/>
      <c r="L483" s="147"/>
      <c r="M483" s="147"/>
      <c r="N483" s="147"/>
      <c r="O483" s="147"/>
      <c r="Q483" s="213">
        <f>SUM(Q473,Q475,Q477,Q479,Q481)</f>
        <v>0</v>
      </c>
      <c r="R483" s="214"/>
      <c r="S483" s="214"/>
      <c r="T483" s="214"/>
      <c r="U483" s="214"/>
      <c r="V483" s="215"/>
      <c r="W483" s="147" t="s">
        <v>41</v>
      </c>
      <c r="X483" s="147"/>
    </row>
    <row r="484" spans="1:43" s="22" customFormat="1" ht="4.5" customHeight="1" x14ac:dyDescent="0.25">
      <c r="A484" s="16"/>
    </row>
    <row r="485" spans="1:43" s="22" customFormat="1" ht="15" customHeight="1" x14ac:dyDescent="0.25">
      <c r="A485" s="16"/>
      <c r="B485" s="364" t="s">
        <v>228</v>
      </c>
      <c r="C485" s="364"/>
      <c r="D485" s="364"/>
      <c r="E485" s="364"/>
      <c r="F485" s="364"/>
      <c r="G485" s="364"/>
      <c r="H485" s="364"/>
      <c r="I485" s="364"/>
      <c r="J485" s="364"/>
      <c r="K485" s="364"/>
      <c r="L485" s="364"/>
      <c r="M485" s="364"/>
      <c r="N485" s="364"/>
      <c r="O485" s="364"/>
      <c r="P485" s="364"/>
      <c r="Q485" s="364"/>
      <c r="R485" s="364"/>
      <c r="S485" s="364"/>
      <c r="T485" s="364"/>
      <c r="U485" s="364"/>
      <c r="V485" s="364"/>
      <c r="W485" s="364"/>
      <c r="X485" s="364"/>
      <c r="Y485" s="364"/>
      <c r="Z485" s="364"/>
      <c r="AA485" s="364"/>
      <c r="AB485" s="364"/>
      <c r="AC485" s="364"/>
      <c r="AD485" s="364"/>
      <c r="AE485" s="364"/>
      <c r="AF485" s="364"/>
      <c r="AG485" s="364"/>
      <c r="AH485" s="364"/>
      <c r="AI485" s="364"/>
      <c r="AJ485" s="364"/>
      <c r="AK485" s="364"/>
      <c r="AL485" s="364"/>
      <c r="AM485" s="364"/>
      <c r="AN485" s="364"/>
      <c r="AO485" s="364"/>
      <c r="AP485" s="169"/>
      <c r="AQ485" s="23">
        <f>IF(AND(Q371=0,B383&lt;33),485,IF(AND(Q371&gt;0,B383&lt;33),600,IF(B383&lt;65,805,IF(B383&lt;97,1200,IF(B383&lt;113,1400,IF(B383&lt;129,1600,IF(B383&lt;145,1800)))))))</f>
        <v>485</v>
      </c>
    </row>
    <row r="486" spans="1:43" s="22" customFormat="1" ht="2.25" customHeight="1" x14ac:dyDescent="0.25">
      <c r="A486" s="16"/>
      <c r="AQ486" s="23"/>
    </row>
    <row r="487" spans="1:43" s="22" customFormat="1" ht="15" customHeight="1" x14ac:dyDescent="0.25">
      <c r="A487" s="16"/>
      <c r="B487" s="213">
        <f>IF(B383=0,0,IF(B383&lt;145,AQ485,IF(B383&lt;=256,AQ487,AQ489)))</f>
        <v>0</v>
      </c>
      <c r="C487" s="214"/>
      <c r="D487" s="214"/>
      <c r="E487" s="214"/>
      <c r="F487" s="214"/>
      <c r="G487" s="215"/>
      <c r="H487" s="147" t="s">
        <v>41</v>
      </c>
      <c r="I487" s="147"/>
      <c r="AQ487" s="23">
        <f>IF(B383&lt;161,2000,IF(B383&lt;177,2200,IF(B383&lt;193,2400,IF(B383&lt;209,2600,IF(B383&lt;225,2800,IF(B383&lt;241,3000,IF(B383&lt;257,3200)))))))</f>
        <v>2000</v>
      </c>
    </row>
    <row r="488" spans="1:43" s="22" customFormat="1" ht="4.5" customHeight="1" x14ac:dyDescent="0.25">
      <c r="A488" s="16"/>
      <c r="AQ488" s="23"/>
    </row>
    <row r="489" spans="1:43" s="22" customFormat="1" ht="15" customHeight="1" x14ac:dyDescent="0.25">
      <c r="A489" s="16"/>
      <c r="B489" s="364" t="s">
        <v>27</v>
      </c>
      <c r="C489" s="364"/>
      <c r="D489" s="364"/>
      <c r="E489" s="364"/>
      <c r="F489" s="364"/>
      <c r="G489" s="364"/>
      <c r="H489" s="364"/>
      <c r="I489" s="364"/>
      <c r="J489" s="364"/>
      <c r="K489" s="364"/>
      <c r="L489" s="364"/>
      <c r="M489" s="364"/>
      <c r="N489" s="364"/>
      <c r="O489" s="364"/>
      <c r="P489" s="364"/>
      <c r="Q489" s="364"/>
      <c r="R489" s="364"/>
      <c r="S489" s="364"/>
      <c r="T489" s="364"/>
      <c r="U489" s="364"/>
      <c r="V489" s="364"/>
      <c r="W489" s="364"/>
      <c r="X489" s="364"/>
      <c r="Y489" s="364"/>
      <c r="Z489" s="364"/>
      <c r="AA489" s="364"/>
      <c r="AB489" s="364"/>
      <c r="AC489" s="364"/>
      <c r="AD489" s="364"/>
      <c r="AE489" s="364"/>
      <c r="AF489" s="364"/>
      <c r="AG489" s="364"/>
      <c r="AH489" s="364"/>
      <c r="AI489" s="364"/>
      <c r="AJ489" s="364"/>
      <c r="AK489" s="364"/>
      <c r="AL489" s="364"/>
      <c r="AM489" s="364"/>
      <c r="AN489" s="364"/>
      <c r="AO489" s="364"/>
      <c r="AP489" s="169"/>
      <c r="AQ489" s="23">
        <f>IF(B383&lt;273,3400,IF(B383&lt;289,3600,IF(B383&lt;305,3800,IF(B383&lt;321,4000,IF(B383&lt;337,4200,IF(B383&lt;353,4400,IF(B383&lt;369,4600)))))))</f>
        <v>3400</v>
      </c>
    </row>
    <row r="490" spans="1:43" s="22" customFormat="1" ht="2.25" customHeight="1" x14ac:dyDescent="0.25">
      <c r="A490" s="16"/>
    </row>
    <row r="491" spans="1:43" s="22" customFormat="1" ht="15" customHeight="1" x14ac:dyDescent="0.25">
      <c r="A491" s="16"/>
      <c r="B491" s="167" t="s">
        <v>48</v>
      </c>
      <c r="C491" s="147"/>
      <c r="D491" s="147"/>
      <c r="E491" s="147"/>
      <c r="F491" s="147"/>
      <c r="G491" s="147"/>
      <c r="H491" s="147"/>
      <c r="I491" s="147"/>
      <c r="J491" s="147"/>
      <c r="K491" s="147"/>
      <c r="L491" s="147"/>
      <c r="M491" s="147"/>
      <c r="N491" s="147"/>
      <c r="O491" s="147"/>
      <c r="Q491" s="213">
        <f>Q368*4</f>
        <v>0</v>
      </c>
      <c r="R491" s="214"/>
      <c r="S491" s="214"/>
      <c r="T491" s="214"/>
      <c r="U491" s="214"/>
      <c r="V491" s="215"/>
      <c r="W491" s="147" t="s">
        <v>41</v>
      </c>
      <c r="X491" s="147"/>
    </row>
    <row r="492" spans="1:43" s="22" customFormat="1" ht="2.25" customHeight="1" x14ac:dyDescent="0.25">
      <c r="A492" s="16"/>
      <c r="N492" s="30"/>
    </row>
    <row r="493" spans="1:43" s="22" customFormat="1" ht="15" customHeight="1" x14ac:dyDescent="0.25">
      <c r="A493" s="16"/>
      <c r="B493" s="167" t="s">
        <v>28</v>
      </c>
      <c r="C493" s="147"/>
      <c r="D493" s="147"/>
      <c r="E493" s="147"/>
      <c r="F493" s="147"/>
      <c r="G493" s="147"/>
      <c r="H493" s="147"/>
      <c r="I493" s="147"/>
      <c r="J493" s="147"/>
      <c r="K493" s="147"/>
      <c r="L493" s="147"/>
      <c r="M493" s="147"/>
      <c r="N493" s="147"/>
      <c r="O493" s="147"/>
      <c r="Q493" s="213">
        <f>IF(Q368=0,0,IF(Q368&lt;=41,50,(Q368*1.2)))</f>
        <v>0</v>
      </c>
      <c r="R493" s="214"/>
      <c r="S493" s="214"/>
      <c r="T493" s="214"/>
      <c r="U493" s="214"/>
      <c r="V493" s="215"/>
      <c r="W493" s="147" t="s">
        <v>41</v>
      </c>
      <c r="X493" s="147"/>
    </row>
    <row r="494" spans="1:43" s="22" customFormat="1" ht="2.25" customHeight="1" x14ac:dyDescent="0.25">
      <c r="A494" s="16"/>
    </row>
    <row r="495" spans="1:43" s="22" customFormat="1" ht="15" customHeight="1" x14ac:dyDescent="0.25">
      <c r="A495" s="16"/>
      <c r="B495" s="167" t="s">
        <v>82</v>
      </c>
      <c r="C495" s="147"/>
      <c r="D495" s="147"/>
      <c r="E495" s="147"/>
      <c r="F495" s="147"/>
      <c r="G495" s="147"/>
      <c r="H495" s="147"/>
      <c r="I495" s="147"/>
      <c r="J495" s="147"/>
      <c r="K495" s="147"/>
      <c r="L495" s="147"/>
      <c r="M495" s="147"/>
      <c r="N495" s="147"/>
      <c r="O495" s="147"/>
      <c r="Q495" s="213">
        <f>B375*1.2</f>
        <v>0</v>
      </c>
      <c r="R495" s="214"/>
      <c r="S495" s="214"/>
      <c r="T495" s="214"/>
      <c r="U495" s="214"/>
      <c r="V495" s="215"/>
      <c r="W495" s="147" t="s">
        <v>41</v>
      </c>
      <c r="X495" s="147"/>
    </row>
    <row r="496" spans="1:43" s="22" customFormat="1" ht="2.25" customHeight="1" x14ac:dyDescent="0.25">
      <c r="A496" s="16"/>
      <c r="N496" s="30"/>
    </row>
    <row r="497" spans="1:42" s="22" customFormat="1" ht="15" customHeight="1" x14ac:dyDescent="0.25">
      <c r="A497" s="16"/>
      <c r="B497" s="167" t="s">
        <v>29</v>
      </c>
      <c r="C497" s="147"/>
      <c r="D497" s="147"/>
      <c r="E497" s="147"/>
      <c r="F497" s="147"/>
      <c r="G497" s="147"/>
      <c r="H497" s="147"/>
      <c r="I497" s="147"/>
      <c r="J497" s="147"/>
      <c r="K497" s="147"/>
      <c r="L497" s="147"/>
      <c r="M497" s="147"/>
      <c r="N497" s="147"/>
      <c r="O497" s="147"/>
      <c r="Q497" s="213">
        <f>B379*24</f>
        <v>0</v>
      </c>
      <c r="R497" s="214"/>
      <c r="S497" s="214"/>
      <c r="T497" s="214"/>
      <c r="U497" s="214"/>
      <c r="V497" s="215"/>
      <c r="W497" s="147" t="s">
        <v>41</v>
      </c>
      <c r="X497" s="147"/>
    </row>
    <row r="498" spans="1:42" s="22" customFormat="1" ht="4.5" customHeight="1" x14ac:dyDescent="0.25">
      <c r="A498" s="16"/>
    </row>
    <row r="499" spans="1:42" s="22" customFormat="1" ht="15" customHeight="1" x14ac:dyDescent="0.25">
      <c r="A499" s="16"/>
      <c r="B499" s="168" t="s">
        <v>30</v>
      </c>
      <c r="C499" s="168"/>
      <c r="D499" s="168"/>
      <c r="E499" s="168"/>
      <c r="F499" s="168"/>
      <c r="G499" s="168"/>
      <c r="H499" s="168"/>
      <c r="I499" s="168"/>
      <c r="J499" s="168"/>
      <c r="K499" s="168"/>
      <c r="L499" s="168"/>
      <c r="M499" s="168"/>
      <c r="N499" s="168"/>
      <c r="O499" s="168"/>
      <c r="P499" s="168"/>
      <c r="Q499" s="168"/>
      <c r="R499" s="168"/>
      <c r="S499" s="168"/>
      <c r="T499" s="168"/>
      <c r="U499" s="168"/>
      <c r="V499" s="168"/>
      <c r="W499" s="168"/>
      <c r="X499" s="168"/>
      <c r="Y499" s="168"/>
      <c r="Z499" s="168"/>
      <c r="AA499" s="168"/>
      <c r="AB499" s="168"/>
      <c r="AC499" s="168"/>
      <c r="AD499" s="168"/>
      <c r="AE499" s="168"/>
      <c r="AF499" s="168"/>
      <c r="AG499" s="168"/>
      <c r="AH499" s="168"/>
      <c r="AI499" s="168"/>
      <c r="AJ499" s="168"/>
      <c r="AK499" s="168"/>
      <c r="AL499" s="168"/>
      <c r="AM499" s="168"/>
      <c r="AN499" s="168"/>
      <c r="AO499" s="168"/>
      <c r="AP499" s="169"/>
    </row>
    <row r="500" spans="1:42" s="22" customFormat="1" ht="4.5" customHeight="1" x14ac:dyDescent="0.25">
      <c r="A500" s="16"/>
    </row>
    <row r="501" spans="1:42" s="22" customFormat="1" ht="27" customHeight="1" x14ac:dyDescent="0.25">
      <c r="A501" s="16">
        <v>47</v>
      </c>
      <c r="B501" s="262" t="s">
        <v>287</v>
      </c>
      <c r="C501" s="262"/>
      <c r="D501" s="262"/>
      <c r="E501" s="262"/>
      <c r="F501" s="262"/>
      <c r="G501" s="262"/>
      <c r="H501" s="262"/>
      <c r="I501" s="262"/>
      <c r="J501" s="262"/>
      <c r="K501" s="262"/>
      <c r="L501" s="262"/>
      <c r="M501" s="262"/>
      <c r="N501" s="262"/>
      <c r="O501" s="262"/>
      <c r="P501" s="262"/>
      <c r="Q501" s="262"/>
      <c r="R501" s="262"/>
      <c r="S501" s="262"/>
      <c r="T501" s="262"/>
      <c r="U501" s="262"/>
      <c r="V501" s="262"/>
      <c r="W501" s="262"/>
      <c r="X501" s="262"/>
      <c r="Y501" s="262"/>
      <c r="Z501" s="262"/>
      <c r="AA501" s="262"/>
      <c r="AB501" s="262"/>
      <c r="AC501" s="262"/>
      <c r="AD501" s="262"/>
      <c r="AE501" s="262"/>
      <c r="AF501" s="262"/>
      <c r="AG501" s="262"/>
      <c r="AH501" s="262"/>
      <c r="AI501" s="262"/>
      <c r="AJ501" s="262"/>
      <c r="AK501" s="262"/>
      <c r="AL501" s="262"/>
      <c r="AM501" s="262"/>
      <c r="AN501" s="262"/>
      <c r="AO501" s="262"/>
      <c r="AP501" s="262"/>
    </row>
    <row r="502" spans="1:42" s="22" customFormat="1" ht="4.5" customHeight="1" x14ac:dyDescent="0.25">
      <c r="A502" s="16"/>
    </row>
    <row r="503" spans="1:42" s="22" customFormat="1" ht="15" customHeight="1" x14ac:dyDescent="0.25">
      <c r="B503" s="226" t="s">
        <v>209</v>
      </c>
      <c r="C503" s="226"/>
      <c r="D503" s="226"/>
      <c r="E503" s="226"/>
      <c r="F503" s="226"/>
      <c r="G503" s="226"/>
      <c r="H503" s="226"/>
      <c r="I503" s="226"/>
      <c r="J503" s="226"/>
      <c r="K503" s="226"/>
      <c r="L503" s="226"/>
      <c r="M503" s="226"/>
      <c r="N503" s="226"/>
      <c r="O503" s="226"/>
      <c r="P503" s="226"/>
      <c r="Q503" s="226"/>
      <c r="R503" s="226"/>
      <c r="S503" s="226"/>
      <c r="T503" s="226"/>
      <c r="U503" s="226"/>
      <c r="V503" s="226"/>
      <c r="W503" s="226"/>
      <c r="X503" s="226"/>
      <c r="Y503" s="226"/>
      <c r="Z503" s="226"/>
      <c r="AA503" s="226"/>
      <c r="AB503" s="226"/>
      <c r="AC503" s="226"/>
      <c r="AD503" s="226"/>
      <c r="AE503" s="226"/>
      <c r="AF503" s="226"/>
      <c r="AG503" s="226"/>
      <c r="AH503" s="226"/>
      <c r="AI503" s="226"/>
      <c r="AJ503" s="226"/>
      <c r="AK503" s="226"/>
      <c r="AL503" s="226"/>
      <c r="AM503" s="226"/>
      <c r="AN503" s="226"/>
      <c r="AO503" s="226"/>
      <c r="AP503" s="226"/>
    </row>
    <row r="504" spans="1:42" s="22" customFormat="1" ht="12.75" customHeight="1" x14ac:dyDescent="0.25">
      <c r="A504" s="16"/>
      <c r="B504" s="227"/>
      <c r="C504" s="227"/>
      <c r="D504" s="227"/>
      <c r="E504" s="227"/>
      <c r="F504" s="227"/>
      <c r="G504" s="227"/>
      <c r="H504" s="227"/>
      <c r="I504" s="227"/>
      <c r="J504" s="227"/>
      <c r="K504" s="227"/>
      <c r="L504" s="227"/>
      <c r="M504" s="227"/>
      <c r="N504" s="227"/>
      <c r="O504" s="227"/>
      <c r="P504" s="227"/>
      <c r="Q504" s="227"/>
      <c r="R504" s="227"/>
      <c r="S504" s="227"/>
      <c r="T504" s="227"/>
      <c r="U504" s="227"/>
      <c r="V504" s="227"/>
      <c r="W504" s="227"/>
      <c r="X504" s="227"/>
      <c r="Y504" s="227"/>
      <c r="Z504" s="227"/>
      <c r="AA504" s="227"/>
      <c r="AB504" s="227"/>
      <c r="AC504" s="227"/>
      <c r="AD504" s="227"/>
      <c r="AE504" s="227"/>
      <c r="AF504" s="227"/>
      <c r="AG504" s="227"/>
      <c r="AH504" s="227"/>
      <c r="AI504" s="227"/>
      <c r="AJ504" s="227"/>
      <c r="AK504" s="227"/>
      <c r="AL504" s="227"/>
      <c r="AM504" s="227"/>
      <c r="AN504" s="227"/>
      <c r="AO504" s="227"/>
      <c r="AP504" s="227"/>
    </row>
    <row r="505" spans="1:42" s="22" customFormat="1" ht="4.5" customHeight="1" x14ac:dyDescent="0.25">
      <c r="A505" s="16"/>
    </row>
    <row r="506" spans="1:42" s="22" customFormat="1" ht="15" customHeight="1" x14ac:dyDescent="0.25">
      <c r="A506" s="16">
        <v>48</v>
      </c>
      <c r="B506" s="233" t="s">
        <v>257</v>
      </c>
      <c r="C506" s="162"/>
      <c r="D506" s="162"/>
      <c r="E506" s="162"/>
      <c r="F506" s="162"/>
      <c r="G506" s="162"/>
      <c r="H506" s="162"/>
      <c r="I506" s="162"/>
      <c r="J506" s="162"/>
      <c r="K506" s="162"/>
      <c r="L506" s="162"/>
      <c r="M506" s="162"/>
      <c r="N506" s="162"/>
      <c r="O506" s="162"/>
      <c r="P506" s="162"/>
      <c r="Q506" s="162"/>
      <c r="R506" s="162"/>
      <c r="S506" s="162"/>
      <c r="T506" s="162"/>
      <c r="U506" s="162"/>
      <c r="V506" s="162"/>
      <c r="W506" s="162"/>
      <c r="X506" s="162"/>
      <c r="Y506" s="162"/>
      <c r="Z506" s="162"/>
      <c r="AA506" s="162"/>
      <c r="AB506" s="162"/>
      <c r="AC506" s="162"/>
      <c r="AD506" s="162"/>
      <c r="AE506" s="162"/>
      <c r="AF506" s="162"/>
      <c r="AG506" s="162"/>
      <c r="AH506" s="162"/>
      <c r="AI506" s="162"/>
      <c r="AJ506" s="162"/>
      <c r="AK506" s="162"/>
      <c r="AL506" s="162"/>
      <c r="AM506" s="162"/>
      <c r="AN506" s="162"/>
      <c r="AO506" s="162"/>
      <c r="AP506" s="162"/>
    </row>
    <row r="507" spans="1:42" s="22" customFormat="1" ht="15" customHeight="1" x14ac:dyDescent="0.25">
      <c r="A507" s="16"/>
      <c r="B507" s="162"/>
      <c r="C507" s="162"/>
      <c r="D507" s="162"/>
      <c r="E507" s="162"/>
      <c r="F507" s="162"/>
      <c r="G507" s="162"/>
      <c r="H507" s="162"/>
      <c r="I507" s="162"/>
      <c r="J507" s="162"/>
      <c r="K507" s="162"/>
      <c r="L507" s="162"/>
      <c r="M507" s="162"/>
      <c r="N507" s="162"/>
      <c r="O507" s="162"/>
      <c r="P507" s="162"/>
      <c r="Q507" s="162"/>
      <c r="R507" s="162"/>
      <c r="S507" s="162"/>
      <c r="T507" s="162"/>
      <c r="U507" s="162"/>
      <c r="V507" s="162"/>
      <c r="W507" s="162"/>
      <c r="X507" s="162"/>
      <c r="Y507" s="162"/>
      <c r="Z507" s="162"/>
      <c r="AA507" s="162"/>
      <c r="AB507" s="162"/>
      <c r="AC507" s="162"/>
      <c r="AD507" s="162"/>
      <c r="AE507" s="162"/>
      <c r="AF507" s="162"/>
      <c r="AG507" s="162"/>
      <c r="AH507" s="162"/>
      <c r="AI507" s="162"/>
      <c r="AJ507" s="162"/>
      <c r="AK507" s="162"/>
      <c r="AL507" s="162"/>
      <c r="AM507" s="162"/>
      <c r="AN507" s="162"/>
      <c r="AO507" s="162"/>
      <c r="AP507" s="162"/>
    </row>
    <row r="508" spans="1:42" s="105" customFormat="1" ht="40.200000000000003" customHeight="1" x14ac:dyDescent="0.25">
      <c r="A508" s="16"/>
      <c r="B508" s="134" t="s">
        <v>289</v>
      </c>
      <c r="C508" s="324"/>
      <c r="D508" s="324"/>
      <c r="E508" s="324"/>
      <c r="F508" s="324"/>
      <c r="G508" s="324"/>
      <c r="H508" s="324"/>
      <c r="I508" s="324"/>
      <c r="J508" s="324"/>
      <c r="K508" s="324"/>
      <c r="L508" s="324"/>
      <c r="M508" s="324"/>
      <c r="N508" s="324"/>
      <c r="O508" s="324"/>
      <c r="P508" s="324"/>
      <c r="Q508" s="324"/>
      <c r="R508" s="324"/>
      <c r="S508" s="324"/>
      <c r="T508" s="324"/>
      <c r="U508" s="324"/>
      <c r="V508" s="324"/>
      <c r="W508" s="324"/>
      <c r="X508" s="324"/>
      <c r="Y508" s="324"/>
      <c r="Z508" s="324"/>
      <c r="AA508" s="324"/>
      <c r="AB508" s="324"/>
      <c r="AC508" s="324"/>
      <c r="AD508" s="324"/>
      <c r="AE508" s="324"/>
      <c r="AF508" s="324"/>
      <c r="AG508" s="324"/>
      <c r="AH508" s="324"/>
      <c r="AI508" s="324"/>
      <c r="AJ508" s="324"/>
      <c r="AK508" s="324"/>
      <c r="AL508" s="324"/>
      <c r="AM508" s="324"/>
      <c r="AN508" s="324"/>
      <c r="AO508" s="324"/>
      <c r="AP508" s="324"/>
    </row>
    <row r="509" spans="1:42" s="22" customFormat="1" ht="2.25" customHeight="1" x14ac:dyDescent="0.25">
      <c r="A509" s="16"/>
    </row>
    <row r="510" spans="1:42" s="22" customFormat="1" ht="15" customHeight="1" x14ac:dyDescent="0.25">
      <c r="A510" s="16"/>
      <c r="B510" s="222" t="s">
        <v>267</v>
      </c>
      <c r="C510" s="222"/>
      <c r="D510" s="222"/>
      <c r="E510" s="222"/>
      <c r="F510" s="222"/>
      <c r="G510" s="104"/>
      <c r="H510" s="98"/>
      <c r="I510" s="144" t="s">
        <v>31</v>
      </c>
      <c r="J510" s="144"/>
      <c r="K510" s="144"/>
      <c r="L510" s="144"/>
      <c r="M510" s="144"/>
      <c r="N510" s="144"/>
      <c r="O510" s="144"/>
      <c r="P510" s="144"/>
      <c r="Q510" s="144"/>
      <c r="S510" s="191" t="s">
        <v>32</v>
      </c>
      <c r="T510" s="191"/>
      <c r="U510" s="191"/>
      <c r="V510" s="191"/>
      <c r="W510" s="98"/>
      <c r="X510" s="205" t="s">
        <v>33</v>
      </c>
      <c r="Y510" s="205"/>
      <c r="Z510" s="205"/>
      <c r="AA510" s="205"/>
      <c r="AB510" s="205"/>
      <c r="AC510" s="205"/>
      <c r="AD510" s="205"/>
      <c r="AE510" s="205"/>
      <c r="AF510" s="205"/>
      <c r="AG510" s="205"/>
      <c r="AH510" s="205"/>
      <c r="AI510" s="205"/>
      <c r="AJ510" s="205"/>
      <c r="AK510" s="205"/>
      <c r="AL510" s="205"/>
      <c r="AM510" s="205"/>
      <c r="AN510" s="205"/>
    </row>
    <row r="511" spans="1:42" s="22" customFormat="1" ht="15" customHeight="1" x14ac:dyDescent="0.25">
      <c r="A511" s="16"/>
      <c r="B511" s="222"/>
      <c r="C511" s="222"/>
      <c r="D511" s="222"/>
      <c r="E511" s="222"/>
      <c r="F511" s="222"/>
      <c r="G511" s="98"/>
      <c r="H511" s="98"/>
      <c r="I511" s="144"/>
      <c r="J511" s="144"/>
      <c r="K511" s="144"/>
      <c r="L511" s="144"/>
      <c r="M511" s="144"/>
      <c r="N511" s="144"/>
      <c r="O511" s="144"/>
      <c r="P511" s="144"/>
      <c r="Q511" s="144"/>
      <c r="S511" s="191"/>
      <c r="T511" s="191"/>
      <c r="U511" s="191"/>
      <c r="V511" s="191"/>
      <c r="W511" s="98"/>
      <c r="X511" s="205"/>
      <c r="Y511" s="205"/>
      <c r="Z511" s="205"/>
      <c r="AA511" s="205"/>
      <c r="AB511" s="205"/>
      <c r="AC511" s="205"/>
      <c r="AD511" s="205"/>
      <c r="AE511" s="205"/>
      <c r="AF511" s="205"/>
      <c r="AG511" s="205"/>
      <c r="AH511" s="205"/>
      <c r="AI511" s="205"/>
      <c r="AJ511" s="205"/>
      <c r="AK511" s="205"/>
      <c r="AL511" s="205"/>
      <c r="AM511" s="205"/>
      <c r="AN511" s="205"/>
    </row>
    <row r="512" spans="1:42" s="22" customFormat="1" ht="2.25" customHeight="1" x14ac:dyDescent="0.25">
      <c r="A512" s="1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row>
    <row r="513" spans="1:39" s="22" customFormat="1" ht="15" customHeight="1" x14ac:dyDescent="0.25">
      <c r="A513" s="16"/>
      <c r="B513" s="130"/>
      <c r="C513" s="131"/>
      <c r="D513" s="131"/>
      <c r="E513" s="132"/>
      <c r="I513" s="223"/>
      <c r="J513" s="224"/>
      <c r="K513" s="224"/>
      <c r="L513" s="224"/>
      <c r="M513" s="224"/>
      <c r="N513" s="225"/>
      <c r="O513" s="118" t="s">
        <v>41</v>
      </c>
      <c r="P513" s="118"/>
      <c r="Q513" s="115"/>
      <c r="R513" s="115"/>
      <c r="S513" s="206"/>
      <c r="T513" s="207"/>
      <c r="U513" s="207"/>
      <c r="V513" s="208"/>
      <c r="W513" s="112"/>
      <c r="X513" s="113"/>
      <c r="Y513" s="113"/>
      <c r="Z513" s="113"/>
      <c r="AA513" s="113"/>
      <c r="AB513" s="113"/>
      <c r="AC513" s="113"/>
      <c r="AD513" s="113"/>
      <c r="AE513" s="113"/>
      <c r="AF513" s="228">
        <f>IF(S513=0,I513,IF(S513&lt;1920,I513*0.7,IF(S513&lt;1970,I513*0.9,I513)))</f>
        <v>0</v>
      </c>
      <c r="AG513" s="229"/>
      <c r="AH513" s="229"/>
      <c r="AI513" s="229"/>
      <c r="AJ513" s="229"/>
      <c r="AK513" s="230"/>
      <c r="AL513" s="186" t="s">
        <v>41</v>
      </c>
      <c r="AM513" s="186"/>
    </row>
    <row r="514" spans="1:39" s="5" customFormat="1" ht="2.25" customHeight="1" x14ac:dyDescent="0.25">
      <c r="A514" s="62"/>
      <c r="I514" s="118"/>
      <c r="J514" s="118"/>
      <c r="K514" s="118"/>
      <c r="L514" s="118"/>
      <c r="M514" s="118"/>
      <c r="N514" s="118"/>
      <c r="O514" s="118"/>
      <c r="P514" s="118"/>
      <c r="Q514" s="118"/>
      <c r="R514" s="118"/>
      <c r="S514" s="118"/>
      <c r="T514" s="118"/>
      <c r="U514" s="118"/>
      <c r="V514" s="118"/>
      <c r="AF514" s="120"/>
      <c r="AG514" s="120"/>
      <c r="AH514" s="120"/>
      <c r="AI514" s="120"/>
      <c r="AJ514" s="120"/>
      <c r="AK514" s="120"/>
      <c r="AL514" s="118"/>
      <c r="AM514" s="118"/>
    </row>
    <row r="515" spans="1:39" s="22" customFormat="1" ht="15" customHeight="1" x14ac:dyDescent="0.25">
      <c r="A515" s="16"/>
      <c r="B515" s="130"/>
      <c r="C515" s="131"/>
      <c r="D515" s="131"/>
      <c r="E515" s="132"/>
      <c r="I515" s="223"/>
      <c r="J515" s="224"/>
      <c r="K515" s="224"/>
      <c r="L515" s="224"/>
      <c r="M515" s="224"/>
      <c r="N515" s="225"/>
      <c r="O515" s="118" t="s">
        <v>41</v>
      </c>
      <c r="P515" s="118"/>
      <c r="Q515" s="115"/>
      <c r="R515" s="115"/>
      <c r="S515" s="206"/>
      <c r="T515" s="207"/>
      <c r="U515" s="207"/>
      <c r="V515" s="208"/>
      <c r="W515" s="52"/>
      <c r="AF515" s="228">
        <f>IF(S515=0,I515,IF(S515&lt;1920,I515*0.7,IF(S515&lt;1970,I515*0.9,I515)))</f>
        <v>0</v>
      </c>
      <c r="AG515" s="229"/>
      <c r="AH515" s="229"/>
      <c r="AI515" s="229"/>
      <c r="AJ515" s="229"/>
      <c r="AK515" s="230"/>
      <c r="AL515" s="186" t="s">
        <v>41</v>
      </c>
      <c r="AM515" s="186"/>
    </row>
    <row r="516" spans="1:39" s="22" customFormat="1" ht="2.25" customHeight="1" x14ac:dyDescent="0.25">
      <c r="A516" s="16"/>
      <c r="G516" s="58"/>
      <c r="H516" s="58"/>
      <c r="I516" s="58"/>
      <c r="J516" s="58"/>
      <c r="K516" s="58"/>
      <c r="L516" s="58"/>
      <c r="O516" s="103"/>
      <c r="P516" s="103"/>
      <c r="T516" s="63"/>
      <c r="U516" s="63"/>
      <c r="V516" s="63"/>
      <c r="W516" s="63"/>
      <c r="AF516" s="121"/>
      <c r="AG516" s="121"/>
      <c r="AH516" s="121"/>
      <c r="AI516" s="121"/>
      <c r="AJ516" s="121"/>
      <c r="AK516" s="121"/>
      <c r="AL516" s="118"/>
      <c r="AM516" s="118"/>
    </row>
    <row r="517" spans="1:39" s="22" customFormat="1" ht="15" customHeight="1" x14ac:dyDescent="0.25">
      <c r="A517" s="16"/>
      <c r="B517" s="130"/>
      <c r="C517" s="131"/>
      <c r="D517" s="131"/>
      <c r="E517" s="132"/>
      <c r="I517" s="141"/>
      <c r="J517" s="142"/>
      <c r="K517" s="142"/>
      <c r="L517" s="142"/>
      <c r="M517" s="142"/>
      <c r="N517" s="143"/>
      <c r="O517" s="103" t="s">
        <v>41</v>
      </c>
      <c r="P517" s="103"/>
      <c r="S517" s="187"/>
      <c r="T517" s="188"/>
      <c r="U517" s="188"/>
      <c r="V517" s="189"/>
      <c r="W517" s="52"/>
      <c r="AF517" s="228">
        <f>IF(S517=0,I517,IF(S517&lt;1920,I517*0.7,IF(S517&lt;1970,I517*0.9,I517)))</f>
        <v>0</v>
      </c>
      <c r="AG517" s="229"/>
      <c r="AH517" s="229"/>
      <c r="AI517" s="229"/>
      <c r="AJ517" s="229"/>
      <c r="AK517" s="230"/>
      <c r="AL517" s="186" t="s">
        <v>41</v>
      </c>
      <c r="AM517" s="186"/>
    </row>
    <row r="518" spans="1:39" s="22" customFormat="1" ht="2.25" customHeight="1" x14ac:dyDescent="0.25">
      <c r="A518" s="16"/>
      <c r="B518" s="5"/>
      <c r="C518" s="5"/>
      <c r="D518" s="5"/>
      <c r="E518" s="5"/>
      <c r="F518" s="5"/>
      <c r="G518" s="5"/>
      <c r="H518" s="5"/>
      <c r="I518" s="5"/>
      <c r="J518" s="5"/>
      <c r="K518" s="5"/>
      <c r="L518" s="5"/>
      <c r="O518" s="103"/>
      <c r="P518" s="103"/>
      <c r="T518" s="5"/>
      <c r="U518" s="5"/>
      <c r="V518" s="5"/>
      <c r="W518" s="5"/>
      <c r="AF518" s="120"/>
      <c r="AG518" s="120"/>
      <c r="AH518" s="120"/>
      <c r="AI518" s="120"/>
      <c r="AJ518" s="120"/>
      <c r="AK518" s="120"/>
      <c r="AL518" s="118"/>
      <c r="AM518" s="118"/>
    </row>
    <row r="519" spans="1:39" s="22" customFormat="1" ht="15" customHeight="1" x14ac:dyDescent="0.25">
      <c r="A519" s="16"/>
      <c r="B519" s="130"/>
      <c r="C519" s="131"/>
      <c r="D519" s="131"/>
      <c r="E519" s="132"/>
      <c r="I519" s="141"/>
      <c r="J519" s="142"/>
      <c r="K519" s="142"/>
      <c r="L519" s="142"/>
      <c r="M519" s="142"/>
      <c r="N519" s="143"/>
      <c r="O519" s="103" t="s">
        <v>41</v>
      </c>
      <c r="P519" s="103"/>
      <c r="S519" s="187"/>
      <c r="T519" s="188"/>
      <c r="U519" s="188"/>
      <c r="V519" s="189"/>
      <c r="W519" s="52"/>
      <c r="AF519" s="228">
        <f>IF(S519=0,I519,IF(S519&lt;1920,I519*0.7,IF(S519&lt;1970,I519*0.9,I519)))</f>
        <v>0</v>
      </c>
      <c r="AG519" s="229"/>
      <c r="AH519" s="229"/>
      <c r="AI519" s="229"/>
      <c r="AJ519" s="229"/>
      <c r="AK519" s="230"/>
      <c r="AL519" s="186" t="s">
        <v>41</v>
      </c>
      <c r="AM519" s="186"/>
    </row>
    <row r="520" spans="1:39" s="22" customFormat="1" ht="2.25" customHeight="1" x14ac:dyDescent="0.25">
      <c r="A520" s="16"/>
      <c r="B520" s="5"/>
      <c r="C520" s="5"/>
      <c r="D520" s="5"/>
      <c r="E520" s="5"/>
      <c r="F520" s="5"/>
      <c r="G520" s="5"/>
      <c r="H520" s="5"/>
      <c r="I520" s="5"/>
      <c r="J520" s="5"/>
      <c r="K520" s="5"/>
      <c r="L520" s="5"/>
      <c r="O520" s="103"/>
      <c r="P520" s="103"/>
      <c r="T520" s="5"/>
      <c r="U520" s="5"/>
      <c r="V520" s="5"/>
      <c r="W520" s="5"/>
      <c r="AF520" s="120"/>
      <c r="AG520" s="120"/>
      <c r="AH520" s="120"/>
      <c r="AI520" s="120"/>
      <c r="AJ520" s="120"/>
      <c r="AK520" s="120"/>
      <c r="AL520" s="118"/>
      <c r="AM520" s="118"/>
    </row>
    <row r="521" spans="1:39" s="22" customFormat="1" ht="15" customHeight="1" x14ac:dyDescent="0.25">
      <c r="A521" s="16"/>
      <c r="B521" s="130"/>
      <c r="C521" s="131"/>
      <c r="D521" s="131"/>
      <c r="E521" s="132"/>
      <c r="I521" s="141"/>
      <c r="J521" s="142"/>
      <c r="K521" s="142"/>
      <c r="L521" s="142"/>
      <c r="M521" s="142"/>
      <c r="N521" s="143"/>
      <c r="O521" s="103" t="s">
        <v>41</v>
      </c>
      <c r="P521" s="103"/>
      <c r="S521" s="187"/>
      <c r="T521" s="188"/>
      <c r="U521" s="188"/>
      <c r="V521" s="189"/>
      <c r="W521" s="52"/>
      <c r="AF521" s="228">
        <f>IF(S521=0,I521,IF(S521&lt;1920,I521*0.7,IF(S521&lt;1970,I521*0.9,I521)))</f>
        <v>0</v>
      </c>
      <c r="AG521" s="229"/>
      <c r="AH521" s="229"/>
      <c r="AI521" s="229"/>
      <c r="AJ521" s="229"/>
      <c r="AK521" s="230"/>
      <c r="AL521" s="186" t="s">
        <v>41</v>
      </c>
      <c r="AM521" s="186"/>
    </row>
    <row r="522" spans="1:39" s="22" customFormat="1" ht="2.25" customHeight="1" x14ac:dyDescent="0.25">
      <c r="A522" s="16"/>
      <c r="B522" s="5"/>
      <c r="C522" s="5"/>
      <c r="D522" s="5"/>
      <c r="E522" s="5"/>
      <c r="F522" s="5"/>
      <c r="G522" s="5"/>
      <c r="H522" s="5"/>
      <c r="I522" s="5"/>
      <c r="J522" s="5"/>
      <c r="K522" s="5"/>
      <c r="L522" s="5"/>
      <c r="O522" s="103"/>
      <c r="P522" s="103"/>
      <c r="T522" s="5"/>
      <c r="U522" s="5"/>
      <c r="V522" s="5"/>
      <c r="W522" s="5"/>
      <c r="AF522" s="120"/>
      <c r="AG522" s="120"/>
      <c r="AH522" s="120"/>
      <c r="AI522" s="120"/>
      <c r="AJ522" s="120"/>
      <c r="AK522" s="120"/>
      <c r="AL522" s="118"/>
      <c r="AM522" s="118"/>
    </row>
    <row r="523" spans="1:39" s="22" customFormat="1" ht="15" customHeight="1" x14ac:dyDescent="0.25">
      <c r="A523" s="16"/>
      <c r="B523" s="130"/>
      <c r="C523" s="131"/>
      <c r="D523" s="131"/>
      <c r="E523" s="132"/>
      <c r="I523" s="141"/>
      <c r="J523" s="142"/>
      <c r="K523" s="142"/>
      <c r="L523" s="142"/>
      <c r="M523" s="142"/>
      <c r="N523" s="143"/>
      <c r="O523" s="103" t="s">
        <v>41</v>
      </c>
      <c r="P523" s="103"/>
      <c r="S523" s="187"/>
      <c r="T523" s="188"/>
      <c r="U523" s="188"/>
      <c r="V523" s="189"/>
      <c r="W523" s="52"/>
      <c r="AF523" s="228">
        <f>IF(S523=0,I523,IF(S523&lt;1920,I523*0.7,IF(S523&lt;1970,I523*0.9,I523)))</f>
        <v>0</v>
      </c>
      <c r="AG523" s="229"/>
      <c r="AH523" s="229"/>
      <c r="AI523" s="229"/>
      <c r="AJ523" s="229"/>
      <c r="AK523" s="230"/>
      <c r="AL523" s="186" t="s">
        <v>41</v>
      </c>
      <c r="AM523" s="186"/>
    </row>
    <row r="524" spans="1:39" s="22" customFormat="1" ht="2.25" customHeight="1" x14ac:dyDescent="0.25">
      <c r="A524" s="16"/>
      <c r="B524" s="5"/>
      <c r="C524" s="5"/>
      <c r="D524" s="5"/>
      <c r="E524" s="5"/>
      <c r="F524" s="5"/>
      <c r="G524" s="5"/>
      <c r="H524" s="5"/>
      <c r="I524" s="5"/>
      <c r="J524" s="5"/>
      <c r="K524" s="5"/>
      <c r="L524" s="5"/>
      <c r="O524" s="103"/>
      <c r="P524" s="103"/>
      <c r="T524" s="5"/>
      <c r="U524" s="5"/>
      <c r="V524" s="5"/>
      <c r="W524" s="5"/>
      <c r="AF524" s="120"/>
      <c r="AG524" s="120"/>
      <c r="AH524" s="120"/>
      <c r="AI524" s="120"/>
      <c r="AJ524" s="120"/>
      <c r="AK524" s="120"/>
      <c r="AL524" s="118"/>
      <c r="AM524" s="118"/>
    </row>
    <row r="525" spans="1:39" s="22" customFormat="1" ht="15" customHeight="1" x14ac:dyDescent="0.25">
      <c r="A525" s="16"/>
      <c r="B525" s="130"/>
      <c r="C525" s="131"/>
      <c r="D525" s="131"/>
      <c r="E525" s="132"/>
      <c r="I525" s="141"/>
      <c r="J525" s="142"/>
      <c r="K525" s="142"/>
      <c r="L525" s="142"/>
      <c r="M525" s="142"/>
      <c r="N525" s="143"/>
      <c r="O525" s="103" t="s">
        <v>41</v>
      </c>
      <c r="P525" s="103"/>
      <c r="S525" s="187"/>
      <c r="T525" s="188"/>
      <c r="U525" s="188"/>
      <c r="V525" s="189"/>
      <c r="W525" s="52"/>
      <c r="AF525" s="228">
        <f>IF(S525=0,I525,IF(S525&lt;1920,I525*0.7,IF(S525&lt;1970,I525*0.9,I525)))</f>
        <v>0</v>
      </c>
      <c r="AG525" s="229"/>
      <c r="AH525" s="229"/>
      <c r="AI525" s="229"/>
      <c r="AJ525" s="229"/>
      <c r="AK525" s="230"/>
      <c r="AL525" s="186" t="s">
        <v>41</v>
      </c>
      <c r="AM525" s="186"/>
    </row>
    <row r="526" spans="1:39" s="22" customFormat="1" ht="2.25" customHeight="1" x14ac:dyDescent="0.25">
      <c r="A526" s="16"/>
      <c r="B526" s="5"/>
      <c r="C526" s="5"/>
      <c r="D526" s="5"/>
      <c r="E526" s="5"/>
      <c r="F526" s="5"/>
      <c r="G526" s="5"/>
      <c r="H526" s="5"/>
      <c r="I526" s="5"/>
      <c r="J526" s="5"/>
      <c r="K526" s="5"/>
      <c r="L526" s="5"/>
      <c r="O526" s="103"/>
      <c r="P526" s="103"/>
      <c r="T526" s="5"/>
      <c r="U526" s="5"/>
      <c r="V526" s="5"/>
      <c r="W526" s="5"/>
      <c r="AF526" s="120"/>
      <c r="AG526" s="120"/>
      <c r="AH526" s="120"/>
      <c r="AI526" s="120"/>
      <c r="AJ526" s="120"/>
      <c r="AK526" s="120"/>
      <c r="AL526" s="118"/>
      <c r="AM526" s="118"/>
    </row>
    <row r="527" spans="1:39" s="22" customFormat="1" ht="15" customHeight="1" x14ac:dyDescent="0.25">
      <c r="A527" s="16"/>
      <c r="B527" s="130"/>
      <c r="C527" s="131"/>
      <c r="D527" s="131"/>
      <c r="E527" s="132"/>
      <c r="I527" s="141"/>
      <c r="J527" s="142"/>
      <c r="K527" s="142"/>
      <c r="L527" s="142"/>
      <c r="M527" s="142"/>
      <c r="N527" s="143"/>
      <c r="O527" s="103" t="s">
        <v>41</v>
      </c>
      <c r="P527" s="103"/>
      <c r="S527" s="187"/>
      <c r="T527" s="188"/>
      <c r="U527" s="188"/>
      <c r="V527" s="189"/>
      <c r="W527" s="52"/>
      <c r="AF527" s="228">
        <f>IF(S527=0,I527,IF(S527&lt;1920,I527*0.7,IF(S527&lt;1970,I527*0.9,I527)))</f>
        <v>0</v>
      </c>
      <c r="AG527" s="229"/>
      <c r="AH527" s="229"/>
      <c r="AI527" s="229"/>
      <c r="AJ527" s="229"/>
      <c r="AK527" s="230"/>
      <c r="AL527" s="186" t="s">
        <v>41</v>
      </c>
      <c r="AM527" s="186"/>
    </row>
    <row r="528" spans="1:39" s="22" customFormat="1" ht="2.25" customHeight="1" x14ac:dyDescent="0.25">
      <c r="A528" s="16"/>
      <c r="B528" s="5"/>
      <c r="C528" s="5"/>
      <c r="D528" s="5"/>
      <c r="E528" s="5"/>
      <c r="F528" s="5"/>
      <c r="G528" s="5"/>
      <c r="H528" s="5"/>
      <c r="I528" s="5"/>
      <c r="J528" s="5"/>
      <c r="K528" s="5"/>
      <c r="L528" s="5"/>
      <c r="O528" s="103"/>
      <c r="P528" s="103"/>
      <c r="T528" s="5"/>
      <c r="U528" s="5"/>
      <c r="V528" s="5"/>
      <c r="W528" s="5"/>
      <c r="AF528" s="120"/>
      <c r="AG528" s="120"/>
      <c r="AH528" s="120"/>
      <c r="AI528" s="120"/>
      <c r="AJ528" s="120"/>
      <c r="AK528" s="120"/>
      <c r="AL528" s="118"/>
      <c r="AM528" s="118"/>
    </row>
    <row r="529" spans="1:42" s="22" customFormat="1" ht="15" customHeight="1" x14ac:dyDescent="0.25">
      <c r="A529" s="16"/>
      <c r="B529" s="130"/>
      <c r="C529" s="131"/>
      <c r="D529" s="131"/>
      <c r="E529" s="132"/>
      <c r="I529" s="141"/>
      <c r="J529" s="142"/>
      <c r="K529" s="142"/>
      <c r="L529" s="142"/>
      <c r="M529" s="142"/>
      <c r="N529" s="143"/>
      <c r="O529" s="103" t="s">
        <v>41</v>
      </c>
      <c r="P529" s="103"/>
      <c r="S529" s="187"/>
      <c r="T529" s="188"/>
      <c r="U529" s="188"/>
      <c r="V529" s="189"/>
      <c r="W529" s="52"/>
      <c r="AF529" s="228">
        <f>IF(S529=0,I529,IF(S529&lt;1920,I529*0.7,IF(S529&lt;1970,I529*0.9,I529)))</f>
        <v>0</v>
      </c>
      <c r="AG529" s="229"/>
      <c r="AH529" s="229"/>
      <c r="AI529" s="229"/>
      <c r="AJ529" s="229"/>
      <c r="AK529" s="230"/>
      <c r="AL529" s="186" t="s">
        <v>41</v>
      </c>
      <c r="AM529" s="186"/>
    </row>
    <row r="530" spans="1:42" s="22" customFormat="1" ht="2.25" customHeight="1" x14ac:dyDescent="0.25">
      <c r="A530" s="16"/>
      <c r="B530" s="5"/>
      <c r="C530" s="5"/>
      <c r="D530" s="5"/>
      <c r="E530" s="5"/>
      <c r="F530" s="5"/>
      <c r="G530" s="5"/>
      <c r="H530" s="5"/>
      <c r="I530" s="5"/>
      <c r="J530" s="5"/>
      <c r="K530" s="5"/>
      <c r="L530" s="5"/>
      <c r="O530" s="103"/>
      <c r="P530" s="103"/>
      <c r="T530" s="5"/>
      <c r="U530" s="5"/>
      <c r="V530" s="5"/>
      <c r="W530" s="5"/>
      <c r="AF530" s="120"/>
      <c r="AG530" s="120"/>
      <c r="AH530" s="120"/>
      <c r="AI530" s="120"/>
      <c r="AJ530" s="120"/>
      <c r="AK530" s="120"/>
      <c r="AL530" s="118"/>
      <c r="AM530" s="118"/>
    </row>
    <row r="531" spans="1:42" s="22" customFormat="1" ht="15" customHeight="1" x14ac:dyDescent="0.25">
      <c r="A531" s="16"/>
      <c r="B531" s="187"/>
      <c r="C531" s="188"/>
      <c r="D531" s="188"/>
      <c r="E531" s="189"/>
      <c r="F531" s="6"/>
      <c r="I531" s="141"/>
      <c r="J531" s="142"/>
      <c r="K531" s="142"/>
      <c r="L531" s="142"/>
      <c r="M531" s="142"/>
      <c r="N531" s="143"/>
      <c r="O531" s="103" t="s">
        <v>41</v>
      </c>
      <c r="P531" s="103"/>
      <c r="S531" s="187"/>
      <c r="T531" s="188"/>
      <c r="U531" s="188"/>
      <c r="V531" s="189"/>
      <c r="W531" s="52"/>
      <c r="AF531" s="228">
        <f>IF(S531=0,I531,IF(S531&lt;1920,I531*0.7,IF(S531&lt;1970,I531*0.9,I531)))</f>
        <v>0</v>
      </c>
      <c r="AG531" s="229"/>
      <c r="AH531" s="229"/>
      <c r="AI531" s="229"/>
      <c r="AJ531" s="229"/>
      <c r="AK531" s="230"/>
      <c r="AL531" s="186" t="s">
        <v>41</v>
      </c>
      <c r="AM531" s="186"/>
    </row>
    <row r="532" spans="1:42" s="22" customFormat="1" ht="2.25" customHeight="1" x14ac:dyDescent="0.25">
      <c r="A532" s="16"/>
      <c r="B532" s="5"/>
      <c r="C532" s="5"/>
      <c r="D532" s="5"/>
      <c r="E532" s="5"/>
      <c r="F532" s="5"/>
      <c r="G532" s="5"/>
      <c r="H532" s="5"/>
      <c r="I532" s="5"/>
      <c r="J532" s="5"/>
      <c r="K532" s="5"/>
      <c r="L532" s="5"/>
      <c r="O532" s="103"/>
      <c r="P532" s="103"/>
      <c r="T532" s="5"/>
      <c r="U532" s="5"/>
      <c r="V532" s="5"/>
      <c r="W532" s="5"/>
      <c r="AF532" s="120"/>
      <c r="AG532" s="120"/>
      <c r="AH532" s="120"/>
      <c r="AI532" s="120"/>
      <c r="AJ532" s="120"/>
      <c r="AK532" s="120"/>
      <c r="AL532" s="118"/>
      <c r="AM532" s="118"/>
    </row>
    <row r="533" spans="1:42" s="22" customFormat="1" ht="15" customHeight="1" x14ac:dyDescent="0.25">
      <c r="A533" s="16"/>
      <c r="B533" s="187"/>
      <c r="C533" s="188"/>
      <c r="D533" s="188"/>
      <c r="E533" s="189"/>
      <c r="F533" s="6"/>
      <c r="I533" s="141"/>
      <c r="J533" s="142"/>
      <c r="K533" s="142"/>
      <c r="L533" s="142"/>
      <c r="M533" s="142"/>
      <c r="N533" s="143"/>
      <c r="O533" s="103" t="s">
        <v>41</v>
      </c>
      <c r="P533" s="103"/>
      <c r="S533" s="187"/>
      <c r="T533" s="188"/>
      <c r="U533" s="188"/>
      <c r="V533" s="189"/>
      <c r="W533" s="52"/>
      <c r="AF533" s="228">
        <f>IF(S533=0,I533,IF(S533&lt;1920,I533*0.7,IF(S533&lt;1970,I533*0.9,I533)))</f>
        <v>0</v>
      </c>
      <c r="AG533" s="229"/>
      <c r="AH533" s="229"/>
      <c r="AI533" s="229"/>
      <c r="AJ533" s="229"/>
      <c r="AK533" s="230"/>
      <c r="AL533" s="186" t="s">
        <v>41</v>
      </c>
      <c r="AM533" s="186"/>
    </row>
    <row r="534" spans="1:42" s="22" customFormat="1" ht="2.25" customHeight="1" x14ac:dyDescent="0.25">
      <c r="A534" s="16"/>
      <c r="B534" s="5"/>
      <c r="C534" s="5"/>
      <c r="D534" s="5"/>
      <c r="E534" s="5"/>
      <c r="F534" s="5"/>
      <c r="G534" s="5"/>
      <c r="H534" s="5"/>
      <c r="I534" s="5"/>
      <c r="J534" s="5"/>
      <c r="K534" s="5"/>
      <c r="L534" s="5"/>
      <c r="O534" s="103"/>
      <c r="P534" s="103"/>
      <c r="T534" s="5"/>
      <c r="U534" s="5"/>
      <c r="V534" s="43"/>
      <c r="W534" s="5"/>
      <c r="AF534" s="120"/>
      <c r="AG534" s="120"/>
      <c r="AH534" s="120"/>
      <c r="AI534" s="120"/>
      <c r="AJ534" s="120"/>
      <c r="AK534" s="120"/>
      <c r="AL534" s="118"/>
      <c r="AM534" s="118"/>
    </row>
    <row r="535" spans="1:42" s="22" customFormat="1" ht="15" customHeight="1" x14ac:dyDescent="0.25">
      <c r="A535" s="16"/>
      <c r="B535" s="187"/>
      <c r="C535" s="188"/>
      <c r="D535" s="188"/>
      <c r="E535" s="189"/>
      <c r="F535" s="6"/>
      <c r="I535" s="141"/>
      <c r="J535" s="142"/>
      <c r="K535" s="142"/>
      <c r="L535" s="142"/>
      <c r="M535" s="142"/>
      <c r="N535" s="143"/>
      <c r="O535" s="103" t="s">
        <v>41</v>
      </c>
      <c r="P535" s="103"/>
      <c r="S535" s="187"/>
      <c r="T535" s="188"/>
      <c r="U535" s="188"/>
      <c r="V535" s="189"/>
      <c r="W535" s="52"/>
      <c r="X535" s="103"/>
      <c r="AF535" s="228">
        <f>IF(S535=0,I535,IF(S535&lt;1920,I535*0.7,IF(S535&lt;1970,I535*0.9,I535)))</f>
        <v>0</v>
      </c>
      <c r="AG535" s="229"/>
      <c r="AH535" s="229"/>
      <c r="AI535" s="229"/>
      <c r="AJ535" s="229"/>
      <c r="AK535" s="230"/>
      <c r="AL535" s="186" t="s">
        <v>41</v>
      </c>
      <c r="AM535" s="186"/>
    </row>
    <row r="536" spans="1:42" s="22" customFormat="1" ht="4.5" customHeight="1" x14ac:dyDescent="0.25">
      <c r="A536" s="16"/>
    </row>
    <row r="537" spans="1:42" s="22" customFormat="1" ht="15" customHeight="1" x14ac:dyDescent="0.25">
      <c r="A537" s="16">
        <v>49</v>
      </c>
      <c r="B537" s="133" t="s">
        <v>280</v>
      </c>
      <c r="C537" s="192"/>
      <c r="D537" s="192"/>
      <c r="E537" s="192"/>
      <c r="F537" s="192"/>
      <c r="G537" s="192"/>
      <c r="H537" s="192"/>
      <c r="I537" s="192"/>
      <c r="J537" s="192"/>
      <c r="K537" s="192"/>
      <c r="L537" s="192"/>
      <c r="M537" s="192"/>
      <c r="N537" s="192"/>
      <c r="O537" s="192"/>
      <c r="P537" s="192"/>
      <c r="Q537" s="192"/>
      <c r="R537" s="192"/>
      <c r="S537" s="192"/>
      <c r="T537" s="192"/>
      <c r="U537" s="192"/>
      <c r="V537" s="192"/>
      <c r="W537" s="192"/>
      <c r="X537" s="192"/>
      <c r="Y537" s="192"/>
      <c r="Z537" s="192"/>
      <c r="AA537" s="192"/>
      <c r="AB537" s="192"/>
      <c r="AC537" s="192"/>
      <c r="AD537" s="192"/>
      <c r="AE537" s="192"/>
      <c r="AF537" s="192"/>
      <c r="AG537" s="192"/>
      <c r="AH537" s="192"/>
      <c r="AI537" s="192"/>
      <c r="AJ537" s="192"/>
      <c r="AK537" s="192"/>
      <c r="AL537" s="192"/>
      <c r="AM537" s="192"/>
      <c r="AN537" s="192"/>
      <c r="AO537" s="192"/>
      <c r="AP537" s="192"/>
    </row>
    <row r="538" spans="1:42" s="22" customFormat="1" ht="15" customHeight="1" x14ac:dyDescent="0.25">
      <c r="A538" s="16"/>
      <c r="B538" s="192"/>
      <c r="C538" s="192"/>
      <c r="D538" s="192"/>
      <c r="E538" s="192"/>
      <c r="F538" s="192"/>
      <c r="G538" s="192"/>
      <c r="H538" s="192"/>
      <c r="I538" s="192"/>
      <c r="J538" s="192"/>
      <c r="K538" s="192"/>
      <c r="L538" s="192"/>
      <c r="M538" s="192"/>
      <c r="N538" s="192"/>
      <c r="O538" s="192"/>
      <c r="P538" s="192"/>
      <c r="Q538" s="192"/>
      <c r="R538" s="192"/>
      <c r="S538" s="192"/>
      <c r="T538" s="192"/>
      <c r="U538" s="192"/>
      <c r="V538" s="192"/>
      <c r="W538" s="192"/>
      <c r="X538" s="192"/>
      <c r="Y538" s="192"/>
      <c r="Z538" s="192"/>
      <c r="AA538" s="192"/>
      <c r="AB538" s="192"/>
      <c r="AC538" s="192"/>
      <c r="AD538" s="192"/>
      <c r="AE538" s="192"/>
      <c r="AF538" s="192"/>
      <c r="AG538" s="192"/>
      <c r="AH538" s="192"/>
      <c r="AI538" s="192"/>
      <c r="AJ538" s="192"/>
      <c r="AK538" s="192"/>
      <c r="AL538" s="192"/>
      <c r="AM538" s="192"/>
      <c r="AN538" s="192"/>
      <c r="AO538" s="192"/>
      <c r="AP538" s="192"/>
    </row>
    <row r="539" spans="1:42" s="22" customFormat="1" ht="25.5" customHeight="1" x14ac:dyDescent="0.25">
      <c r="A539" s="16"/>
      <c r="B539" s="192"/>
      <c r="C539" s="192"/>
      <c r="D539" s="192"/>
      <c r="E539" s="192"/>
      <c r="F539" s="192"/>
      <c r="G539" s="192"/>
      <c r="H539" s="192"/>
      <c r="I539" s="192"/>
      <c r="J539" s="192"/>
      <c r="K539" s="192"/>
      <c r="L539" s="192"/>
      <c r="M539" s="192"/>
      <c r="N539" s="192"/>
      <c r="O539" s="192"/>
      <c r="P539" s="192"/>
      <c r="Q539" s="192"/>
      <c r="R539" s="192"/>
      <c r="S539" s="192"/>
      <c r="T539" s="192"/>
      <c r="U539" s="192"/>
      <c r="V539" s="192"/>
      <c r="W539" s="192"/>
      <c r="X539" s="192"/>
      <c r="Y539" s="192"/>
      <c r="Z539" s="192"/>
      <c r="AA539" s="192"/>
      <c r="AB539" s="192"/>
      <c r="AC539" s="192"/>
      <c r="AD539" s="192"/>
      <c r="AE539" s="192"/>
      <c r="AF539" s="192"/>
      <c r="AG539" s="192"/>
      <c r="AH539" s="192"/>
      <c r="AI539" s="192"/>
      <c r="AJ539" s="192"/>
      <c r="AK539" s="192"/>
      <c r="AL539" s="192"/>
      <c r="AM539" s="192"/>
      <c r="AN539" s="192"/>
      <c r="AO539" s="192"/>
      <c r="AP539" s="192"/>
    </row>
    <row r="540" spans="1:42" s="22" customFormat="1" ht="4.3499999999999996" customHeight="1" x14ac:dyDescent="0.25">
      <c r="A540" s="16"/>
      <c r="B540" s="192"/>
      <c r="C540" s="192"/>
      <c r="D540" s="192"/>
      <c r="E540" s="192"/>
      <c r="F540" s="192"/>
      <c r="G540" s="192"/>
      <c r="H540" s="192"/>
      <c r="I540" s="192"/>
      <c r="J540" s="192"/>
      <c r="K540" s="192"/>
      <c r="L540" s="192"/>
      <c r="M540" s="192"/>
      <c r="N540" s="192"/>
      <c r="O540" s="192"/>
      <c r="P540" s="192"/>
      <c r="Q540" s="192"/>
      <c r="R540" s="192"/>
      <c r="S540" s="192"/>
      <c r="T540" s="192"/>
      <c r="U540" s="192"/>
      <c r="V540" s="192"/>
      <c r="W540" s="192"/>
      <c r="X540" s="192"/>
      <c r="Y540" s="192"/>
      <c r="Z540" s="192"/>
      <c r="AA540" s="192"/>
      <c r="AB540" s="192"/>
      <c r="AC540" s="192"/>
      <c r="AD540" s="192"/>
      <c r="AE540" s="192"/>
      <c r="AF540" s="192"/>
      <c r="AG540" s="192"/>
      <c r="AH540" s="192"/>
      <c r="AI540" s="192"/>
      <c r="AJ540" s="192"/>
      <c r="AK540" s="192"/>
      <c r="AL540" s="192"/>
      <c r="AM540" s="192"/>
      <c r="AN540" s="192"/>
      <c r="AO540" s="192"/>
      <c r="AP540" s="192"/>
    </row>
    <row r="541" spans="1:42" s="105" customFormat="1" ht="43.95" customHeight="1" x14ac:dyDescent="0.25">
      <c r="A541" s="16"/>
      <c r="B541" s="133" t="s">
        <v>289</v>
      </c>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c r="AO541" s="133"/>
      <c r="AP541" s="133"/>
    </row>
    <row r="542" spans="1:42" s="22" customFormat="1" ht="2.1" customHeight="1" x14ac:dyDescent="0.25">
      <c r="A542" s="16"/>
    </row>
    <row r="543" spans="1:42" s="22" customFormat="1" ht="15" customHeight="1" x14ac:dyDescent="0.25">
      <c r="A543" s="16"/>
      <c r="B543" s="135" t="s">
        <v>268</v>
      </c>
      <c r="C543" s="135"/>
      <c r="D543" s="135"/>
      <c r="E543" s="135"/>
      <c r="G543" s="205" t="s">
        <v>31</v>
      </c>
      <c r="H543" s="126"/>
      <c r="I543" s="126"/>
      <c r="J543" s="126"/>
      <c r="K543" s="126"/>
      <c r="L543" s="126"/>
      <c r="M543" s="126"/>
      <c r="N543" s="126"/>
      <c r="O543" s="6"/>
      <c r="P543" s="191" t="s">
        <v>32</v>
      </c>
      <c r="Q543" s="126"/>
      <c r="R543" s="126"/>
      <c r="S543" s="126"/>
      <c r="T543" s="21"/>
      <c r="U543" s="205" t="s">
        <v>33</v>
      </c>
      <c r="V543" s="240"/>
      <c r="W543" s="240"/>
      <c r="X543" s="240"/>
      <c r="Y543" s="240"/>
      <c r="Z543" s="240"/>
      <c r="AA543" s="240"/>
      <c r="AB543" s="240"/>
      <c r="AC543" s="240"/>
      <c r="AD543" s="126"/>
      <c r="AE543" s="126"/>
      <c r="AG543" s="205" t="s">
        <v>210</v>
      </c>
      <c r="AH543" s="265"/>
      <c r="AI543" s="265"/>
      <c r="AJ543" s="265"/>
      <c r="AK543" s="265"/>
      <c r="AL543" s="265"/>
      <c r="AM543" s="265"/>
      <c r="AN543" s="265"/>
      <c r="AO543" s="265"/>
    </row>
    <row r="544" spans="1:42" s="22" customFormat="1" ht="15" customHeight="1" x14ac:dyDescent="0.25">
      <c r="A544" s="16"/>
      <c r="B544" s="135"/>
      <c r="C544" s="135"/>
      <c r="D544" s="135"/>
      <c r="E544" s="135"/>
      <c r="G544" s="126"/>
      <c r="H544" s="126"/>
      <c r="I544" s="126"/>
      <c r="J544" s="126"/>
      <c r="K544" s="126"/>
      <c r="L544" s="126"/>
      <c r="M544" s="126"/>
      <c r="N544" s="126"/>
      <c r="O544" s="6"/>
      <c r="P544" s="126"/>
      <c r="Q544" s="126"/>
      <c r="R544" s="126"/>
      <c r="S544" s="126"/>
      <c r="T544" s="21"/>
      <c r="U544" s="240"/>
      <c r="V544" s="240"/>
      <c r="W544" s="240"/>
      <c r="X544" s="240"/>
      <c r="Y544" s="240"/>
      <c r="Z544" s="240"/>
      <c r="AA544" s="240"/>
      <c r="AB544" s="240"/>
      <c r="AC544" s="240"/>
      <c r="AD544" s="126"/>
      <c r="AE544" s="126"/>
      <c r="AG544" s="265"/>
      <c r="AH544" s="265"/>
      <c r="AI544" s="265"/>
      <c r="AJ544" s="265"/>
      <c r="AK544" s="265"/>
      <c r="AL544" s="265"/>
      <c r="AM544" s="265"/>
      <c r="AN544" s="265"/>
      <c r="AO544" s="265"/>
    </row>
    <row r="545" spans="1:42" s="22" customFormat="1" ht="2.25" customHeight="1" x14ac:dyDescent="0.25">
      <c r="A545" s="16"/>
      <c r="I545" s="6"/>
      <c r="J545" s="6"/>
      <c r="K545" s="6"/>
      <c r="L545" s="6"/>
      <c r="M545" s="6"/>
      <c r="N545" s="6"/>
      <c r="O545" s="6"/>
      <c r="P545" s="6"/>
      <c r="Q545" s="6"/>
      <c r="R545" s="6"/>
      <c r="S545" s="6"/>
      <c r="T545" s="6"/>
      <c r="U545" s="6"/>
      <c r="V545" s="6"/>
      <c r="W545" s="6"/>
      <c r="X545" s="6"/>
      <c r="Y545" s="6"/>
      <c r="Z545" s="6"/>
      <c r="AA545" s="6"/>
      <c r="AB545" s="6"/>
      <c r="AC545" s="6"/>
      <c r="AD545" s="6"/>
      <c r="AE545" s="6"/>
      <c r="AG545" s="6"/>
      <c r="AH545" s="6"/>
      <c r="AI545" s="6"/>
      <c r="AJ545" s="6"/>
      <c r="AK545" s="6"/>
      <c r="AL545" s="6"/>
      <c r="AM545" s="6"/>
      <c r="AN545" s="6"/>
      <c r="AO545" s="6"/>
    </row>
    <row r="546" spans="1:42" s="22" customFormat="1" ht="15" customHeight="1" x14ac:dyDescent="0.25">
      <c r="A546" s="16"/>
      <c r="B546" s="130"/>
      <c r="C546" s="131"/>
      <c r="D546" s="131"/>
      <c r="E546" s="132"/>
      <c r="G546" s="219"/>
      <c r="H546" s="231"/>
      <c r="I546" s="231"/>
      <c r="J546" s="231"/>
      <c r="K546" s="231"/>
      <c r="L546" s="232"/>
      <c r="M546" s="163" t="s">
        <v>41</v>
      </c>
      <c r="N546" s="163"/>
      <c r="O546" s="6"/>
      <c r="P546" s="216"/>
      <c r="Q546" s="238"/>
      <c r="R546" s="238"/>
      <c r="S546" s="239"/>
      <c r="U546" s="6"/>
      <c r="V546" s="6"/>
      <c r="W546" s="5"/>
      <c r="X546" s="213">
        <f>IF(P546=0,G546,IF(P546&lt;1920,G546*0.7,IF(P546&lt;1970,G546*0.9,G546)))</f>
        <v>0</v>
      </c>
      <c r="Y546" s="214"/>
      <c r="Z546" s="214"/>
      <c r="AA546" s="214"/>
      <c r="AB546" s="214"/>
      <c r="AC546" s="215"/>
      <c r="AD546" s="163" t="s">
        <v>41</v>
      </c>
      <c r="AE546" s="163"/>
      <c r="AG546" s="190"/>
      <c r="AH546" s="190"/>
      <c r="AI546" s="190"/>
      <c r="AJ546" s="190"/>
      <c r="AK546" s="6"/>
      <c r="AL546" s="6"/>
      <c r="AM546" s="6"/>
      <c r="AN546" s="6"/>
      <c r="AO546" s="6"/>
    </row>
    <row r="547" spans="1:42" s="22" customFormat="1" ht="2.25" customHeight="1" x14ac:dyDescent="0.25">
      <c r="A547" s="16"/>
      <c r="I547" s="6"/>
      <c r="J547" s="6"/>
      <c r="K547" s="6"/>
      <c r="L547" s="6"/>
      <c r="M547" s="5"/>
      <c r="N547" s="5"/>
      <c r="O547" s="6"/>
      <c r="P547" s="6"/>
      <c r="Q547" s="6"/>
      <c r="R547" s="6"/>
      <c r="S547" s="6"/>
      <c r="T547" s="6"/>
      <c r="U547" s="6"/>
      <c r="V547" s="6"/>
      <c r="X547" s="23"/>
      <c r="Y547" s="23"/>
      <c r="Z547" s="23"/>
      <c r="AA547" s="23"/>
      <c r="AB547" s="23"/>
      <c r="AC547" s="5"/>
      <c r="AD547" s="6"/>
      <c r="AE547" s="6"/>
      <c r="AG547" s="6"/>
      <c r="AH547" s="6"/>
      <c r="AI547" s="6"/>
      <c r="AJ547" s="6"/>
      <c r="AK547" s="6"/>
      <c r="AL547" s="6"/>
      <c r="AM547" s="6"/>
      <c r="AN547" s="6"/>
      <c r="AO547" s="6"/>
    </row>
    <row r="548" spans="1:42" s="22" customFormat="1" ht="15" customHeight="1" x14ac:dyDescent="0.25">
      <c r="A548" s="16"/>
      <c r="B548" s="130"/>
      <c r="C548" s="131"/>
      <c r="D548" s="131"/>
      <c r="E548" s="132"/>
      <c r="G548" s="219"/>
      <c r="H548" s="231"/>
      <c r="I548" s="231"/>
      <c r="J548" s="231"/>
      <c r="K548" s="231"/>
      <c r="L548" s="232"/>
      <c r="M548" s="163" t="s">
        <v>41</v>
      </c>
      <c r="N548" s="163"/>
      <c r="O548" s="6"/>
      <c r="P548" s="216"/>
      <c r="Q548" s="238"/>
      <c r="R548" s="238"/>
      <c r="S548" s="239"/>
      <c r="U548" s="6"/>
      <c r="V548" s="6"/>
      <c r="X548" s="213">
        <f>IF(P548=0,G548,IF(P548&lt;1920,G548*0.7,IF(P548&lt;1970,G548*0.9,G548)))</f>
        <v>0</v>
      </c>
      <c r="Y548" s="214"/>
      <c r="Z548" s="214"/>
      <c r="AA548" s="214"/>
      <c r="AB548" s="214"/>
      <c r="AC548" s="215"/>
      <c r="AD548" s="163" t="s">
        <v>41</v>
      </c>
      <c r="AE548" s="163"/>
      <c r="AG548" s="190"/>
      <c r="AH548" s="190"/>
      <c r="AI548" s="190"/>
      <c r="AJ548" s="190"/>
      <c r="AK548" s="6"/>
      <c r="AL548" s="6"/>
      <c r="AM548" s="6"/>
      <c r="AN548" s="6"/>
      <c r="AO548" s="6"/>
    </row>
    <row r="549" spans="1:42" s="22" customFormat="1" ht="2.25" customHeight="1" x14ac:dyDescent="0.25">
      <c r="A549" s="16"/>
      <c r="AG549" s="6"/>
      <c r="AH549" s="6"/>
      <c r="AI549" s="6"/>
      <c r="AJ549" s="6"/>
      <c r="AK549" s="6"/>
      <c r="AL549" s="6"/>
      <c r="AM549" s="6"/>
      <c r="AN549" s="6"/>
      <c r="AO549" s="6"/>
    </row>
    <row r="550" spans="1:42" s="22" customFormat="1" ht="15" customHeight="1" x14ac:dyDescent="0.25">
      <c r="A550" s="16">
        <v>50</v>
      </c>
      <c r="B550" s="164" t="s">
        <v>81</v>
      </c>
      <c r="C550" s="164"/>
      <c r="D550" s="164"/>
      <c r="E550" s="164"/>
      <c r="F550" s="164"/>
      <c r="G550" s="164"/>
      <c r="H550" s="164"/>
      <c r="I550" s="164"/>
      <c r="J550" s="164"/>
      <c r="K550" s="164"/>
      <c r="L550" s="164"/>
      <c r="M550" s="164"/>
      <c r="N550" s="164"/>
      <c r="O550" s="164"/>
      <c r="P550" s="164"/>
      <c r="Q550" s="164"/>
      <c r="R550" s="164"/>
      <c r="S550" s="164"/>
      <c r="T550" s="164"/>
      <c r="U550" s="164"/>
      <c r="V550" s="164"/>
      <c r="W550" s="164"/>
      <c r="X550" s="164"/>
      <c r="Y550" s="164"/>
      <c r="Z550" s="164"/>
      <c r="AA550" s="164"/>
      <c r="AB550" s="164"/>
      <c r="AC550" s="164"/>
      <c r="AD550" s="164"/>
      <c r="AE550" s="164"/>
      <c r="AF550" s="164"/>
      <c r="AG550" s="164"/>
      <c r="AH550" s="164"/>
      <c r="AI550" s="164"/>
      <c r="AJ550" s="164"/>
      <c r="AK550" s="213">
        <f>IF((SUM(AF513,AF515,AF517,AF519,AF521,AF523,AF525,AF527,AF529,AF531,AF533,AF535)-SUM(X546,X548))&gt;0,(SUM(AF513,AF515,AF517,AF519,AF521,AF523,AF525,AF527,AF529,AF531,AF533,AF535)-SUM(X546,X548)),IF((SUM(AF513,AF515,AF517,AF519,AF521,AF523,AF525,AF527,AF529,AF531,AF533,AF535)-SUM(X546,X548))&lt;0,"?",0))</f>
        <v>0</v>
      </c>
      <c r="AL550" s="153"/>
      <c r="AM550" s="153"/>
      <c r="AN550" s="154"/>
      <c r="AO550" s="163" t="s">
        <v>41</v>
      </c>
      <c r="AP550" s="163"/>
    </row>
    <row r="551" spans="1:42" s="22" customFormat="1" ht="4.5" customHeight="1" x14ac:dyDescent="0.25">
      <c r="A551" s="146"/>
      <c r="B551" s="147"/>
      <c r="C551" s="147"/>
      <c r="D551" s="147"/>
      <c r="E551" s="147"/>
      <c r="F551" s="147"/>
      <c r="G551" s="147"/>
      <c r="H551" s="147"/>
      <c r="I551" s="147"/>
      <c r="J551" s="147"/>
      <c r="K551" s="147"/>
      <c r="L551" s="147"/>
      <c r="M551" s="147"/>
      <c r="N551" s="147"/>
      <c r="O551" s="147"/>
      <c r="P551" s="147"/>
      <c r="Q551" s="147"/>
      <c r="R551" s="147"/>
      <c r="S551" s="147"/>
      <c r="T551" s="147"/>
      <c r="U551" s="147"/>
      <c r="V551" s="147"/>
      <c r="W551" s="147"/>
      <c r="X551" s="147"/>
      <c r="Y551" s="147"/>
      <c r="Z551" s="147"/>
      <c r="AA551" s="147"/>
      <c r="AB551" s="147"/>
      <c r="AC551" s="147"/>
      <c r="AD551" s="147"/>
      <c r="AE551" s="147"/>
      <c r="AF551" s="147"/>
      <c r="AG551" s="147"/>
      <c r="AH551" s="147"/>
      <c r="AI551" s="147"/>
      <c r="AJ551" s="147"/>
      <c r="AK551" s="147"/>
      <c r="AL551" s="147"/>
      <c r="AM551" s="147"/>
      <c r="AN551" s="147"/>
      <c r="AO551" s="147"/>
      <c r="AP551" s="147"/>
    </row>
    <row r="552" spans="1:42" s="22" customFormat="1" ht="15" customHeight="1" x14ac:dyDescent="0.25">
      <c r="A552" s="16">
        <v>51</v>
      </c>
      <c r="B552" s="315" t="s">
        <v>259</v>
      </c>
      <c r="C552" s="227"/>
      <c r="D552" s="227"/>
      <c r="E552" s="227"/>
      <c r="F552" s="227"/>
      <c r="G552" s="227"/>
      <c r="H552" s="227"/>
      <c r="I552" s="227"/>
      <c r="J552" s="227"/>
      <c r="K552" s="227"/>
      <c r="L552" s="227"/>
      <c r="M552" s="227"/>
      <c r="N552" s="227"/>
      <c r="O552" s="227"/>
      <c r="P552" s="227"/>
      <c r="Q552" s="227"/>
      <c r="R552" s="227"/>
      <c r="S552" s="227"/>
      <c r="T552" s="227"/>
      <c r="U552" s="227"/>
      <c r="V552" s="227"/>
      <c r="W552" s="227"/>
      <c r="X552" s="227"/>
      <c r="Y552" s="227"/>
      <c r="Z552" s="227"/>
      <c r="AA552" s="227"/>
      <c r="AB552" s="227"/>
      <c r="AC552" s="227"/>
      <c r="AD552" s="227"/>
      <c r="AE552" s="227"/>
      <c r="AF552" s="227"/>
      <c r="AG552" s="227"/>
      <c r="AH552" s="227"/>
      <c r="AI552" s="227"/>
      <c r="AJ552" s="227"/>
      <c r="AK552" s="227"/>
      <c r="AL552" s="227"/>
      <c r="AM552" s="227"/>
      <c r="AN552" s="227"/>
      <c r="AO552" s="227"/>
      <c r="AP552" s="227"/>
    </row>
    <row r="553" spans="1:42" s="22" customFormat="1" ht="2.25" customHeight="1" x14ac:dyDescent="0.25">
      <c r="A553" s="16"/>
      <c r="B553" s="227"/>
      <c r="C553" s="227"/>
      <c r="D553" s="227"/>
      <c r="E553" s="227"/>
      <c r="F553" s="227"/>
      <c r="G553" s="227"/>
      <c r="H553" s="227"/>
      <c r="I553" s="227"/>
      <c r="J553" s="227"/>
      <c r="K553" s="227"/>
      <c r="L553" s="227"/>
      <c r="M553" s="227"/>
      <c r="N553" s="227"/>
      <c r="O553" s="227"/>
      <c r="P553" s="227"/>
      <c r="Q553" s="227"/>
      <c r="R553" s="227"/>
      <c r="S553" s="227"/>
      <c r="T553" s="227"/>
      <c r="U553" s="227"/>
      <c r="V553" s="227"/>
      <c r="W553" s="227"/>
      <c r="X553" s="227"/>
      <c r="Y553" s="227"/>
      <c r="Z553" s="227"/>
      <c r="AA553" s="227"/>
      <c r="AB553" s="227"/>
      <c r="AC553" s="227"/>
      <c r="AD553" s="227"/>
      <c r="AE553" s="227"/>
      <c r="AF553" s="227"/>
      <c r="AG553" s="227"/>
      <c r="AH553" s="227"/>
      <c r="AI553" s="227"/>
      <c r="AJ553" s="227"/>
      <c r="AK553" s="227"/>
      <c r="AL553" s="227"/>
      <c r="AM553" s="227"/>
      <c r="AN553" s="227"/>
      <c r="AO553" s="227"/>
      <c r="AP553" s="227"/>
    </row>
    <row r="554" spans="1:42" s="105" customFormat="1" ht="41.25" customHeight="1" x14ac:dyDescent="0.25">
      <c r="A554" s="16"/>
      <c r="B554" s="134" t="s">
        <v>289</v>
      </c>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4"/>
      <c r="AL554" s="134"/>
      <c r="AM554" s="134"/>
      <c r="AN554" s="134"/>
      <c r="AO554" s="134"/>
      <c r="AP554" s="134"/>
    </row>
    <row r="555" spans="1:42" s="22" customFormat="1" ht="2.25" customHeight="1" x14ac:dyDescent="0.25">
      <c r="A555" s="16"/>
    </row>
    <row r="556" spans="1:42" s="22" customFormat="1" ht="15" customHeight="1" x14ac:dyDescent="0.25">
      <c r="A556" s="16"/>
      <c r="B556" s="144" t="s">
        <v>267</v>
      </c>
      <c r="C556" s="144"/>
      <c r="D556" s="144"/>
      <c r="E556" s="144"/>
      <c r="F556" s="144"/>
      <c r="I556" s="140" t="s">
        <v>31</v>
      </c>
      <c r="J556" s="140"/>
      <c r="K556" s="140"/>
      <c r="L556" s="140"/>
      <c r="M556" s="140"/>
      <c r="N556" s="140"/>
      <c r="O556" s="140"/>
      <c r="P556" s="140"/>
      <c r="S556" s="136" t="s">
        <v>32</v>
      </c>
      <c r="T556" s="136"/>
      <c r="U556" s="136"/>
      <c r="V556" s="136"/>
      <c r="Y556" s="205" t="s">
        <v>33</v>
      </c>
      <c r="Z556" s="205"/>
      <c r="AA556" s="205"/>
      <c r="AB556" s="205"/>
      <c r="AC556" s="205"/>
      <c r="AD556" s="205"/>
      <c r="AE556" s="205"/>
      <c r="AF556" s="205"/>
      <c r="AG556" s="205"/>
      <c r="AH556" s="205"/>
      <c r="AI556" s="205"/>
    </row>
    <row r="557" spans="1:42" s="22" customFormat="1" ht="15" customHeight="1" x14ac:dyDescent="0.25">
      <c r="A557" s="16"/>
      <c r="B557" s="144"/>
      <c r="C557" s="144"/>
      <c r="D557" s="144"/>
      <c r="E557" s="144"/>
      <c r="F557" s="144"/>
      <c r="I557" s="140"/>
      <c r="J557" s="140"/>
      <c r="K557" s="140"/>
      <c r="L557" s="140"/>
      <c r="M557" s="140"/>
      <c r="N557" s="140"/>
      <c r="O557" s="140"/>
      <c r="P557" s="140"/>
      <c r="S557" s="136"/>
      <c r="T557" s="136"/>
      <c r="U557" s="136"/>
      <c r="V557" s="136"/>
      <c r="Y557" s="205"/>
      <c r="Z557" s="205"/>
      <c r="AA557" s="205"/>
      <c r="AB557" s="205"/>
      <c r="AC557" s="205"/>
      <c r="AD557" s="205"/>
      <c r="AE557" s="205"/>
      <c r="AF557" s="205"/>
      <c r="AG557" s="205"/>
      <c r="AH557" s="205"/>
      <c r="AI557" s="205"/>
    </row>
    <row r="558" spans="1:42" s="22" customFormat="1" ht="2.25" customHeight="1" x14ac:dyDescent="0.25">
      <c r="A558" s="16"/>
      <c r="I558" s="6"/>
      <c r="J558" s="6"/>
      <c r="K558" s="6"/>
      <c r="L558" s="6"/>
      <c r="M558" s="6"/>
      <c r="N558" s="6"/>
      <c r="O558" s="6"/>
      <c r="P558" s="6"/>
      <c r="Q558" s="6"/>
      <c r="R558" s="6"/>
      <c r="S558" s="6"/>
      <c r="T558" s="6"/>
      <c r="U558" s="6"/>
      <c r="V558" s="6"/>
      <c r="W558" s="6"/>
      <c r="X558" s="6"/>
      <c r="Y558" s="6"/>
      <c r="Z558" s="6"/>
      <c r="AA558" s="6"/>
      <c r="AB558" s="6"/>
      <c r="AC558" s="6"/>
      <c r="AD558" s="6"/>
      <c r="AE558" s="6"/>
    </row>
    <row r="559" spans="1:42" s="22" customFormat="1" ht="15" customHeight="1" x14ac:dyDescent="0.25">
      <c r="A559" s="16"/>
      <c r="B559" s="130"/>
      <c r="C559" s="131"/>
      <c r="D559" s="131"/>
      <c r="E559" s="132"/>
      <c r="I559" s="141"/>
      <c r="J559" s="142"/>
      <c r="K559" s="142"/>
      <c r="L559" s="142"/>
      <c r="M559" s="142"/>
      <c r="N559" s="143"/>
      <c r="O559" s="103" t="s">
        <v>41</v>
      </c>
      <c r="P559" s="103"/>
      <c r="S559" s="137"/>
      <c r="T559" s="138"/>
      <c r="U559" s="138"/>
      <c r="V559" s="139"/>
      <c r="W559" s="5"/>
      <c r="AB559" s="269">
        <f>IF(S559=0,I559,IF(S559&lt;1920,I559*0.7,IF(S559&lt;1970,I559*0.9,I559)))</f>
        <v>0</v>
      </c>
      <c r="AC559" s="270"/>
      <c r="AD559" s="270"/>
      <c r="AE559" s="270"/>
      <c r="AF559" s="270"/>
      <c r="AG559" s="271"/>
      <c r="AH559" s="103" t="s">
        <v>41</v>
      </c>
      <c r="AI559" s="103"/>
    </row>
    <row r="560" spans="1:42" s="22" customFormat="1" ht="2.25" customHeight="1" x14ac:dyDescent="0.25">
      <c r="A560" s="16"/>
      <c r="K560" s="6"/>
      <c r="L560" s="6"/>
      <c r="M560" s="6"/>
      <c r="N560" s="6"/>
      <c r="O560" s="103"/>
      <c r="P560" s="103"/>
      <c r="S560" s="6"/>
      <c r="T560" s="6"/>
      <c r="U560" s="6"/>
      <c r="V560" s="6"/>
      <c r="AB560" s="99"/>
      <c r="AC560" s="99"/>
      <c r="AD560" s="99"/>
      <c r="AE560" s="99"/>
      <c r="AF560" s="99"/>
      <c r="AG560" s="103"/>
      <c r="AH560" s="6"/>
      <c r="AI560" s="6"/>
    </row>
    <row r="561" spans="1:42" s="22" customFormat="1" ht="15" customHeight="1" x14ac:dyDescent="0.25">
      <c r="A561" s="16"/>
      <c r="B561" s="130"/>
      <c r="C561" s="131"/>
      <c r="D561" s="131"/>
      <c r="E561" s="132"/>
      <c r="I561" s="141"/>
      <c r="J561" s="142"/>
      <c r="K561" s="142"/>
      <c r="L561" s="142"/>
      <c r="M561" s="142"/>
      <c r="N561" s="143"/>
      <c r="O561" s="103" t="s">
        <v>41</v>
      </c>
      <c r="P561" s="103"/>
      <c r="S561" s="137"/>
      <c r="T561" s="138"/>
      <c r="U561" s="138"/>
      <c r="V561" s="139"/>
      <c r="AB561" s="269">
        <f>IF(S561=0,I561,IF(S561&lt;1920,I561*0.7,IF(S561&lt;1970,I561*0.9,I561)))</f>
        <v>0</v>
      </c>
      <c r="AC561" s="270"/>
      <c r="AD561" s="270"/>
      <c r="AE561" s="270"/>
      <c r="AF561" s="270"/>
      <c r="AG561" s="271"/>
      <c r="AH561" s="103" t="s">
        <v>41</v>
      </c>
      <c r="AI561" s="103"/>
    </row>
    <row r="562" spans="1:42" s="22" customFormat="1" ht="2.25" customHeight="1" x14ac:dyDescent="0.25">
      <c r="A562" s="16"/>
      <c r="K562" s="6"/>
      <c r="L562" s="6"/>
      <c r="M562" s="6"/>
      <c r="N562" s="6"/>
      <c r="O562" s="103"/>
      <c r="P562" s="103"/>
      <c r="S562" s="6"/>
      <c r="T562" s="6"/>
      <c r="U562" s="6"/>
      <c r="V562" s="6"/>
      <c r="AB562" s="99"/>
      <c r="AC562" s="99"/>
      <c r="AD562" s="99"/>
      <c r="AE562" s="99"/>
      <c r="AF562" s="99"/>
      <c r="AG562" s="103"/>
      <c r="AH562" s="6"/>
      <c r="AI562" s="6"/>
    </row>
    <row r="563" spans="1:42" s="22" customFormat="1" ht="15" customHeight="1" x14ac:dyDescent="0.25">
      <c r="A563" s="16"/>
      <c r="B563" s="130"/>
      <c r="C563" s="131"/>
      <c r="D563" s="131"/>
      <c r="E563" s="132"/>
      <c r="I563" s="141"/>
      <c r="J563" s="142"/>
      <c r="K563" s="142"/>
      <c r="L563" s="142"/>
      <c r="M563" s="142"/>
      <c r="N563" s="143"/>
      <c r="O563" s="103" t="s">
        <v>41</v>
      </c>
      <c r="P563" s="103"/>
      <c r="S563" s="137"/>
      <c r="T563" s="138"/>
      <c r="U563" s="138"/>
      <c r="V563" s="139"/>
      <c r="AB563" s="269">
        <f>IF(S563=0,I563,IF(S563&lt;1920,I563*0.7,IF(S563&lt;1970,I563*0.9,I563)))</f>
        <v>0</v>
      </c>
      <c r="AC563" s="270"/>
      <c r="AD563" s="270"/>
      <c r="AE563" s="270"/>
      <c r="AF563" s="270"/>
      <c r="AG563" s="271"/>
      <c r="AH563" s="103" t="s">
        <v>41</v>
      </c>
      <c r="AI563" s="103"/>
    </row>
    <row r="564" spans="1:42" s="22" customFormat="1" ht="4.5" customHeight="1" x14ac:dyDescent="0.25">
      <c r="A564" s="12"/>
    </row>
    <row r="565" spans="1:42" s="22" customFormat="1" ht="15" customHeight="1" x14ac:dyDescent="0.25">
      <c r="A565" s="16">
        <v>52</v>
      </c>
      <c r="B565" s="326" t="s">
        <v>260</v>
      </c>
      <c r="C565" s="326"/>
      <c r="D565" s="326"/>
      <c r="E565" s="326"/>
      <c r="F565" s="326"/>
      <c r="G565" s="326"/>
      <c r="H565" s="326"/>
      <c r="I565" s="326"/>
      <c r="J565" s="326"/>
      <c r="K565" s="326"/>
      <c r="L565" s="326"/>
      <c r="M565" s="326"/>
      <c r="N565" s="326"/>
      <c r="O565" s="326"/>
      <c r="P565" s="326"/>
      <c r="Q565" s="326"/>
      <c r="R565" s="326"/>
      <c r="S565" s="326"/>
      <c r="T565" s="326"/>
      <c r="U565" s="326"/>
      <c r="V565" s="326"/>
      <c r="W565" s="326"/>
      <c r="X565" s="326"/>
      <c r="Y565" s="326"/>
      <c r="Z565" s="326"/>
      <c r="AA565" s="326"/>
      <c r="AB565" s="326"/>
      <c r="AC565" s="326"/>
      <c r="AD565" s="326"/>
      <c r="AE565" s="326"/>
      <c r="AF565" s="326"/>
      <c r="AG565" s="326"/>
      <c r="AH565" s="326"/>
      <c r="AI565" s="326"/>
      <c r="AJ565" s="326"/>
      <c r="AK565" s="326"/>
      <c r="AL565" s="326"/>
      <c r="AM565" s="326"/>
      <c r="AN565" s="326"/>
      <c r="AO565" s="326"/>
      <c r="AP565" s="326"/>
    </row>
    <row r="566" spans="1:42" s="22" customFormat="1" ht="15" customHeight="1" x14ac:dyDescent="0.25">
      <c r="A566" s="16"/>
      <c r="B566" s="326"/>
      <c r="C566" s="326"/>
      <c r="D566" s="326"/>
      <c r="E566" s="326"/>
      <c r="F566" s="326"/>
      <c r="G566" s="326"/>
      <c r="H566" s="326"/>
      <c r="I566" s="326"/>
      <c r="J566" s="326"/>
      <c r="K566" s="326"/>
      <c r="L566" s="326"/>
      <c r="M566" s="326"/>
      <c r="N566" s="326"/>
      <c r="O566" s="326"/>
      <c r="P566" s="326"/>
      <c r="Q566" s="326"/>
      <c r="R566" s="326"/>
      <c r="S566" s="326"/>
      <c r="T566" s="326"/>
      <c r="U566" s="326"/>
      <c r="V566" s="326"/>
      <c r="W566" s="326"/>
      <c r="X566" s="326"/>
      <c r="Y566" s="326"/>
      <c r="Z566" s="326"/>
      <c r="AA566" s="326"/>
      <c r="AB566" s="326"/>
      <c r="AC566" s="326"/>
      <c r="AD566" s="326"/>
      <c r="AE566" s="326"/>
      <c r="AF566" s="326"/>
      <c r="AG566" s="326"/>
      <c r="AH566" s="326"/>
      <c r="AI566" s="326"/>
      <c r="AJ566" s="326"/>
      <c r="AK566" s="326"/>
      <c r="AL566" s="326"/>
      <c r="AM566" s="326"/>
      <c r="AN566" s="326"/>
      <c r="AO566" s="326"/>
      <c r="AP566" s="326"/>
    </row>
    <row r="567" spans="1:42" s="22" customFormat="1" ht="25.5" customHeight="1" x14ac:dyDescent="0.25">
      <c r="A567" s="16"/>
      <c r="B567" s="326"/>
      <c r="C567" s="326"/>
      <c r="D567" s="326"/>
      <c r="E567" s="326"/>
      <c r="F567" s="326"/>
      <c r="G567" s="326"/>
      <c r="H567" s="326"/>
      <c r="I567" s="326"/>
      <c r="J567" s="326"/>
      <c r="K567" s="326"/>
      <c r="L567" s="326"/>
      <c r="M567" s="326"/>
      <c r="N567" s="326"/>
      <c r="O567" s="326"/>
      <c r="P567" s="326"/>
      <c r="Q567" s="326"/>
      <c r="R567" s="326"/>
      <c r="S567" s="326"/>
      <c r="T567" s="326"/>
      <c r="U567" s="326"/>
      <c r="V567" s="326"/>
      <c r="W567" s="326"/>
      <c r="X567" s="326"/>
      <c r="Y567" s="326"/>
      <c r="Z567" s="326"/>
      <c r="AA567" s="326"/>
      <c r="AB567" s="326"/>
      <c r="AC567" s="326"/>
      <c r="AD567" s="326"/>
      <c r="AE567" s="326"/>
      <c r="AF567" s="326"/>
      <c r="AG567" s="326"/>
      <c r="AH567" s="326"/>
      <c r="AI567" s="326"/>
      <c r="AJ567" s="326"/>
      <c r="AK567" s="326"/>
      <c r="AL567" s="326"/>
      <c r="AM567" s="326"/>
      <c r="AN567" s="326"/>
      <c r="AO567" s="326"/>
      <c r="AP567" s="326"/>
    </row>
    <row r="568" spans="1:42" s="105" customFormat="1" ht="40.5" customHeight="1" x14ac:dyDescent="0.25">
      <c r="A568" s="16"/>
      <c r="B568" s="133" t="s">
        <v>290</v>
      </c>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c r="AO568" s="133"/>
      <c r="AP568" s="133"/>
    </row>
    <row r="569" spans="1:42" s="22" customFormat="1" ht="2.25" customHeight="1" x14ac:dyDescent="0.25">
      <c r="A569" s="16"/>
    </row>
    <row r="570" spans="1:42" s="22" customFormat="1" ht="15" customHeight="1" x14ac:dyDescent="0.25">
      <c r="A570" s="16"/>
      <c r="B570" s="135" t="s">
        <v>268</v>
      </c>
      <c r="C570" s="144"/>
      <c r="D570" s="144"/>
      <c r="E570" s="144"/>
      <c r="G570" s="205" t="s">
        <v>31</v>
      </c>
      <c r="H570" s="126"/>
      <c r="I570" s="126"/>
      <c r="J570" s="126"/>
      <c r="K570" s="126"/>
      <c r="L570" s="126"/>
      <c r="M570" s="126"/>
      <c r="N570" s="126"/>
      <c r="O570" s="6"/>
      <c r="P570" s="191" t="s">
        <v>32</v>
      </c>
      <c r="Q570" s="126"/>
      <c r="R570" s="126"/>
      <c r="S570" s="126"/>
      <c r="T570" s="21"/>
      <c r="U570" s="205" t="s">
        <v>33</v>
      </c>
      <c r="V570" s="240"/>
      <c r="W570" s="240"/>
      <c r="X570" s="240"/>
      <c r="Y570" s="240"/>
      <c r="Z570" s="240"/>
      <c r="AA570" s="240"/>
      <c r="AB570" s="240"/>
      <c r="AC570" s="240"/>
      <c r="AD570" s="126"/>
      <c r="AE570" s="126"/>
      <c r="AG570" s="205" t="s">
        <v>210</v>
      </c>
      <c r="AH570" s="265"/>
      <c r="AI570" s="265"/>
      <c r="AJ570" s="265"/>
      <c r="AK570" s="265"/>
      <c r="AL570" s="265"/>
      <c r="AM570" s="265"/>
      <c r="AN570" s="265"/>
      <c r="AO570" s="265"/>
    </row>
    <row r="571" spans="1:42" s="22" customFormat="1" ht="15" customHeight="1" x14ac:dyDescent="0.25">
      <c r="A571" s="16"/>
      <c r="B571" s="144"/>
      <c r="C571" s="144"/>
      <c r="D571" s="144"/>
      <c r="E571" s="144"/>
      <c r="G571" s="126"/>
      <c r="H571" s="126"/>
      <c r="I571" s="126"/>
      <c r="J571" s="126"/>
      <c r="K571" s="126"/>
      <c r="L571" s="126"/>
      <c r="M571" s="126"/>
      <c r="N571" s="126"/>
      <c r="O571" s="6"/>
      <c r="P571" s="126"/>
      <c r="Q571" s="126"/>
      <c r="R571" s="126"/>
      <c r="S571" s="126"/>
      <c r="T571" s="21"/>
      <c r="U571" s="240"/>
      <c r="V571" s="240"/>
      <c r="W571" s="240"/>
      <c r="X571" s="240"/>
      <c r="Y571" s="240"/>
      <c r="Z571" s="240"/>
      <c r="AA571" s="240"/>
      <c r="AB571" s="240"/>
      <c r="AC571" s="240"/>
      <c r="AD571" s="126"/>
      <c r="AE571" s="126"/>
      <c r="AG571" s="265"/>
      <c r="AH571" s="265"/>
      <c r="AI571" s="265"/>
      <c r="AJ571" s="265"/>
      <c r="AK571" s="265"/>
      <c r="AL571" s="265"/>
      <c r="AM571" s="265"/>
      <c r="AN571" s="265"/>
      <c r="AO571" s="265"/>
    </row>
    <row r="572" spans="1:42" s="22" customFormat="1" ht="2.25" customHeight="1" x14ac:dyDescent="0.25">
      <c r="A572" s="16"/>
      <c r="I572" s="6"/>
      <c r="J572" s="6"/>
      <c r="K572" s="6"/>
      <c r="L572" s="6"/>
      <c r="M572" s="6"/>
      <c r="N572" s="6"/>
      <c r="O572" s="6"/>
      <c r="P572" s="6"/>
      <c r="Q572" s="6"/>
      <c r="R572" s="6"/>
      <c r="S572" s="6"/>
      <c r="T572" s="6"/>
      <c r="U572" s="6"/>
      <c r="V572" s="6"/>
      <c r="W572" s="6"/>
      <c r="X572" s="6"/>
      <c r="Y572" s="6"/>
      <c r="Z572" s="6"/>
      <c r="AA572" s="6"/>
      <c r="AB572" s="6"/>
      <c r="AC572" s="6"/>
      <c r="AD572" s="6"/>
      <c r="AE572" s="6"/>
      <c r="AG572" s="6"/>
      <c r="AH572" s="6"/>
      <c r="AI572" s="6"/>
      <c r="AJ572" s="6"/>
      <c r="AK572" s="6"/>
      <c r="AL572" s="6"/>
      <c r="AM572" s="6"/>
      <c r="AN572" s="6"/>
      <c r="AO572" s="6"/>
    </row>
    <row r="573" spans="1:42" s="22" customFormat="1" ht="15" customHeight="1" x14ac:dyDescent="0.25">
      <c r="A573" s="16"/>
      <c r="B573" s="130"/>
      <c r="C573" s="131"/>
      <c r="D573" s="131"/>
      <c r="E573" s="132"/>
      <c r="G573" s="219"/>
      <c r="H573" s="231"/>
      <c r="I573" s="231"/>
      <c r="J573" s="231"/>
      <c r="K573" s="231"/>
      <c r="L573" s="232"/>
      <c r="M573" s="163" t="s">
        <v>41</v>
      </c>
      <c r="N573" s="163"/>
      <c r="O573" s="6"/>
      <c r="P573" s="216"/>
      <c r="Q573" s="238"/>
      <c r="R573" s="238"/>
      <c r="S573" s="239"/>
      <c r="U573" s="6"/>
      <c r="V573" s="6"/>
      <c r="W573" s="5"/>
      <c r="X573" s="213">
        <f>IF(P573=0,G573,IF(P573&lt;1920,G573*0.7,IF(P573&lt;1970,G573*0.9,G573)))</f>
        <v>0</v>
      </c>
      <c r="Y573" s="214"/>
      <c r="Z573" s="214"/>
      <c r="AA573" s="214"/>
      <c r="AB573" s="214"/>
      <c r="AC573" s="215"/>
      <c r="AD573" s="163" t="s">
        <v>41</v>
      </c>
      <c r="AE573" s="163"/>
      <c r="AG573" s="190"/>
      <c r="AH573" s="190"/>
      <c r="AI573" s="190"/>
      <c r="AJ573" s="190"/>
      <c r="AK573" s="6"/>
      <c r="AL573" s="6"/>
      <c r="AM573" s="6"/>
      <c r="AN573" s="6"/>
      <c r="AO573" s="6"/>
    </row>
    <row r="574" spans="1:42" s="22" customFormat="1" ht="2.25" customHeight="1" x14ac:dyDescent="0.25">
      <c r="A574" s="16"/>
      <c r="I574" s="6"/>
      <c r="J574" s="6"/>
      <c r="K574" s="6"/>
      <c r="L574" s="6"/>
      <c r="M574" s="5"/>
      <c r="N574" s="5"/>
      <c r="O574" s="6"/>
      <c r="P574" s="6"/>
      <c r="Q574" s="6"/>
      <c r="R574" s="6"/>
      <c r="S574" s="6"/>
      <c r="T574" s="6"/>
      <c r="U574" s="6"/>
      <c r="V574" s="6"/>
      <c r="X574" s="23"/>
      <c r="Y574" s="23"/>
      <c r="Z574" s="23"/>
      <c r="AA574" s="23"/>
      <c r="AB574" s="23"/>
      <c r="AC574" s="5"/>
      <c r="AD574" s="6"/>
      <c r="AE574" s="6"/>
      <c r="AG574" s="6"/>
      <c r="AH574" s="6"/>
      <c r="AI574" s="6"/>
      <c r="AJ574" s="6"/>
      <c r="AK574" s="6"/>
      <c r="AL574" s="6"/>
      <c r="AM574" s="6"/>
      <c r="AN574" s="6"/>
      <c r="AO574" s="6"/>
    </row>
    <row r="575" spans="1:42" s="22" customFormat="1" ht="15" customHeight="1" x14ac:dyDescent="0.25">
      <c r="A575" s="16"/>
      <c r="B575" s="130"/>
      <c r="C575" s="131"/>
      <c r="D575" s="131"/>
      <c r="E575" s="132"/>
      <c r="G575" s="219"/>
      <c r="H575" s="231"/>
      <c r="I575" s="231"/>
      <c r="J575" s="231"/>
      <c r="K575" s="231"/>
      <c r="L575" s="232"/>
      <c r="M575" s="163" t="s">
        <v>41</v>
      </c>
      <c r="N575" s="163"/>
      <c r="O575" s="6"/>
      <c r="P575" s="216"/>
      <c r="Q575" s="238"/>
      <c r="R575" s="238"/>
      <c r="S575" s="239"/>
      <c r="U575" s="6"/>
      <c r="V575" s="6"/>
      <c r="X575" s="213">
        <f>IF(P575=0,G575,IF(P575&lt;1920,G575*0.7,IF(P575&lt;1970,G575*0.9,G575)))</f>
        <v>0</v>
      </c>
      <c r="Y575" s="214"/>
      <c r="Z575" s="214"/>
      <c r="AA575" s="214"/>
      <c r="AB575" s="214"/>
      <c r="AC575" s="215"/>
      <c r="AD575" s="163" t="s">
        <v>41</v>
      </c>
      <c r="AE575" s="163"/>
      <c r="AG575" s="190"/>
      <c r="AH575" s="190"/>
      <c r="AI575" s="190"/>
      <c r="AJ575" s="190"/>
      <c r="AK575" s="6"/>
      <c r="AL575" s="6"/>
      <c r="AM575" s="6"/>
      <c r="AN575" s="6"/>
      <c r="AO575" s="6"/>
    </row>
    <row r="576" spans="1:42" s="22" customFormat="1" ht="2.25" customHeight="1" x14ac:dyDescent="0.25">
      <c r="A576" s="16"/>
    </row>
    <row r="577" spans="1:42" s="22" customFormat="1" ht="15" customHeight="1" x14ac:dyDescent="0.25">
      <c r="A577" s="16">
        <v>53</v>
      </c>
      <c r="B577" s="164" t="s">
        <v>185</v>
      </c>
      <c r="C577" s="164"/>
      <c r="D577" s="164"/>
      <c r="E577" s="164"/>
      <c r="F577" s="164"/>
      <c r="G577" s="164"/>
      <c r="H577" s="164"/>
      <c r="I577" s="164"/>
      <c r="J577" s="164"/>
      <c r="K577" s="164"/>
      <c r="L577" s="164"/>
      <c r="M577" s="164"/>
      <c r="N577" s="164"/>
      <c r="O577" s="164"/>
      <c r="P577" s="164"/>
      <c r="Q577" s="164"/>
      <c r="R577" s="164"/>
      <c r="S577" s="164"/>
      <c r="T577" s="164"/>
      <c r="U577" s="164"/>
      <c r="V577" s="164"/>
      <c r="W577" s="164"/>
      <c r="X577" s="164"/>
      <c r="Y577" s="164"/>
      <c r="Z577" s="164"/>
      <c r="AA577" s="164"/>
      <c r="AB577" s="164"/>
      <c r="AC577" s="164"/>
      <c r="AD577" s="164"/>
      <c r="AE577" s="164"/>
      <c r="AF577" s="164"/>
      <c r="AG577" s="164"/>
      <c r="AH577" s="164"/>
      <c r="AI577" s="164"/>
      <c r="AJ577" s="164"/>
      <c r="AK577" s="213">
        <f>IF((SUM(AB559,AB561,AB563)-SUM(X573,X575))&gt;0,(SUM(AB559,AB561,AB563)-SUM(X573,X575)),IF((SUM(AB559,AB561,AB563)-SUM(X573,X575))&lt;0,"?",0))</f>
        <v>0</v>
      </c>
      <c r="AL577" s="153"/>
      <c r="AM577" s="153"/>
      <c r="AN577" s="154"/>
      <c r="AO577" s="163" t="s">
        <v>41</v>
      </c>
      <c r="AP577" s="163"/>
    </row>
    <row r="578" spans="1:42" s="22" customFormat="1" ht="2.25" customHeight="1" x14ac:dyDescent="0.25">
      <c r="A578" s="16"/>
    </row>
    <row r="579" spans="1:42" s="22" customFormat="1" ht="15" customHeight="1" x14ac:dyDescent="0.25">
      <c r="A579" s="16">
        <v>54</v>
      </c>
      <c r="B579" s="233" t="s">
        <v>143</v>
      </c>
      <c r="C579" s="162"/>
      <c r="D579" s="162"/>
      <c r="E579" s="162"/>
      <c r="F579" s="162"/>
      <c r="G579" s="162"/>
      <c r="H579" s="162"/>
      <c r="I579" s="162"/>
      <c r="J579" s="162"/>
      <c r="K579" s="162"/>
      <c r="L579" s="162"/>
      <c r="M579" s="162"/>
      <c r="N579" s="162"/>
      <c r="O579" s="162"/>
      <c r="P579" s="162"/>
      <c r="Q579" s="162"/>
      <c r="R579" s="162"/>
      <c r="S579" s="162"/>
      <c r="T579" s="162"/>
      <c r="U579" s="162"/>
      <c r="V579" s="162"/>
      <c r="W579" s="162"/>
      <c r="X579" s="162"/>
      <c r="Y579" s="162"/>
      <c r="Z579" s="162"/>
      <c r="AA579" s="162"/>
      <c r="AB579" s="162"/>
      <c r="AC579" s="162"/>
      <c r="AD579" s="162"/>
      <c r="AE579" s="162"/>
      <c r="AF579" s="162"/>
      <c r="AG579" s="162"/>
      <c r="AH579" s="162"/>
      <c r="AI579" s="162"/>
      <c r="AJ579" s="162"/>
      <c r="AK579" s="162"/>
      <c r="AL579" s="162"/>
      <c r="AM579" s="162"/>
      <c r="AN579" s="162"/>
      <c r="AO579" s="162"/>
      <c r="AP579" s="162"/>
    </row>
    <row r="580" spans="1:42" s="22" customFormat="1" ht="2.25" customHeight="1" x14ac:dyDescent="0.25">
      <c r="A580" s="16"/>
    </row>
    <row r="581" spans="1:42" s="22" customFormat="1" ht="15" customHeight="1" x14ac:dyDescent="0.25">
      <c r="A581" s="16"/>
      <c r="B581" s="145" t="s">
        <v>42</v>
      </c>
      <c r="C581" s="162"/>
      <c r="D581" s="162"/>
      <c r="E581" s="162"/>
      <c r="F581" s="162"/>
      <c r="G581" s="162"/>
      <c r="H581" s="162"/>
      <c r="I581" s="162"/>
      <c r="J581" s="162"/>
      <c r="K581" s="162"/>
      <c r="L581" s="162"/>
      <c r="M581" s="162"/>
      <c r="N581" s="162"/>
      <c r="O581" s="162"/>
      <c r="Q581" s="219"/>
      <c r="R581" s="220"/>
      <c r="S581" s="220"/>
      <c r="T581" s="220"/>
      <c r="U581" s="220"/>
      <c r="V581" s="221"/>
      <c r="W581" s="147" t="s">
        <v>41</v>
      </c>
      <c r="X581" s="147"/>
    </row>
    <row r="582" spans="1:42" s="22" customFormat="1" ht="2.25" customHeight="1" x14ac:dyDescent="0.25">
      <c r="A582" s="16"/>
      <c r="E582" s="23"/>
      <c r="F582" s="23"/>
      <c r="G582" s="23"/>
      <c r="P582" s="23"/>
    </row>
    <row r="583" spans="1:42" s="22" customFormat="1" ht="15" customHeight="1" x14ac:dyDescent="0.25">
      <c r="A583" s="16"/>
      <c r="B583" s="145" t="s">
        <v>43</v>
      </c>
      <c r="C583" s="162"/>
      <c r="D583" s="162"/>
      <c r="E583" s="162"/>
      <c r="F583" s="162"/>
      <c r="G583" s="162"/>
      <c r="H583" s="162"/>
      <c r="I583" s="162"/>
      <c r="J583" s="162"/>
      <c r="K583" s="162"/>
      <c r="L583" s="162"/>
      <c r="M583" s="162"/>
      <c r="N583" s="162"/>
      <c r="O583" s="162"/>
      <c r="Q583" s="219"/>
      <c r="R583" s="220"/>
      <c r="S583" s="220"/>
      <c r="T583" s="220"/>
      <c r="U583" s="220"/>
      <c r="V583" s="221"/>
      <c r="W583" s="147" t="s">
        <v>41</v>
      </c>
      <c r="X583" s="147"/>
    </row>
    <row r="584" spans="1:42" s="22" customFormat="1" ht="2.25" customHeight="1" x14ac:dyDescent="0.25">
      <c r="A584" s="16"/>
      <c r="E584" s="23"/>
      <c r="F584" s="23"/>
      <c r="G584" s="23"/>
      <c r="P584" s="23"/>
    </row>
    <row r="585" spans="1:42" s="22" customFormat="1" ht="15" customHeight="1" x14ac:dyDescent="0.25">
      <c r="A585" s="16"/>
      <c r="B585" s="145" t="s">
        <v>126</v>
      </c>
      <c r="C585" s="162"/>
      <c r="D585" s="162"/>
      <c r="E585" s="162"/>
      <c r="F585" s="162"/>
      <c r="G585" s="162"/>
      <c r="H585" s="162"/>
      <c r="I585" s="162"/>
      <c r="J585" s="162"/>
      <c r="K585" s="162"/>
      <c r="L585" s="162"/>
      <c r="M585" s="162"/>
      <c r="N585" s="162"/>
      <c r="O585" s="162"/>
      <c r="Q585" s="219"/>
      <c r="R585" s="220"/>
      <c r="S585" s="220"/>
      <c r="T585" s="220"/>
      <c r="U585" s="220"/>
      <c r="V585" s="221"/>
      <c r="W585" s="147" t="s">
        <v>41</v>
      </c>
      <c r="X585" s="147"/>
    </row>
    <row r="586" spans="1:42" s="22" customFormat="1" ht="2.25" customHeight="1" x14ac:dyDescent="0.25">
      <c r="A586" s="16"/>
      <c r="E586" s="23"/>
      <c r="F586" s="23"/>
      <c r="G586" s="23"/>
      <c r="P586" s="23"/>
    </row>
    <row r="587" spans="1:42" s="22" customFormat="1" ht="15" customHeight="1" x14ac:dyDescent="0.25">
      <c r="A587" s="16"/>
      <c r="B587" s="145" t="s">
        <v>127</v>
      </c>
      <c r="C587" s="162"/>
      <c r="D587" s="162"/>
      <c r="E587" s="162"/>
      <c r="F587" s="162"/>
      <c r="G587" s="162"/>
      <c r="H587" s="162"/>
      <c r="I587" s="162"/>
      <c r="J587" s="162"/>
      <c r="K587" s="162"/>
      <c r="L587" s="162"/>
      <c r="M587" s="162"/>
      <c r="N587" s="162"/>
      <c r="O587" s="162"/>
      <c r="Q587" s="219"/>
      <c r="R587" s="220"/>
      <c r="S587" s="220"/>
      <c r="T587" s="220"/>
      <c r="U587" s="220"/>
      <c r="V587" s="221"/>
      <c r="W587" s="147" t="s">
        <v>41</v>
      </c>
      <c r="X587" s="147"/>
    </row>
    <row r="588" spans="1:42" s="22" customFormat="1" ht="2.25" customHeight="1" x14ac:dyDescent="0.25">
      <c r="A588" s="16"/>
      <c r="E588" s="23"/>
      <c r="F588" s="23"/>
      <c r="G588" s="23"/>
      <c r="P588" s="23"/>
    </row>
    <row r="589" spans="1:42" s="22" customFormat="1" ht="15" customHeight="1" x14ac:dyDescent="0.25">
      <c r="A589" s="16"/>
      <c r="B589" s="145" t="s">
        <v>44</v>
      </c>
      <c r="C589" s="162"/>
      <c r="D589" s="162"/>
      <c r="E589" s="162"/>
      <c r="F589" s="162"/>
      <c r="G589" s="162"/>
      <c r="H589" s="162"/>
      <c r="I589" s="162"/>
      <c r="J589" s="162"/>
      <c r="K589" s="162"/>
      <c r="L589" s="162"/>
      <c r="M589" s="162"/>
      <c r="N589" s="162"/>
      <c r="O589" s="162"/>
      <c r="Q589" s="219"/>
      <c r="R589" s="220"/>
      <c r="S589" s="220"/>
      <c r="T589" s="220"/>
      <c r="U589" s="220"/>
      <c r="V589" s="221"/>
      <c r="W589" s="147" t="s">
        <v>41</v>
      </c>
      <c r="X589" s="147"/>
    </row>
    <row r="590" spans="1:42" s="22" customFormat="1" ht="2.25" customHeight="1" x14ac:dyDescent="0.25">
      <c r="A590" s="16"/>
      <c r="E590" s="23"/>
      <c r="F590" s="23"/>
      <c r="G590" s="23"/>
      <c r="P590" s="23"/>
    </row>
    <row r="591" spans="1:42" s="22" customFormat="1" ht="15" customHeight="1" x14ac:dyDescent="0.25">
      <c r="A591" s="16"/>
      <c r="B591" s="145" t="s">
        <v>45</v>
      </c>
      <c r="C591" s="162"/>
      <c r="D591" s="162"/>
      <c r="E591" s="162"/>
      <c r="F591" s="162"/>
      <c r="G591" s="162"/>
      <c r="H591" s="162"/>
      <c r="I591" s="162"/>
      <c r="J591" s="162"/>
      <c r="K591" s="162"/>
      <c r="L591" s="162"/>
      <c r="M591" s="162"/>
      <c r="N591" s="162"/>
      <c r="O591" s="162"/>
      <c r="Q591" s="219"/>
      <c r="R591" s="220"/>
      <c r="S591" s="220"/>
      <c r="T591" s="220"/>
      <c r="U591" s="220"/>
      <c r="V591" s="221"/>
      <c r="W591" s="147" t="s">
        <v>41</v>
      </c>
      <c r="X591" s="147"/>
    </row>
    <row r="592" spans="1:42" s="22" customFormat="1" ht="2.25" customHeight="1" x14ac:dyDescent="0.25">
      <c r="A592" s="16"/>
      <c r="E592" s="23"/>
      <c r="F592" s="23"/>
      <c r="G592" s="23"/>
      <c r="P592" s="23"/>
    </row>
    <row r="593" spans="1:42" s="22" customFormat="1" ht="15" customHeight="1" x14ac:dyDescent="0.25">
      <c r="A593" s="16"/>
      <c r="B593" s="145" t="s">
        <v>46</v>
      </c>
      <c r="C593" s="162"/>
      <c r="D593" s="162"/>
      <c r="E593" s="162"/>
      <c r="F593" s="162"/>
      <c r="G593" s="162"/>
      <c r="H593" s="162"/>
      <c r="I593" s="162"/>
      <c r="J593" s="162"/>
      <c r="K593" s="162"/>
      <c r="L593" s="162"/>
      <c r="M593" s="162"/>
      <c r="N593" s="162"/>
      <c r="O593" s="162"/>
      <c r="Q593" s="219"/>
      <c r="R593" s="220"/>
      <c r="S593" s="220"/>
      <c r="T593" s="220"/>
      <c r="U593" s="220"/>
      <c r="V593" s="221"/>
      <c r="W593" s="147" t="s">
        <v>41</v>
      </c>
      <c r="X593" s="147"/>
    </row>
    <row r="594" spans="1:42" s="22" customFormat="1" ht="2.25" customHeight="1" x14ac:dyDescent="0.25">
      <c r="A594" s="16"/>
      <c r="E594" s="23"/>
      <c r="F594" s="23"/>
      <c r="G594" s="23"/>
      <c r="P594" s="23"/>
    </row>
    <row r="595" spans="1:42" s="22" customFormat="1" ht="15" customHeight="1" x14ac:dyDescent="0.25">
      <c r="A595" s="16"/>
      <c r="B595" s="145" t="s">
        <v>47</v>
      </c>
      <c r="C595" s="162"/>
      <c r="D595" s="162"/>
      <c r="E595" s="162"/>
      <c r="F595" s="162"/>
      <c r="G595" s="162"/>
      <c r="H595" s="162"/>
      <c r="I595" s="162"/>
      <c r="J595" s="162"/>
      <c r="K595" s="162"/>
      <c r="L595" s="162"/>
      <c r="M595" s="162"/>
      <c r="N595" s="162"/>
      <c r="O595" s="162"/>
      <c r="Q595" s="219"/>
      <c r="R595" s="220"/>
      <c r="S595" s="220"/>
      <c r="T595" s="220"/>
      <c r="U595" s="220"/>
      <c r="V595" s="221"/>
      <c r="W595" s="147" t="s">
        <v>41</v>
      </c>
      <c r="X595" s="147"/>
    </row>
    <row r="596" spans="1:42" s="22" customFormat="1" ht="2.25" customHeight="1" x14ac:dyDescent="0.25">
      <c r="A596" s="16"/>
    </row>
    <row r="597" spans="1:42" s="22" customFormat="1" ht="15" customHeight="1" x14ac:dyDescent="0.25">
      <c r="A597" s="16">
        <v>55</v>
      </c>
      <c r="B597" s="233" t="s">
        <v>258</v>
      </c>
      <c r="C597" s="162"/>
      <c r="D597" s="162"/>
      <c r="E597" s="162"/>
      <c r="F597" s="162"/>
      <c r="G597" s="162"/>
      <c r="H597" s="162"/>
      <c r="I597" s="162"/>
      <c r="J597" s="162"/>
      <c r="K597" s="162"/>
      <c r="L597" s="162"/>
      <c r="M597" s="162"/>
      <c r="N597" s="162"/>
      <c r="O597" s="162"/>
      <c r="P597" s="162"/>
      <c r="Q597" s="162"/>
      <c r="R597" s="162"/>
      <c r="S597" s="162"/>
      <c r="T597" s="162"/>
      <c r="U597" s="162"/>
      <c r="V597" s="162"/>
      <c r="W597" s="162"/>
      <c r="X597" s="162"/>
      <c r="Y597" s="162"/>
      <c r="Z597" s="162"/>
      <c r="AA597" s="162"/>
      <c r="AB597" s="162"/>
      <c r="AC597" s="162"/>
      <c r="AD597" s="162"/>
      <c r="AE597" s="162"/>
      <c r="AF597" s="162"/>
      <c r="AG597" s="162"/>
      <c r="AH597" s="162"/>
      <c r="AI597" s="162"/>
      <c r="AJ597" s="162"/>
      <c r="AK597" s="162"/>
      <c r="AL597" s="162"/>
      <c r="AM597" s="162"/>
      <c r="AN597" s="162"/>
      <c r="AO597" s="162"/>
      <c r="AP597" s="162"/>
    </row>
    <row r="598" spans="1:42" s="22" customFormat="1" ht="2.25" customHeight="1" x14ac:dyDescent="0.25">
      <c r="A598" s="16"/>
      <c r="B598" s="19"/>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row>
    <row r="599" spans="1:42" s="22" customFormat="1" ht="15" customHeight="1" x14ac:dyDescent="0.25">
      <c r="A599" s="16"/>
      <c r="B599" s="167" t="s">
        <v>28</v>
      </c>
      <c r="C599" s="147"/>
      <c r="D599" s="147"/>
      <c r="E599" s="147"/>
      <c r="F599" s="147"/>
      <c r="G599" s="147"/>
      <c r="H599" s="147"/>
      <c r="I599" s="147"/>
      <c r="J599" s="147"/>
      <c r="K599" s="147"/>
      <c r="L599" s="147"/>
      <c r="M599" s="147"/>
      <c r="N599" s="147"/>
      <c r="O599" s="147"/>
      <c r="Q599" s="219"/>
      <c r="R599" s="220"/>
      <c r="S599" s="220"/>
      <c r="T599" s="220"/>
      <c r="U599" s="220"/>
      <c r="V599" s="221"/>
      <c r="W599" s="147" t="s">
        <v>41</v>
      </c>
      <c r="X599" s="147"/>
    </row>
    <row r="600" spans="1:42" s="22" customFormat="1" ht="2.25" customHeight="1" x14ac:dyDescent="0.25">
      <c r="A600" s="16"/>
    </row>
    <row r="601" spans="1:42" s="22" customFormat="1" ht="15" customHeight="1" x14ac:dyDescent="0.25">
      <c r="A601" s="16"/>
      <c r="B601" s="167" t="s">
        <v>82</v>
      </c>
      <c r="C601" s="147"/>
      <c r="D601" s="147"/>
      <c r="E601" s="147"/>
      <c r="F601" s="147"/>
      <c r="G601" s="147"/>
      <c r="H601" s="147"/>
      <c r="I601" s="147"/>
      <c r="J601" s="147"/>
      <c r="K601" s="147"/>
      <c r="L601" s="147"/>
      <c r="M601" s="147"/>
      <c r="N601" s="147"/>
      <c r="O601" s="147"/>
      <c r="Q601" s="219"/>
      <c r="R601" s="220"/>
      <c r="S601" s="220"/>
      <c r="T601" s="220"/>
      <c r="U601" s="220"/>
      <c r="V601" s="221"/>
      <c r="W601" s="147" t="s">
        <v>41</v>
      </c>
      <c r="X601" s="147"/>
    </row>
    <row r="602" spans="1:42" s="22" customFormat="1" ht="2.25" customHeight="1" x14ac:dyDescent="0.25">
      <c r="A602" s="16"/>
    </row>
    <row r="603" spans="1:42" s="22" customFormat="1" ht="15" customHeight="1" x14ac:dyDescent="0.25">
      <c r="A603" s="16"/>
      <c r="B603" s="167" t="s">
        <v>48</v>
      </c>
      <c r="C603" s="147"/>
      <c r="D603" s="147"/>
      <c r="E603" s="147"/>
      <c r="F603" s="147"/>
      <c r="G603" s="147"/>
      <c r="H603" s="147"/>
      <c r="I603" s="147"/>
      <c r="J603" s="147"/>
      <c r="K603" s="147"/>
      <c r="L603" s="147"/>
      <c r="M603" s="147"/>
      <c r="N603" s="147"/>
      <c r="O603" s="147"/>
      <c r="Q603" s="219"/>
      <c r="R603" s="231"/>
      <c r="S603" s="231"/>
      <c r="T603" s="231"/>
      <c r="U603" s="231"/>
      <c r="V603" s="232"/>
      <c r="W603" s="147" t="s">
        <v>41</v>
      </c>
      <c r="X603" s="147"/>
    </row>
    <row r="604" spans="1:42" s="22" customFormat="1" ht="2.25" customHeight="1" x14ac:dyDescent="0.25">
      <c r="A604" s="16"/>
    </row>
    <row r="605" spans="1:42" s="22" customFormat="1" ht="15" customHeight="1" x14ac:dyDescent="0.25">
      <c r="A605" s="16"/>
      <c r="B605" s="167" t="s">
        <v>29</v>
      </c>
      <c r="C605" s="147"/>
      <c r="D605" s="147"/>
      <c r="E605" s="147"/>
      <c r="F605" s="147"/>
      <c r="G605" s="147"/>
      <c r="H605" s="147"/>
      <c r="I605" s="147"/>
      <c r="J605" s="147"/>
      <c r="K605" s="147"/>
      <c r="L605" s="147"/>
      <c r="M605" s="147"/>
      <c r="N605" s="147"/>
      <c r="O605" s="147"/>
      <c r="Q605" s="219"/>
      <c r="R605" s="220"/>
      <c r="S605" s="220"/>
      <c r="T605" s="220"/>
      <c r="U605" s="220"/>
      <c r="V605" s="221"/>
      <c r="W605" s="147" t="s">
        <v>41</v>
      </c>
      <c r="X605" s="147"/>
    </row>
    <row r="606" spans="1:42" s="22" customFormat="1" ht="4.5" customHeight="1" x14ac:dyDescent="0.25">
      <c r="A606" s="16"/>
      <c r="B606" s="28"/>
    </row>
    <row r="607" spans="1:42" s="22" customFormat="1" ht="15" customHeight="1" x14ac:dyDescent="0.25">
      <c r="A607" s="16"/>
      <c r="B607" s="168" t="s">
        <v>211</v>
      </c>
      <c r="C607" s="168"/>
      <c r="D607" s="168"/>
      <c r="E607" s="168"/>
      <c r="F607" s="168"/>
      <c r="G607" s="168"/>
      <c r="H607" s="168"/>
      <c r="I607" s="168"/>
      <c r="J607" s="168"/>
      <c r="K607" s="168"/>
      <c r="L607" s="168"/>
      <c r="M607" s="168"/>
      <c r="N607" s="168"/>
      <c r="O607" s="168"/>
      <c r="P607" s="168"/>
      <c r="Q607" s="168"/>
      <c r="R607" s="168"/>
      <c r="S607" s="168"/>
      <c r="T607" s="168"/>
      <c r="U607" s="168"/>
      <c r="V607" s="168"/>
      <c r="W607" s="168"/>
      <c r="X607" s="168"/>
      <c r="Y607" s="168"/>
      <c r="Z607" s="168"/>
      <c r="AA607" s="168"/>
      <c r="AB607" s="168"/>
      <c r="AC607" s="168"/>
      <c r="AD607" s="168"/>
      <c r="AE607" s="168"/>
      <c r="AF607" s="168"/>
      <c r="AG607" s="168"/>
      <c r="AH607" s="168"/>
      <c r="AI607" s="168"/>
      <c r="AJ607" s="168"/>
      <c r="AK607" s="168"/>
      <c r="AL607" s="168"/>
      <c r="AM607" s="168"/>
      <c r="AN607" s="168"/>
      <c r="AO607" s="168"/>
      <c r="AP607" s="169"/>
    </row>
    <row r="608" spans="1:42" s="22" customFormat="1" ht="4.5" customHeight="1" x14ac:dyDescent="0.25">
      <c r="A608" s="16"/>
    </row>
    <row r="609" spans="1:42" s="111" customFormat="1" ht="19.2" customHeight="1" x14ac:dyDescent="0.25">
      <c r="A609" s="16">
        <v>56</v>
      </c>
      <c r="B609" s="248" t="s">
        <v>291</v>
      </c>
      <c r="C609" s="248"/>
      <c r="D609" s="248"/>
      <c r="E609" s="248"/>
      <c r="F609" s="248"/>
      <c r="G609" s="248"/>
      <c r="H609" s="248"/>
      <c r="I609" s="248"/>
      <c r="J609" s="248"/>
      <c r="K609" s="248"/>
      <c r="L609" s="248"/>
      <c r="M609" s="248"/>
      <c r="N609" s="248"/>
      <c r="O609" s="248"/>
      <c r="P609" s="248"/>
      <c r="Q609" s="248"/>
      <c r="R609" s="248"/>
      <c r="S609" s="248"/>
      <c r="T609" s="248"/>
      <c r="U609" s="248"/>
      <c r="V609" s="248"/>
      <c r="W609" s="248"/>
      <c r="X609" s="248"/>
      <c r="Y609" s="248"/>
      <c r="Z609" s="248"/>
      <c r="AA609" s="248"/>
      <c r="AB609" s="248"/>
      <c r="AC609" s="248"/>
      <c r="AD609" s="248"/>
      <c r="AE609" s="248"/>
      <c r="AF609" s="248"/>
      <c r="AG609" s="248"/>
      <c r="AH609" s="248"/>
      <c r="AI609" s="248"/>
      <c r="AJ609" s="248"/>
      <c r="AK609" s="248"/>
      <c r="AL609" s="248"/>
      <c r="AM609" s="248"/>
      <c r="AN609" s="248"/>
      <c r="AO609" s="248"/>
      <c r="AP609" s="248"/>
    </row>
    <row r="610" spans="1:42" s="22" customFormat="1" ht="102.6" customHeight="1" x14ac:dyDescent="0.25">
      <c r="B610" s="226" t="s">
        <v>269</v>
      </c>
      <c r="C610" s="227"/>
      <c r="D610" s="227"/>
      <c r="E610" s="227"/>
      <c r="F610" s="227"/>
      <c r="G610" s="227"/>
      <c r="H610" s="227"/>
      <c r="I610" s="227"/>
      <c r="J610" s="227"/>
      <c r="K610" s="227"/>
      <c r="L610" s="227"/>
      <c r="M610" s="227"/>
      <c r="N610" s="227"/>
      <c r="O610" s="227"/>
      <c r="P610" s="227"/>
      <c r="Q610" s="227"/>
      <c r="R610" s="227"/>
      <c r="S610" s="227"/>
      <c r="T610" s="227"/>
      <c r="U610" s="227"/>
      <c r="V610" s="227"/>
      <c r="W610" s="227"/>
      <c r="X610" s="227"/>
      <c r="Y610" s="227"/>
      <c r="Z610" s="227"/>
      <c r="AA610" s="227"/>
      <c r="AB610" s="227"/>
      <c r="AC610" s="227"/>
      <c r="AD610" s="227"/>
      <c r="AE610" s="227"/>
      <c r="AF610" s="227"/>
      <c r="AG610" s="227"/>
      <c r="AH610" s="227"/>
      <c r="AI610" s="227"/>
      <c r="AJ610" s="227"/>
      <c r="AK610" s="227"/>
      <c r="AL610" s="227"/>
      <c r="AM610" s="227"/>
      <c r="AN610" s="227"/>
      <c r="AO610" s="227"/>
      <c r="AP610" s="227"/>
    </row>
    <row r="611" spans="1:42" s="95" customFormat="1" ht="2.25" customHeight="1" x14ac:dyDescent="0.25">
      <c r="A611" s="16"/>
      <c r="B611" s="96"/>
      <c r="C611" s="97"/>
      <c r="D611" s="97"/>
      <c r="E611" s="97"/>
      <c r="F611" s="97"/>
      <c r="G611" s="97"/>
      <c r="H611" s="97"/>
      <c r="I611" s="97"/>
      <c r="J611" s="97"/>
      <c r="K611" s="97"/>
      <c r="L611" s="97"/>
      <c r="M611" s="97"/>
      <c r="N611" s="97"/>
      <c r="O611" s="97"/>
      <c r="P611" s="97"/>
      <c r="Q611" s="97"/>
      <c r="R611" s="97"/>
      <c r="S611" s="97"/>
      <c r="T611" s="97"/>
      <c r="U611" s="97"/>
      <c r="V611" s="97"/>
      <c r="W611" s="97"/>
      <c r="X611" s="97"/>
      <c r="Y611" s="97"/>
      <c r="Z611" s="97"/>
      <c r="AA611" s="97"/>
      <c r="AB611" s="97"/>
      <c r="AC611" s="97"/>
      <c r="AD611" s="97"/>
      <c r="AE611" s="97"/>
      <c r="AF611" s="97"/>
      <c r="AG611" s="97"/>
      <c r="AH611" s="97"/>
      <c r="AI611" s="97"/>
      <c r="AJ611" s="97"/>
      <c r="AK611" s="97"/>
      <c r="AL611" s="97"/>
      <c r="AM611" s="97"/>
      <c r="AN611" s="97"/>
      <c r="AO611" s="97"/>
      <c r="AP611" s="97"/>
    </row>
    <row r="612" spans="1:42" s="107" customFormat="1" ht="18.600000000000001" customHeight="1" x14ac:dyDescent="0.25">
      <c r="A612" s="109"/>
      <c r="B612" s="134" t="s">
        <v>249</v>
      </c>
      <c r="C612" s="134"/>
      <c r="D612" s="134"/>
      <c r="E612" s="134"/>
      <c r="F612" s="134"/>
      <c r="G612" s="134"/>
      <c r="H612" s="134"/>
      <c r="I612" s="134"/>
      <c r="J612" s="134"/>
      <c r="K612" s="134"/>
      <c r="L612" s="134"/>
      <c r="M612" s="134"/>
      <c r="N612" s="134"/>
      <c r="O612" s="134"/>
      <c r="P612" s="134"/>
      <c r="Q612" s="134"/>
      <c r="R612" s="134"/>
      <c r="S612" s="134"/>
      <c r="T612" s="134"/>
      <c r="U612" s="134"/>
      <c r="V612" s="260" t="s">
        <v>250</v>
      </c>
      <c r="W612" s="260"/>
      <c r="X612" s="260"/>
      <c r="Y612" s="260"/>
      <c r="Z612" s="260"/>
      <c r="AA612" s="260"/>
      <c r="AB612" s="260"/>
      <c r="AC612" s="260"/>
      <c r="AD612" s="260"/>
      <c r="AE612" s="260"/>
      <c r="AF612" s="260"/>
      <c r="AG612" s="260"/>
      <c r="AH612" s="260"/>
      <c r="AI612" s="260"/>
      <c r="AJ612" s="260"/>
      <c r="AK612" s="260"/>
      <c r="AL612" s="260"/>
      <c r="AM612" s="108" t="s">
        <v>270</v>
      </c>
      <c r="AO612" s="110"/>
      <c r="AP612" s="110"/>
    </row>
    <row r="613" spans="1:42" s="22" customFormat="1" ht="2.25" customHeight="1" x14ac:dyDescent="0.25">
      <c r="A613" s="16"/>
    </row>
    <row r="614" spans="1:42" s="22" customFormat="1" ht="27" customHeight="1" x14ac:dyDescent="0.25">
      <c r="A614" s="16"/>
      <c r="Q614" s="144" t="s">
        <v>31</v>
      </c>
      <c r="R614" s="126"/>
      <c r="S614" s="126"/>
      <c r="T614" s="126"/>
      <c r="U614" s="126"/>
      <c r="V614" s="126"/>
      <c r="W614" s="126"/>
      <c r="X614" s="126"/>
      <c r="Z614" s="144" t="s">
        <v>51</v>
      </c>
      <c r="AA614" s="144"/>
      <c r="AB614" s="144"/>
      <c r="AC614" s="144"/>
      <c r="AD614" s="144"/>
      <c r="AE614" s="93"/>
      <c r="AF614" s="93"/>
      <c r="AG614" s="93"/>
      <c r="AH614" s="93"/>
      <c r="AI614" s="261" t="s">
        <v>248</v>
      </c>
      <c r="AJ614" s="261"/>
      <c r="AK614" s="261"/>
      <c r="AL614" s="261"/>
      <c r="AM614" s="261"/>
      <c r="AN614" s="261"/>
      <c r="AO614" s="261"/>
    </row>
    <row r="615" spans="1:42" s="22" customFormat="1" ht="2.25" customHeight="1" x14ac:dyDescent="0.25">
      <c r="A615" s="16"/>
      <c r="Z615" s="92"/>
      <c r="AA615" s="92"/>
      <c r="AB615" s="92"/>
      <c r="AC615" s="92"/>
      <c r="AD615" s="92"/>
      <c r="AE615" s="92"/>
      <c r="AF615" s="92"/>
      <c r="AG615" s="92"/>
      <c r="AH615" s="92"/>
      <c r="AI615" s="115"/>
      <c r="AJ615" s="115"/>
      <c r="AK615" s="115"/>
      <c r="AL615" s="115"/>
      <c r="AM615" s="115"/>
      <c r="AN615" s="115"/>
      <c r="AO615" s="115"/>
    </row>
    <row r="616" spans="1:42" s="22" customFormat="1" ht="15" customHeight="1" x14ac:dyDescent="0.25">
      <c r="A616" s="16"/>
      <c r="B616" s="167" t="s">
        <v>49</v>
      </c>
      <c r="C616" s="147"/>
      <c r="D616" s="147"/>
      <c r="E616" s="147"/>
      <c r="F616" s="147"/>
      <c r="G616" s="147"/>
      <c r="H616" s="147"/>
      <c r="I616" s="147"/>
      <c r="J616" s="147"/>
      <c r="K616" s="147"/>
      <c r="L616" s="147"/>
      <c r="M616" s="147"/>
      <c r="N616" s="147"/>
      <c r="O616" s="147"/>
      <c r="Q616" s="252"/>
      <c r="R616" s="253"/>
      <c r="S616" s="253"/>
      <c r="T616" s="253"/>
      <c r="U616" s="253"/>
      <c r="V616" s="254"/>
      <c r="W616" s="147" t="s">
        <v>41</v>
      </c>
      <c r="X616" s="147"/>
      <c r="Z616" s="375"/>
      <c r="AA616" s="376"/>
      <c r="AB616" s="376"/>
      <c r="AC616" s="376"/>
      <c r="AD616" s="376"/>
      <c r="AE616" s="377"/>
      <c r="AF616" s="258" t="s">
        <v>83</v>
      </c>
      <c r="AG616" s="259"/>
      <c r="AH616" s="92"/>
      <c r="AI616" s="266">
        <f>IF(Q616&lt;&gt;0,IF(Z616&lt;&gt;0,Z616/Q616,0),0)</f>
        <v>0</v>
      </c>
      <c r="AJ616" s="267"/>
      <c r="AK616" s="267"/>
      <c r="AL616" s="267"/>
      <c r="AM616" s="268"/>
      <c r="AN616" s="115" t="s">
        <v>83</v>
      </c>
      <c r="AO616" s="115"/>
    </row>
    <row r="617" spans="1:42" s="22" customFormat="1" ht="2.25" customHeight="1" x14ac:dyDescent="0.25">
      <c r="A617" s="16"/>
      <c r="O617" s="30"/>
      <c r="P617" s="30"/>
      <c r="Z617" s="117"/>
      <c r="AA617" s="117"/>
      <c r="AB617" s="117"/>
      <c r="AC617" s="117"/>
      <c r="AD617" s="117"/>
      <c r="AE617" s="117"/>
      <c r="AF617" s="92"/>
      <c r="AG617" s="92"/>
      <c r="AH617" s="92"/>
      <c r="AI617" s="119"/>
      <c r="AJ617" s="119"/>
      <c r="AK617" s="119"/>
      <c r="AL617" s="119"/>
      <c r="AM617" s="119"/>
      <c r="AN617" s="115"/>
      <c r="AO617" s="115"/>
    </row>
    <row r="618" spans="1:42" s="22" customFormat="1" ht="15" customHeight="1" x14ac:dyDescent="0.25">
      <c r="A618" s="16"/>
      <c r="B618" s="167" t="s">
        <v>167</v>
      </c>
      <c r="C618" s="147"/>
      <c r="D618" s="147"/>
      <c r="E618" s="147"/>
      <c r="F618" s="147"/>
      <c r="G618" s="147"/>
      <c r="H618" s="147"/>
      <c r="I618" s="147"/>
      <c r="J618" s="147"/>
      <c r="K618" s="147"/>
      <c r="L618" s="147"/>
      <c r="M618" s="147"/>
      <c r="N618" s="147"/>
      <c r="O618" s="147"/>
      <c r="Q618" s="252"/>
      <c r="R618" s="253"/>
      <c r="S618" s="253"/>
      <c r="T618" s="253"/>
      <c r="U618" s="253"/>
      <c r="V618" s="254"/>
      <c r="W618" s="147" t="s">
        <v>41</v>
      </c>
      <c r="X618" s="147"/>
      <c r="Z618" s="375"/>
      <c r="AA618" s="376"/>
      <c r="AB618" s="376"/>
      <c r="AC618" s="376"/>
      <c r="AD618" s="376"/>
      <c r="AE618" s="377"/>
      <c r="AF618" s="258" t="s">
        <v>83</v>
      </c>
      <c r="AG618" s="259"/>
      <c r="AH618" s="92"/>
      <c r="AI618" s="266">
        <f>IF(Q618&lt;&gt;0,IF(Z618&lt;&gt;0,Z618/Q618,0),0)</f>
        <v>0</v>
      </c>
      <c r="AJ618" s="267"/>
      <c r="AK618" s="267"/>
      <c r="AL618" s="267"/>
      <c r="AM618" s="268"/>
      <c r="AN618" s="115" t="s">
        <v>83</v>
      </c>
      <c r="AO618" s="115"/>
    </row>
    <row r="619" spans="1:42" s="22" customFormat="1" ht="2.25" customHeight="1" x14ac:dyDescent="0.25">
      <c r="A619" s="16"/>
      <c r="O619" s="30"/>
      <c r="P619" s="30"/>
    </row>
    <row r="620" spans="1:42" s="22" customFormat="1" ht="15" customHeight="1" x14ac:dyDescent="0.25">
      <c r="A620" s="16"/>
      <c r="B620" s="167" t="s">
        <v>50</v>
      </c>
      <c r="C620" s="147"/>
      <c r="D620" s="147"/>
      <c r="E620" s="147"/>
      <c r="F620" s="147"/>
      <c r="G620" s="147"/>
      <c r="H620" s="147"/>
      <c r="I620" s="147"/>
      <c r="J620" s="147"/>
      <c r="K620" s="147"/>
      <c r="L620" s="147"/>
      <c r="M620" s="147"/>
      <c r="N620" s="147"/>
      <c r="O620" s="147"/>
      <c r="Q620" s="252"/>
      <c r="R620" s="253"/>
      <c r="S620" s="253"/>
      <c r="T620" s="253"/>
      <c r="U620" s="253"/>
      <c r="V620" s="254"/>
      <c r="W620" s="147" t="s">
        <v>41</v>
      </c>
      <c r="X620" s="147"/>
      <c r="Z620" s="245">
        <f>IF((Q616+Q618+Q620)&lt;&gt;0,Q620/(Q616+Q618+Q620)*(Z616+Z618),0)</f>
        <v>0</v>
      </c>
      <c r="AA620" s="246"/>
      <c r="AB620" s="246"/>
      <c r="AC620" s="246"/>
      <c r="AD620" s="246"/>
      <c r="AE620" s="247"/>
      <c r="AF620" s="94" t="s">
        <v>83</v>
      </c>
      <c r="AG620" s="94"/>
    </row>
    <row r="621" spans="1:42" s="22" customFormat="1" ht="2.25" customHeight="1" x14ac:dyDescent="0.25">
      <c r="A621" s="16"/>
      <c r="N621" s="30"/>
    </row>
    <row r="622" spans="1:42" s="22" customFormat="1" ht="15" customHeight="1" x14ac:dyDescent="0.25">
      <c r="A622" s="16">
        <v>57</v>
      </c>
      <c r="B622" s="233" t="s">
        <v>92</v>
      </c>
      <c r="C622" s="162"/>
      <c r="D622" s="162"/>
      <c r="E622" s="162"/>
      <c r="F622" s="162"/>
      <c r="G622" s="162"/>
      <c r="H622" s="162"/>
      <c r="I622" s="162"/>
      <c r="J622" s="162"/>
      <c r="K622" s="162"/>
      <c r="L622" s="162"/>
      <c r="M622" s="162"/>
      <c r="N622" s="162"/>
      <c r="O622" s="162"/>
      <c r="P622" s="162"/>
      <c r="Q622" s="162"/>
      <c r="R622" s="162"/>
      <c r="S622" s="162"/>
      <c r="T622" s="162"/>
      <c r="U622" s="162"/>
      <c r="V622" s="162"/>
      <c r="W622" s="162"/>
      <c r="X622" s="162"/>
      <c r="Y622" s="162"/>
      <c r="Z622" s="162"/>
      <c r="AA622" s="162"/>
      <c r="AB622" s="162"/>
      <c r="AC622" s="162"/>
      <c r="AD622" s="162"/>
      <c r="AE622" s="162"/>
      <c r="AF622" s="162"/>
      <c r="AG622" s="162"/>
      <c r="AH622" s="162"/>
      <c r="AI622" s="162"/>
      <c r="AJ622" s="162"/>
      <c r="AK622" s="162"/>
      <c r="AL622" s="162"/>
      <c r="AM622" s="162"/>
      <c r="AN622" s="162"/>
      <c r="AO622" s="162"/>
      <c r="AP622" s="162"/>
    </row>
    <row r="623" spans="1:42" s="22" customFormat="1" ht="2.25" customHeight="1" x14ac:dyDescent="0.25">
      <c r="A623" s="16"/>
      <c r="N623" s="30"/>
    </row>
    <row r="624" spans="1:42" s="22" customFormat="1" ht="15" customHeight="1" x14ac:dyDescent="0.25">
      <c r="A624" s="16"/>
      <c r="Q624" s="144" t="s">
        <v>31</v>
      </c>
      <c r="R624" s="126"/>
      <c r="S624" s="126"/>
      <c r="T624" s="126"/>
      <c r="U624" s="126"/>
      <c r="V624" s="126"/>
      <c r="W624" s="126"/>
      <c r="X624" s="126"/>
      <c r="Z624" s="222" t="s">
        <v>51</v>
      </c>
      <c r="AA624" s="222"/>
      <c r="AB624" s="222"/>
      <c r="AC624" s="222"/>
      <c r="AD624" s="222"/>
      <c r="AE624" s="222"/>
      <c r="AF624" s="222"/>
      <c r="AG624" s="222"/>
      <c r="AH624" s="147"/>
      <c r="AI624" s="147"/>
    </row>
    <row r="625" spans="1:42" s="22" customFormat="1" ht="2.25" customHeight="1" x14ac:dyDescent="0.25">
      <c r="A625" s="16"/>
    </row>
    <row r="626" spans="1:42" s="22" customFormat="1" ht="15" customHeight="1" x14ac:dyDescent="0.25">
      <c r="A626" s="16"/>
      <c r="B626" s="167" t="s">
        <v>28</v>
      </c>
      <c r="C626" s="147"/>
      <c r="D626" s="147"/>
      <c r="E626" s="147"/>
      <c r="F626" s="147"/>
      <c r="G626" s="147"/>
      <c r="H626" s="147"/>
      <c r="I626" s="147"/>
      <c r="J626" s="147"/>
      <c r="K626" s="147"/>
      <c r="L626" s="147"/>
      <c r="M626" s="147"/>
      <c r="N626" s="147"/>
      <c r="O626" s="147"/>
      <c r="Q626" s="219"/>
      <c r="R626" s="231"/>
      <c r="S626" s="231"/>
      <c r="T626" s="231"/>
      <c r="U626" s="231"/>
      <c r="V626" s="232"/>
      <c r="W626" s="147" t="s">
        <v>41</v>
      </c>
      <c r="X626" s="147"/>
      <c r="Z626" s="155"/>
      <c r="AA626" s="156"/>
      <c r="AB626" s="156"/>
      <c r="AC626" s="156"/>
      <c r="AD626" s="156"/>
      <c r="AE626" s="156"/>
      <c r="AF626" s="156"/>
      <c r="AG626" s="157"/>
      <c r="AH626" s="147" t="s">
        <v>83</v>
      </c>
      <c r="AI626" s="147"/>
    </row>
    <row r="627" spans="1:42" s="22" customFormat="1" ht="2.25" customHeight="1" x14ac:dyDescent="0.25">
      <c r="A627" s="16"/>
      <c r="O627" s="30"/>
      <c r="P627" s="30"/>
    </row>
    <row r="628" spans="1:42" s="22" customFormat="1" ht="15" customHeight="1" x14ac:dyDescent="0.25">
      <c r="A628" s="16"/>
      <c r="B628" s="167" t="s">
        <v>52</v>
      </c>
      <c r="C628" s="147"/>
      <c r="D628" s="147"/>
      <c r="E628" s="147"/>
      <c r="F628" s="147"/>
      <c r="G628" s="147"/>
      <c r="H628" s="147"/>
      <c r="I628" s="147"/>
      <c r="J628" s="147"/>
      <c r="K628" s="147"/>
      <c r="L628" s="147"/>
      <c r="M628" s="147"/>
      <c r="N628" s="147"/>
      <c r="O628" s="147"/>
      <c r="Q628" s="219"/>
      <c r="R628" s="231"/>
      <c r="S628" s="231"/>
      <c r="T628" s="231"/>
      <c r="U628" s="231"/>
      <c r="V628" s="232"/>
      <c r="W628" s="147" t="s">
        <v>41</v>
      </c>
      <c r="X628" s="147"/>
      <c r="Z628" s="155"/>
      <c r="AA628" s="156"/>
      <c r="AB628" s="156"/>
      <c r="AC628" s="156"/>
      <c r="AD628" s="156"/>
      <c r="AE628" s="156"/>
      <c r="AF628" s="156"/>
      <c r="AG628" s="157"/>
      <c r="AH628" s="147" t="s">
        <v>83</v>
      </c>
      <c r="AI628" s="147"/>
    </row>
    <row r="629" spans="1:42" s="22" customFormat="1" ht="2.25" customHeight="1" x14ac:dyDescent="0.25">
      <c r="A629" s="16"/>
    </row>
    <row r="630" spans="1:42" s="22" customFormat="1" ht="15" customHeight="1" x14ac:dyDescent="0.25">
      <c r="A630" s="16"/>
      <c r="B630" s="167" t="s">
        <v>82</v>
      </c>
      <c r="C630" s="147"/>
      <c r="D630" s="147"/>
      <c r="E630" s="147"/>
      <c r="F630" s="147"/>
      <c r="G630" s="147"/>
      <c r="H630" s="147"/>
      <c r="I630" s="147"/>
      <c r="J630" s="147"/>
      <c r="K630" s="147"/>
      <c r="L630" s="147"/>
      <c r="M630" s="147"/>
      <c r="N630" s="147"/>
      <c r="O630" s="147"/>
      <c r="P630" s="20"/>
      <c r="Q630" s="219"/>
      <c r="R630" s="231"/>
      <c r="S630" s="231"/>
      <c r="T630" s="231"/>
      <c r="U630" s="231"/>
      <c r="V630" s="232"/>
      <c r="W630" s="147" t="s">
        <v>41</v>
      </c>
      <c r="X630" s="147"/>
      <c r="Z630" s="155"/>
      <c r="AA630" s="156"/>
      <c r="AB630" s="156"/>
      <c r="AC630" s="156"/>
      <c r="AD630" s="156"/>
      <c r="AE630" s="156"/>
      <c r="AF630" s="156"/>
      <c r="AG630" s="157"/>
      <c r="AH630" s="147" t="s">
        <v>83</v>
      </c>
      <c r="AI630" s="147"/>
    </row>
    <row r="631" spans="1:42" s="22" customFormat="1" ht="2.25" customHeight="1" x14ac:dyDescent="0.25">
      <c r="A631" s="16"/>
    </row>
    <row r="632" spans="1:42" s="22" customFormat="1" ht="15" customHeight="1" x14ac:dyDescent="0.25">
      <c r="A632" s="16"/>
      <c r="B632" s="167" t="s">
        <v>29</v>
      </c>
      <c r="C632" s="147"/>
      <c r="D632" s="147"/>
      <c r="E632" s="147"/>
      <c r="F632" s="147"/>
      <c r="G632" s="147"/>
      <c r="H632" s="147"/>
      <c r="I632" s="147"/>
      <c r="J632" s="147"/>
      <c r="K632" s="147"/>
      <c r="L632" s="147"/>
      <c r="M632" s="147"/>
      <c r="N632" s="147"/>
      <c r="O632" s="147"/>
      <c r="Q632" s="219"/>
      <c r="R632" s="231"/>
      <c r="S632" s="231"/>
      <c r="T632" s="231"/>
      <c r="U632" s="231"/>
      <c r="V632" s="232"/>
      <c r="W632" s="147" t="s">
        <v>41</v>
      </c>
      <c r="X632" s="147"/>
      <c r="Z632" s="155"/>
      <c r="AA632" s="156"/>
      <c r="AB632" s="156"/>
      <c r="AC632" s="156"/>
      <c r="AD632" s="156"/>
      <c r="AE632" s="156"/>
      <c r="AF632" s="156"/>
      <c r="AG632" s="157"/>
      <c r="AH632" s="147" t="s">
        <v>83</v>
      </c>
      <c r="AI632" s="147"/>
    </row>
    <row r="633" spans="1:42" s="22" customFormat="1" ht="4.5" customHeight="1" x14ac:dyDescent="0.25">
      <c r="A633" s="36"/>
      <c r="B633" s="7"/>
      <c r="C633" s="23"/>
      <c r="D633" s="23"/>
      <c r="E633" s="23"/>
      <c r="F633" s="23"/>
      <c r="G633" s="23"/>
      <c r="H633" s="23"/>
      <c r="I633" s="23"/>
      <c r="J633" s="23"/>
      <c r="K633" s="23"/>
      <c r="L633" s="23"/>
      <c r="M633" s="23"/>
      <c r="N633" s="23"/>
      <c r="O633" s="23"/>
      <c r="P633" s="23"/>
      <c r="Q633" s="64"/>
      <c r="R633" s="64"/>
      <c r="S633" s="64"/>
      <c r="T633" s="64"/>
      <c r="U633" s="64"/>
      <c r="V633" s="64"/>
      <c r="W633" s="23"/>
      <c r="X633" s="23"/>
      <c r="Y633" s="23"/>
      <c r="Z633" s="65"/>
      <c r="AA633" s="65"/>
      <c r="AB633" s="65"/>
      <c r="AC633" s="65"/>
      <c r="AD633" s="65"/>
      <c r="AE633" s="65"/>
      <c r="AF633" s="65"/>
      <c r="AG633" s="65"/>
      <c r="AH633" s="23"/>
      <c r="AI633" s="23"/>
      <c r="AJ633" s="23"/>
      <c r="AK633" s="23"/>
      <c r="AL633" s="23"/>
      <c r="AM633" s="23"/>
      <c r="AN633" s="23"/>
      <c r="AO633" s="23"/>
      <c r="AP633" s="23"/>
    </row>
    <row r="634" spans="1:42" s="22" customFormat="1" ht="15" customHeight="1" x14ac:dyDescent="0.25">
      <c r="A634" s="16"/>
    </row>
    <row r="635" spans="1:42" s="22" customFormat="1" ht="15" customHeight="1" x14ac:dyDescent="0.25">
      <c r="A635" s="145"/>
      <c r="B635" s="145"/>
      <c r="C635" s="145"/>
      <c r="D635" s="145"/>
      <c r="E635" s="145"/>
      <c r="F635" s="145"/>
      <c r="G635" s="145"/>
      <c r="H635" s="145"/>
      <c r="I635" s="145"/>
      <c r="J635" s="145"/>
      <c r="K635" s="145"/>
      <c r="L635" s="145"/>
      <c r="M635" s="145"/>
      <c r="N635" s="145"/>
      <c r="O635" s="145"/>
      <c r="P635" s="145"/>
      <c r="Q635" s="145"/>
      <c r="R635" s="145"/>
      <c r="S635" s="145"/>
      <c r="T635" s="145"/>
      <c r="U635" s="145"/>
      <c r="V635" s="145"/>
      <c r="W635" s="145"/>
      <c r="X635" s="145"/>
      <c r="Y635" s="145"/>
      <c r="Z635" s="145"/>
      <c r="AA635" s="145"/>
      <c r="AB635" s="145"/>
      <c r="AC635" s="145"/>
      <c r="AD635" s="145"/>
      <c r="AE635" s="145"/>
      <c r="AF635" s="145"/>
      <c r="AG635" s="145"/>
      <c r="AH635" s="145"/>
      <c r="AI635" s="145"/>
      <c r="AJ635" s="145"/>
      <c r="AK635" s="145"/>
      <c r="AL635" s="145"/>
      <c r="AM635" s="145"/>
      <c r="AN635" s="145"/>
      <c r="AO635" s="145"/>
      <c r="AP635" s="145"/>
    </row>
    <row r="636" spans="1:42" s="22" customFormat="1" ht="15" customHeight="1" x14ac:dyDescent="0.25">
      <c r="A636" s="16"/>
      <c r="B636" s="168" t="s">
        <v>229</v>
      </c>
      <c r="C636" s="168"/>
      <c r="D636" s="168"/>
      <c r="E636" s="168"/>
      <c r="F636" s="168"/>
      <c r="G636" s="168"/>
      <c r="H636" s="168"/>
      <c r="I636" s="168"/>
      <c r="J636" s="168"/>
      <c r="K636" s="168"/>
      <c r="L636" s="168"/>
      <c r="M636" s="168"/>
      <c r="N636" s="168"/>
      <c r="O636" s="168"/>
      <c r="P636" s="168"/>
      <c r="Q636" s="168"/>
      <c r="R636" s="168"/>
      <c r="S636" s="168"/>
      <c r="T636" s="168"/>
      <c r="U636" s="168"/>
      <c r="V636" s="168"/>
      <c r="W636" s="168"/>
      <c r="X636" s="168"/>
      <c r="Y636" s="168"/>
      <c r="Z636" s="168"/>
      <c r="AA636" s="168"/>
      <c r="AB636" s="168"/>
      <c r="AC636" s="168"/>
      <c r="AD636" s="168"/>
      <c r="AE636" s="168"/>
      <c r="AF636" s="168"/>
      <c r="AG636" s="168"/>
      <c r="AH636" s="168"/>
      <c r="AI636" s="168"/>
      <c r="AJ636" s="168"/>
      <c r="AK636" s="168"/>
      <c r="AL636" s="168"/>
      <c r="AM636" s="168"/>
      <c r="AN636" s="168"/>
      <c r="AO636" s="168"/>
      <c r="AP636" s="169"/>
    </row>
    <row r="637" spans="1:42" s="22" customFormat="1" ht="4.5" customHeight="1" x14ac:dyDescent="0.25"/>
    <row r="638" spans="1:42" s="22" customFormat="1" ht="15" customHeight="1" x14ac:dyDescent="0.25">
      <c r="A638" s="16">
        <v>58</v>
      </c>
      <c r="B638" s="233" t="s">
        <v>89</v>
      </c>
      <c r="C638" s="233"/>
      <c r="D638" s="233"/>
      <c r="E638" s="233"/>
      <c r="F638" s="233"/>
      <c r="G638" s="233"/>
      <c r="H638" s="233"/>
      <c r="I638" s="233"/>
      <c r="J638" s="233"/>
      <c r="K638" s="233"/>
      <c r="L638" s="233"/>
      <c r="M638" s="233"/>
      <c r="N638" s="233"/>
      <c r="O638" s="233"/>
      <c r="P638" s="233"/>
      <c r="Q638" s="233"/>
      <c r="R638" s="233"/>
      <c r="S638" s="233"/>
      <c r="T638" s="233"/>
      <c r="U638" s="233"/>
      <c r="V638" s="233"/>
      <c r="W638" s="233"/>
      <c r="X638" s="233"/>
      <c r="Y638" s="233"/>
      <c r="Z638" s="233"/>
      <c r="AA638" s="233"/>
      <c r="AB638" s="233"/>
      <c r="AC638" s="233"/>
      <c r="AD638" s="233"/>
      <c r="AE638" s="233"/>
      <c r="AF638" s="233"/>
      <c r="AG638" s="233"/>
      <c r="AH638" s="233"/>
      <c r="AI638" s="233"/>
      <c r="AJ638" s="233"/>
      <c r="AK638" s="233"/>
      <c r="AL638" s="233"/>
      <c r="AM638" s="233"/>
      <c r="AN638" s="233"/>
      <c r="AO638" s="233"/>
      <c r="AP638" s="233"/>
    </row>
    <row r="639" spans="1:42" s="22" customFormat="1" ht="2.25" customHeight="1" x14ac:dyDescent="0.25">
      <c r="A639" s="16"/>
      <c r="N639" s="30"/>
    </row>
    <row r="640" spans="1:42" s="22" customFormat="1" ht="25.2" customHeight="1" x14ac:dyDescent="0.25">
      <c r="A640" s="16"/>
      <c r="B640" s="353" t="s">
        <v>212</v>
      </c>
      <c r="C640" s="353"/>
      <c r="D640" s="353"/>
      <c r="E640" s="353"/>
      <c r="F640" s="353"/>
      <c r="G640" s="353"/>
      <c r="H640" s="353"/>
      <c r="I640" s="353"/>
      <c r="J640" s="353"/>
      <c r="K640" s="353"/>
      <c r="L640" s="353"/>
      <c r="M640" s="353"/>
      <c r="N640" s="353"/>
      <c r="O640" s="353"/>
      <c r="P640" s="353"/>
      <c r="Q640" s="353"/>
      <c r="R640" s="353"/>
      <c r="S640" s="353"/>
      <c r="T640" s="353"/>
      <c r="U640" s="353"/>
      <c r="V640" s="353"/>
      <c r="W640" s="353"/>
      <c r="X640" s="353"/>
      <c r="Y640" s="353"/>
      <c r="Z640" s="353"/>
      <c r="AA640" s="353"/>
      <c r="AB640" s="353"/>
      <c r="AC640" s="353"/>
      <c r="AD640" s="353"/>
      <c r="AE640" s="353"/>
      <c r="AF640" s="353"/>
      <c r="AG640" s="353"/>
      <c r="AH640" s="353"/>
      <c r="AI640" s="353"/>
      <c r="AJ640" s="353"/>
      <c r="AK640" s="353"/>
      <c r="AL640" s="353"/>
      <c r="AM640" s="353"/>
      <c r="AN640" s="353"/>
      <c r="AO640" s="353"/>
      <c r="AP640" s="353"/>
    </row>
    <row r="641" spans="1:42" s="22" customFormat="1" ht="2.25" customHeight="1" x14ac:dyDescent="0.25">
      <c r="A641" s="16"/>
      <c r="B641" s="353"/>
      <c r="C641" s="353"/>
      <c r="D641" s="353"/>
      <c r="E641" s="353"/>
      <c r="F641" s="353"/>
      <c r="G641" s="353"/>
      <c r="H641" s="353"/>
      <c r="I641" s="353"/>
      <c r="J641" s="353"/>
      <c r="K641" s="353"/>
      <c r="L641" s="353"/>
      <c r="M641" s="353"/>
      <c r="N641" s="353"/>
      <c r="O641" s="353"/>
      <c r="P641" s="353"/>
      <c r="Q641" s="353"/>
      <c r="R641" s="353"/>
      <c r="S641" s="353"/>
      <c r="T641" s="353"/>
      <c r="U641" s="353"/>
      <c r="V641" s="353"/>
      <c r="W641" s="353"/>
      <c r="X641" s="353"/>
      <c r="Y641" s="353"/>
      <c r="Z641" s="353"/>
      <c r="AA641" s="353"/>
      <c r="AB641" s="353"/>
      <c r="AC641" s="353"/>
      <c r="AD641" s="353"/>
      <c r="AE641" s="353"/>
      <c r="AF641" s="353"/>
      <c r="AG641" s="353"/>
      <c r="AH641" s="353"/>
      <c r="AI641" s="353"/>
      <c r="AJ641" s="353"/>
      <c r="AK641" s="353"/>
      <c r="AL641" s="353"/>
      <c r="AM641" s="353"/>
      <c r="AN641" s="353"/>
      <c r="AO641" s="353"/>
      <c r="AP641" s="353"/>
    </row>
    <row r="642" spans="1:42" s="22" customFormat="1" ht="2.25" customHeight="1" x14ac:dyDescent="0.25">
      <c r="A642" s="16"/>
      <c r="N642" s="30"/>
    </row>
    <row r="643" spans="1:42" s="22" customFormat="1" ht="15" customHeight="1" x14ac:dyDescent="0.3">
      <c r="A643" s="13"/>
      <c r="B643" s="371"/>
      <c r="C643" s="372"/>
      <c r="D643" s="372"/>
      <c r="E643" s="372"/>
      <c r="F643" s="372"/>
      <c r="G643" s="372"/>
      <c r="H643" s="372"/>
      <c r="I643" s="373"/>
      <c r="J643" s="374" t="s">
        <v>83</v>
      </c>
      <c r="K643" s="374"/>
      <c r="L643" s="11"/>
      <c r="M643" s="11"/>
      <c r="N643" s="11"/>
      <c r="O643" s="11"/>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row>
    <row r="644" spans="1:42" s="22" customFormat="1" ht="4.5" customHeight="1" x14ac:dyDescent="0.25">
      <c r="A644" s="16"/>
    </row>
    <row r="645" spans="1:42" s="22" customFormat="1" ht="4.5" customHeight="1" x14ac:dyDescent="0.25">
      <c r="A645" s="146"/>
      <c r="B645" s="147"/>
      <c r="C645" s="147"/>
      <c r="D645" s="147"/>
      <c r="E645" s="147"/>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row>
    <row r="646" spans="1:42" s="22" customFormat="1" ht="15" customHeight="1" x14ac:dyDescent="0.25">
      <c r="A646" s="16"/>
      <c r="B646" s="168" t="s">
        <v>213</v>
      </c>
      <c r="C646" s="168"/>
      <c r="D646" s="168"/>
      <c r="E646" s="168"/>
      <c r="F646" s="168"/>
      <c r="G646" s="168"/>
      <c r="H646" s="168"/>
      <c r="I646" s="168"/>
      <c r="J646" s="168"/>
      <c r="K646" s="168"/>
      <c r="L646" s="168"/>
      <c r="M646" s="168"/>
      <c r="N646" s="168"/>
      <c r="O646" s="168"/>
      <c r="P646" s="168"/>
      <c r="Q646" s="168"/>
      <c r="R646" s="168"/>
      <c r="S646" s="168"/>
      <c r="T646" s="168"/>
      <c r="U646" s="168"/>
      <c r="V646" s="168"/>
      <c r="W646" s="168"/>
      <c r="X646" s="168"/>
      <c r="Y646" s="168"/>
      <c r="Z646" s="168"/>
      <c r="AA646" s="168"/>
      <c r="AB646" s="168"/>
      <c r="AC646" s="168"/>
      <c r="AD646" s="168"/>
      <c r="AE646" s="168"/>
      <c r="AF646" s="168"/>
      <c r="AG646" s="168"/>
      <c r="AH646" s="168"/>
      <c r="AI646" s="168"/>
      <c r="AJ646" s="168"/>
      <c r="AK646" s="168"/>
      <c r="AL646" s="168"/>
      <c r="AM646" s="168"/>
      <c r="AN646" s="168"/>
      <c r="AO646" s="168"/>
      <c r="AP646" s="169"/>
    </row>
    <row r="647" spans="1:42" s="22" customFormat="1" ht="4.5" customHeight="1" x14ac:dyDescent="0.25">
      <c r="A647" s="16"/>
    </row>
    <row r="648" spans="1:42" s="111" customFormat="1" ht="16.2" customHeight="1" x14ac:dyDescent="0.25">
      <c r="A648" s="16">
        <v>59</v>
      </c>
      <c r="B648" s="248" t="s">
        <v>291</v>
      </c>
      <c r="C648" s="248"/>
      <c r="D648" s="248"/>
      <c r="E648" s="248"/>
      <c r="F648" s="248"/>
      <c r="G648" s="248"/>
      <c r="H648" s="248"/>
      <c r="I648" s="248"/>
      <c r="J648" s="248"/>
      <c r="K648" s="248"/>
      <c r="L648" s="248"/>
      <c r="M648" s="248"/>
      <c r="N648" s="248"/>
      <c r="O648" s="248"/>
      <c r="P648" s="248"/>
      <c r="Q648" s="248"/>
      <c r="R648" s="248"/>
      <c r="S648" s="248"/>
      <c r="T648" s="248"/>
      <c r="U648" s="248"/>
      <c r="V648" s="248"/>
      <c r="W648" s="248"/>
      <c r="X648" s="248"/>
      <c r="Y648" s="248"/>
      <c r="Z648" s="248"/>
      <c r="AA648" s="248"/>
      <c r="AB648" s="248"/>
      <c r="AC648" s="248"/>
      <c r="AD648" s="248"/>
      <c r="AE648" s="248"/>
      <c r="AF648" s="248"/>
      <c r="AG648" s="248"/>
      <c r="AH648" s="248"/>
      <c r="AI648" s="248"/>
      <c r="AJ648" s="248"/>
      <c r="AK648" s="248"/>
      <c r="AL648" s="248"/>
      <c r="AM648" s="248"/>
      <c r="AN648" s="248"/>
      <c r="AO648" s="248"/>
      <c r="AP648" s="248"/>
    </row>
    <row r="649" spans="1:42" s="22" customFormat="1" ht="107.1" customHeight="1" x14ac:dyDescent="0.25">
      <c r="B649" s="226" t="s">
        <v>271</v>
      </c>
      <c r="C649" s="226"/>
      <c r="D649" s="226"/>
      <c r="E649" s="226"/>
      <c r="F649" s="226"/>
      <c r="G649" s="226"/>
      <c r="H649" s="226"/>
      <c r="I649" s="226"/>
      <c r="J649" s="226"/>
      <c r="K649" s="226"/>
      <c r="L649" s="226"/>
      <c r="M649" s="226"/>
      <c r="N649" s="226"/>
      <c r="O649" s="226"/>
      <c r="P649" s="226"/>
      <c r="Q649" s="226"/>
      <c r="R649" s="226"/>
      <c r="S649" s="226"/>
      <c r="T649" s="226"/>
      <c r="U649" s="226"/>
      <c r="V649" s="226"/>
      <c r="W649" s="226"/>
      <c r="X649" s="226"/>
      <c r="Y649" s="226"/>
      <c r="Z649" s="226"/>
      <c r="AA649" s="226"/>
      <c r="AB649" s="226"/>
      <c r="AC649" s="226"/>
      <c r="AD649" s="226"/>
      <c r="AE649" s="226"/>
      <c r="AF649" s="226"/>
      <c r="AG649" s="226"/>
      <c r="AH649" s="226"/>
      <c r="AI649" s="226"/>
      <c r="AJ649" s="226"/>
      <c r="AK649" s="226"/>
      <c r="AL649" s="226"/>
      <c r="AM649" s="226"/>
      <c r="AN649" s="226"/>
      <c r="AO649" s="226"/>
      <c r="AP649" s="226"/>
    </row>
    <row r="650" spans="1:42" s="122" customFormat="1" ht="13.8" x14ac:dyDescent="0.25">
      <c r="B650" s="134" t="s">
        <v>249</v>
      </c>
      <c r="C650" s="134"/>
      <c r="D650" s="134"/>
      <c r="E650" s="134"/>
      <c r="F650" s="134"/>
      <c r="G650" s="134"/>
      <c r="H650" s="134"/>
      <c r="I650" s="134"/>
      <c r="J650" s="134"/>
      <c r="K650" s="134"/>
      <c r="L650" s="134"/>
      <c r="M650" s="134"/>
      <c r="N650" s="134"/>
      <c r="O650" s="134"/>
      <c r="P650" s="134"/>
      <c r="Q650" s="134"/>
      <c r="R650" s="134"/>
      <c r="S650" s="134"/>
      <c r="T650" s="134"/>
      <c r="U650" s="134"/>
      <c r="V650" s="260" t="s">
        <v>250</v>
      </c>
      <c r="W650" s="260"/>
      <c r="X650" s="260"/>
      <c r="Y650" s="260"/>
      <c r="Z650" s="260"/>
      <c r="AA650" s="260"/>
      <c r="AB650" s="260"/>
      <c r="AC650" s="260"/>
      <c r="AD650" s="260"/>
      <c r="AE650" s="260"/>
      <c r="AF650" s="260"/>
      <c r="AG650" s="260"/>
      <c r="AH650" s="260"/>
      <c r="AI650" s="260"/>
      <c r="AJ650" s="260"/>
      <c r="AK650" s="260"/>
      <c r="AL650" s="260"/>
      <c r="AM650" s="125" t="s">
        <v>270</v>
      </c>
      <c r="AN650" s="124"/>
      <c r="AO650" s="110"/>
      <c r="AP650" s="123"/>
    </row>
    <row r="651" spans="1:42" s="73" customFormat="1" ht="12" customHeight="1" x14ac:dyDescent="0.25">
      <c r="A651" s="16"/>
      <c r="B651" s="74"/>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c r="AF651" s="71"/>
      <c r="AG651" s="71"/>
      <c r="AH651" s="71"/>
      <c r="AI651" s="71"/>
      <c r="AJ651" s="71"/>
      <c r="AK651" s="71"/>
      <c r="AL651" s="71"/>
      <c r="AM651" s="71"/>
      <c r="AN651" s="71"/>
      <c r="AO651" s="71"/>
      <c r="AP651" s="71"/>
    </row>
    <row r="652" spans="1:42" s="73" customFormat="1" ht="35.1" customHeight="1" x14ac:dyDescent="0.25">
      <c r="A652" s="16"/>
      <c r="Q652" s="144" t="s">
        <v>31</v>
      </c>
      <c r="R652" s="126"/>
      <c r="S652" s="126"/>
      <c r="T652" s="126"/>
      <c r="U652" s="126"/>
      <c r="V652" s="126"/>
      <c r="W652" s="126"/>
      <c r="X652" s="126"/>
      <c r="Z652" s="144" t="s">
        <v>51</v>
      </c>
      <c r="AA652" s="144"/>
      <c r="AB652" s="144"/>
      <c r="AC652" s="144"/>
      <c r="AD652" s="144"/>
      <c r="AE652" s="77"/>
      <c r="AF652" s="77"/>
      <c r="AG652" s="77"/>
      <c r="AH652" s="89"/>
      <c r="AI652" s="261" t="s">
        <v>248</v>
      </c>
      <c r="AJ652" s="261"/>
      <c r="AK652" s="261"/>
      <c r="AL652" s="261"/>
      <c r="AM652" s="261"/>
      <c r="AN652" s="261"/>
      <c r="AO652" s="261"/>
    </row>
    <row r="653" spans="1:42" s="73" customFormat="1" ht="2.25" customHeight="1" x14ac:dyDescent="0.25">
      <c r="A653" s="16"/>
      <c r="AI653" s="115"/>
      <c r="AJ653" s="115"/>
      <c r="AK653" s="115"/>
      <c r="AL653" s="115"/>
      <c r="AM653" s="115"/>
      <c r="AN653" s="115"/>
      <c r="AO653" s="115"/>
    </row>
    <row r="654" spans="1:42" s="73" customFormat="1" ht="15" customHeight="1" x14ac:dyDescent="0.25">
      <c r="A654" s="16"/>
      <c r="B654" s="167" t="s">
        <v>49</v>
      </c>
      <c r="C654" s="147"/>
      <c r="D654" s="147"/>
      <c r="E654" s="147"/>
      <c r="F654" s="147"/>
      <c r="G654" s="147"/>
      <c r="H654" s="147"/>
      <c r="I654" s="147"/>
      <c r="J654" s="147"/>
      <c r="K654" s="147"/>
      <c r="L654" s="147"/>
      <c r="M654" s="147"/>
      <c r="N654" s="147"/>
      <c r="O654" s="147"/>
      <c r="Q654" s="252"/>
      <c r="R654" s="253"/>
      <c r="S654" s="253"/>
      <c r="T654" s="253"/>
      <c r="U654" s="253"/>
      <c r="V654" s="254"/>
      <c r="W654" s="147" t="s">
        <v>41</v>
      </c>
      <c r="X654" s="147"/>
      <c r="Z654" s="206"/>
      <c r="AA654" s="207"/>
      <c r="AB654" s="207"/>
      <c r="AC654" s="207"/>
      <c r="AD654" s="207"/>
      <c r="AE654" s="208"/>
      <c r="AF654" s="258" t="s">
        <v>83</v>
      </c>
      <c r="AG654" s="259"/>
      <c r="AH654" s="90"/>
      <c r="AI654" s="255">
        <f>IF(Q654&lt;&gt;0,IF(Z654=0,0,Z654/Q654),0)</f>
        <v>0</v>
      </c>
      <c r="AJ654" s="256"/>
      <c r="AK654" s="256"/>
      <c r="AL654" s="256"/>
      <c r="AM654" s="257"/>
      <c r="AN654" s="115" t="s">
        <v>83</v>
      </c>
      <c r="AO654" s="115"/>
    </row>
    <row r="655" spans="1:42" s="73" customFormat="1" ht="2.25" customHeight="1" x14ac:dyDescent="0.25">
      <c r="A655" s="16"/>
      <c r="O655" s="75"/>
      <c r="P655" s="75"/>
      <c r="Z655" s="115"/>
      <c r="AA655" s="115"/>
      <c r="AB655" s="115"/>
      <c r="AC655" s="115"/>
      <c r="AD655" s="115"/>
      <c r="AE655" s="115"/>
      <c r="AI655" s="119"/>
      <c r="AJ655" s="119"/>
      <c r="AK655" s="119"/>
      <c r="AL655" s="119"/>
      <c r="AM655" s="119"/>
      <c r="AN655" s="115"/>
      <c r="AO655" s="115"/>
    </row>
    <row r="656" spans="1:42" s="73" customFormat="1" ht="15" customHeight="1" x14ac:dyDescent="0.25">
      <c r="A656" s="16"/>
      <c r="B656" s="167" t="s">
        <v>167</v>
      </c>
      <c r="C656" s="147"/>
      <c r="D656" s="147"/>
      <c r="E656" s="147"/>
      <c r="F656" s="147"/>
      <c r="G656" s="147"/>
      <c r="H656" s="147"/>
      <c r="I656" s="147"/>
      <c r="J656" s="147"/>
      <c r="K656" s="147"/>
      <c r="L656" s="147"/>
      <c r="M656" s="147"/>
      <c r="N656" s="147"/>
      <c r="O656" s="147"/>
      <c r="Q656" s="252"/>
      <c r="R656" s="253"/>
      <c r="S656" s="253"/>
      <c r="T656" s="253"/>
      <c r="U656" s="253"/>
      <c r="V656" s="254"/>
      <c r="W656" s="147" t="s">
        <v>41</v>
      </c>
      <c r="X656" s="147"/>
      <c r="Z656" s="206"/>
      <c r="AA656" s="207"/>
      <c r="AB656" s="207"/>
      <c r="AC656" s="207"/>
      <c r="AD656" s="207"/>
      <c r="AE656" s="208"/>
      <c r="AF656" s="258" t="s">
        <v>83</v>
      </c>
      <c r="AG656" s="259"/>
      <c r="AH656" s="90"/>
      <c r="AI656" s="255">
        <f>IF(Q656&lt;&gt;0,IF(Z656=0,0,Z656/Q656),0)</f>
        <v>0</v>
      </c>
      <c r="AJ656" s="256"/>
      <c r="AK656" s="256"/>
      <c r="AL656" s="256"/>
      <c r="AM656" s="257"/>
      <c r="AN656" s="115" t="s">
        <v>83</v>
      </c>
      <c r="AO656" s="115"/>
    </row>
    <row r="657" spans="1:42" s="73" customFormat="1" ht="2.25" customHeight="1" x14ac:dyDescent="0.25">
      <c r="A657" s="16"/>
      <c r="O657" s="75"/>
      <c r="P657" s="75"/>
      <c r="AI657" s="115"/>
      <c r="AJ657" s="115"/>
      <c r="AK657" s="115"/>
      <c r="AL657" s="115"/>
      <c r="AM657" s="115"/>
      <c r="AN657" s="115"/>
      <c r="AO657" s="115"/>
    </row>
    <row r="658" spans="1:42" s="73" customFormat="1" ht="15" customHeight="1" x14ac:dyDescent="0.25">
      <c r="A658" s="16"/>
      <c r="B658" s="167" t="s">
        <v>50</v>
      </c>
      <c r="C658" s="147"/>
      <c r="D658" s="147"/>
      <c r="E658" s="147"/>
      <c r="F658" s="147"/>
      <c r="G658" s="147"/>
      <c r="H658" s="147"/>
      <c r="I658" s="147"/>
      <c r="J658" s="147"/>
      <c r="K658" s="147"/>
      <c r="L658" s="147"/>
      <c r="M658" s="147"/>
      <c r="N658" s="147"/>
      <c r="O658" s="147"/>
      <c r="Q658" s="252"/>
      <c r="R658" s="253"/>
      <c r="S658" s="253"/>
      <c r="T658" s="253"/>
      <c r="U658" s="253"/>
      <c r="V658" s="254"/>
      <c r="W658" s="147" t="s">
        <v>41</v>
      </c>
      <c r="X658" s="147"/>
      <c r="Z658" s="368">
        <f>IF((Q654+Q656+Q658)&lt;&gt;0,Q658/(Q654+Q656+Q658)*(Z654+Z656),0)</f>
        <v>0</v>
      </c>
      <c r="AA658" s="369"/>
      <c r="AB658" s="369"/>
      <c r="AC658" s="369"/>
      <c r="AD658" s="369"/>
      <c r="AE658" s="370"/>
      <c r="AF658" s="258" t="s">
        <v>83</v>
      </c>
      <c r="AG658" s="259"/>
      <c r="AI658" s="115"/>
      <c r="AJ658" s="115"/>
      <c r="AK658" s="115"/>
      <c r="AL658" s="115"/>
      <c r="AM658" s="115"/>
      <c r="AN658" s="115"/>
      <c r="AO658" s="115"/>
    </row>
    <row r="659" spans="1:42" s="22" customFormat="1" ht="2.25" customHeight="1" x14ac:dyDescent="0.25">
      <c r="A659" s="16"/>
    </row>
    <row r="660" spans="1:42" s="22" customFormat="1" ht="15" customHeight="1" x14ac:dyDescent="0.25">
      <c r="A660" s="16">
        <v>60</v>
      </c>
      <c r="B660" s="233" t="s">
        <v>92</v>
      </c>
      <c r="C660" s="162"/>
      <c r="D660" s="162"/>
      <c r="E660" s="162"/>
      <c r="F660" s="162"/>
      <c r="G660" s="162"/>
      <c r="H660" s="162"/>
      <c r="I660" s="162"/>
      <c r="J660" s="162"/>
      <c r="K660" s="162"/>
      <c r="L660" s="162"/>
      <c r="M660" s="162"/>
      <c r="N660" s="162"/>
      <c r="O660" s="162"/>
      <c r="P660" s="162"/>
      <c r="Q660" s="162"/>
      <c r="R660" s="162"/>
      <c r="S660" s="162"/>
      <c r="T660" s="162"/>
      <c r="U660" s="162"/>
      <c r="V660" s="162"/>
      <c r="W660" s="162"/>
      <c r="X660" s="162"/>
      <c r="Y660" s="162"/>
      <c r="Z660" s="162"/>
      <c r="AA660" s="162"/>
      <c r="AB660" s="162"/>
      <c r="AC660" s="162"/>
      <c r="AD660" s="162"/>
      <c r="AE660" s="162"/>
      <c r="AF660" s="162"/>
      <c r="AG660" s="162"/>
      <c r="AH660" s="162"/>
      <c r="AI660" s="162"/>
      <c r="AJ660" s="162"/>
      <c r="AK660" s="162"/>
      <c r="AL660" s="162"/>
      <c r="AM660" s="162"/>
      <c r="AN660" s="162"/>
      <c r="AO660" s="162"/>
      <c r="AP660" s="162"/>
    </row>
    <row r="661" spans="1:42" s="22" customFormat="1" ht="2.25" customHeight="1" x14ac:dyDescent="0.25">
      <c r="A661" s="16"/>
    </row>
    <row r="662" spans="1:42" s="22" customFormat="1" ht="15" customHeight="1" x14ac:dyDescent="0.25">
      <c r="A662" s="16"/>
      <c r="Q662" s="222" t="s">
        <v>31</v>
      </c>
      <c r="R662" s="259"/>
      <c r="S662" s="259"/>
      <c r="T662" s="259"/>
      <c r="U662" s="259"/>
      <c r="V662" s="259"/>
      <c r="W662" s="259"/>
      <c r="X662" s="259"/>
      <c r="Y662" s="66"/>
      <c r="Z662" s="222" t="s">
        <v>51</v>
      </c>
      <c r="AA662" s="222"/>
      <c r="AB662" s="222"/>
      <c r="AC662" s="222"/>
      <c r="AD662" s="222"/>
      <c r="AE662" s="222"/>
      <c r="AF662" s="222"/>
      <c r="AG662" s="222"/>
      <c r="AH662" s="147"/>
      <c r="AI662" s="147"/>
    </row>
    <row r="663" spans="1:42" s="22" customFormat="1" ht="2.25" customHeight="1" x14ac:dyDescent="0.25">
      <c r="A663" s="16"/>
    </row>
    <row r="664" spans="1:42" s="22" customFormat="1" ht="15" customHeight="1" x14ac:dyDescent="0.25">
      <c r="A664" s="16"/>
      <c r="B664" s="167" t="s">
        <v>28</v>
      </c>
      <c r="C664" s="147"/>
      <c r="D664" s="147"/>
      <c r="E664" s="147"/>
      <c r="F664" s="147"/>
      <c r="G664" s="147"/>
      <c r="H664" s="147"/>
      <c r="I664" s="147"/>
      <c r="J664" s="147"/>
      <c r="K664" s="147"/>
      <c r="L664" s="147"/>
      <c r="M664" s="147"/>
      <c r="N664" s="147"/>
      <c r="O664" s="147"/>
      <c r="Q664" s="219"/>
      <c r="R664" s="231"/>
      <c r="S664" s="231"/>
      <c r="T664" s="231"/>
      <c r="U664" s="231"/>
      <c r="V664" s="232"/>
      <c r="W664" s="147" t="s">
        <v>41</v>
      </c>
      <c r="X664" s="147"/>
      <c r="Z664" s="155"/>
      <c r="AA664" s="156"/>
      <c r="AB664" s="156"/>
      <c r="AC664" s="156"/>
      <c r="AD664" s="156"/>
      <c r="AE664" s="156"/>
      <c r="AF664" s="156"/>
      <c r="AG664" s="157"/>
      <c r="AH664" s="147" t="s">
        <v>83</v>
      </c>
      <c r="AI664" s="147"/>
    </row>
    <row r="665" spans="1:42" s="22" customFormat="1" ht="2.25" customHeight="1" x14ac:dyDescent="0.25">
      <c r="A665" s="16"/>
      <c r="O665" s="30"/>
      <c r="P665" s="30"/>
    </row>
    <row r="666" spans="1:42" s="22" customFormat="1" ht="15" customHeight="1" x14ac:dyDescent="0.25">
      <c r="A666" s="16"/>
      <c r="B666" s="167" t="s">
        <v>52</v>
      </c>
      <c r="C666" s="147"/>
      <c r="D666" s="147"/>
      <c r="E666" s="147"/>
      <c r="F666" s="147"/>
      <c r="G666" s="147"/>
      <c r="H666" s="147"/>
      <c r="I666" s="147"/>
      <c r="J666" s="147"/>
      <c r="K666" s="147"/>
      <c r="L666" s="147"/>
      <c r="M666" s="147"/>
      <c r="N666" s="147"/>
      <c r="O666" s="147"/>
      <c r="Q666" s="219"/>
      <c r="R666" s="231"/>
      <c r="S666" s="231"/>
      <c r="T666" s="231"/>
      <c r="U666" s="231"/>
      <c r="V666" s="232"/>
      <c r="W666" s="147" t="s">
        <v>41</v>
      </c>
      <c r="X666" s="147"/>
      <c r="Z666" s="155"/>
      <c r="AA666" s="156"/>
      <c r="AB666" s="156"/>
      <c r="AC666" s="156"/>
      <c r="AD666" s="156"/>
      <c r="AE666" s="156"/>
      <c r="AF666" s="156"/>
      <c r="AG666" s="157"/>
      <c r="AH666" s="147" t="s">
        <v>83</v>
      </c>
      <c r="AI666" s="147"/>
    </row>
    <row r="667" spans="1:42" s="22" customFormat="1" ht="2.25" customHeight="1" x14ac:dyDescent="0.25">
      <c r="A667" s="16"/>
      <c r="O667" s="30"/>
      <c r="P667" s="30"/>
    </row>
    <row r="668" spans="1:42" s="22" customFormat="1" ht="15" customHeight="1" x14ac:dyDescent="0.25">
      <c r="A668" s="16"/>
      <c r="B668" s="167" t="s">
        <v>82</v>
      </c>
      <c r="C668" s="147"/>
      <c r="D668" s="147"/>
      <c r="E668" s="147"/>
      <c r="F668" s="147"/>
      <c r="G668" s="147"/>
      <c r="H668" s="147"/>
      <c r="I668" s="147"/>
      <c r="J668" s="147"/>
      <c r="K668" s="147"/>
      <c r="L668" s="147"/>
      <c r="M668" s="147"/>
      <c r="N668" s="147"/>
      <c r="O668" s="147"/>
      <c r="P668" s="20"/>
      <c r="Q668" s="219"/>
      <c r="R668" s="231"/>
      <c r="S668" s="231"/>
      <c r="T668" s="231"/>
      <c r="U668" s="231"/>
      <c r="V668" s="232"/>
      <c r="W668" s="147" t="s">
        <v>41</v>
      </c>
      <c r="X668" s="147"/>
      <c r="Z668" s="155"/>
      <c r="AA668" s="156"/>
      <c r="AB668" s="156"/>
      <c r="AC668" s="156"/>
      <c r="AD668" s="156"/>
      <c r="AE668" s="156"/>
      <c r="AF668" s="156"/>
      <c r="AG668" s="157"/>
      <c r="AH668" s="147" t="s">
        <v>83</v>
      </c>
      <c r="AI668" s="147"/>
    </row>
    <row r="669" spans="1:42" s="22" customFormat="1" ht="2.25" customHeight="1" x14ac:dyDescent="0.25">
      <c r="A669" s="16"/>
    </row>
    <row r="670" spans="1:42" s="22" customFormat="1" ht="15" customHeight="1" x14ac:dyDescent="0.25">
      <c r="A670" s="16"/>
      <c r="B670" s="167" t="s">
        <v>29</v>
      </c>
      <c r="C670" s="147"/>
      <c r="D670" s="147"/>
      <c r="E670" s="147"/>
      <c r="F670" s="147"/>
      <c r="G670" s="147"/>
      <c r="H670" s="147"/>
      <c r="I670" s="147"/>
      <c r="J670" s="147"/>
      <c r="K670" s="147"/>
      <c r="L670" s="147"/>
      <c r="M670" s="147"/>
      <c r="N670" s="147"/>
      <c r="O670" s="147"/>
      <c r="Q670" s="219"/>
      <c r="R670" s="231"/>
      <c r="S670" s="231"/>
      <c r="T670" s="231"/>
      <c r="U670" s="231"/>
      <c r="V670" s="232"/>
      <c r="W670" s="147" t="s">
        <v>41</v>
      </c>
      <c r="X670" s="147"/>
      <c r="Z670" s="155"/>
      <c r="AA670" s="156"/>
      <c r="AB670" s="156"/>
      <c r="AC670" s="156"/>
      <c r="AD670" s="156"/>
      <c r="AE670" s="156"/>
      <c r="AF670" s="156"/>
      <c r="AG670" s="157"/>
      <c r="AH670" s="147" t="s">
        <v>83</v>
      </c>
      <c r="AI670" s="147"/>
    </row>
    <row r="671" spans="1:42" s="22" customFormat="1" ht="4.5" customHeight="1" x14ac:dyDescent="0.25">
      <c r="A671" s="16"/>
    </row>
    <row r="672" spans="1:42" s="22" customFormat="1" ht="15" customHeight="1" x14ac:dyDescent="0.25">
      <c r="A672" s="16"/>
      <c r="B672" s="168" t="s">
        <v>34</v>
      </c>
      <c r="C672" s="168"/>
      <c r="D672" s="168"/>
      <c r="E672" s="168"/>
      <c r="F672" s="168"/>
      <c r="G672" s="168"/>
      <c r="H672" s="168"/>
      <c r="I672" s="168"/>
      <c r="J672" s="168"/>
      <c r="K672" s="168"/>
      <c r="L672" s="168"/>
      <c r="M672" s="168"/>
      <c r="N672" s="168"/>
      <c r="O672" s="168"/>
      <c r="P672" s="168"/>
      <c r="Q672" s="168"/>
      <c r="R672" s="168"/>
      <c r="S672" s="168"/>
      <c r="T672" s="168"/>
      <c r="U672" s="168"/>
      <c r="V672" s="168"/>
      <c r="W672" s="168"/>
      <c r="X672" s="168"/>
      <c r="Y672" s="168"/>
      <c r="Z672" s="168"/>
      <c r="AA672" s="168"/>
      <c r="AB672" s="168"/>
      <c r="AC672" s="168"/>
      <c r="AD672" s="168"/>
      <c r="AE672" s="168"/>
      <c r="AF672" s="168"/>
      <c r="AG672" s="168"/>
      <c r="AH672" s="168"/>
      <c r="AI672" s="168"/>
      <c r="AJ672" s="168"/>
      <c r="AK672" s="168"/>
      <c r="AL672" s="168"/>
      <c r="AM672" s="168"/>
      <c r="AN672" s="168"/>
      <c r="AO672" s="168"/>
      <c r="AP672" s="169"/>
    </row>
    <row r="673" spans="1:42" s="22" customFormat="1" ht="4.5" customHeight="1" x14ac:dyDescent="0.25">
      <c r="A673" s="16"/>
    </row>
    <row r="674" spans="1:42" s="22" customFormat="1" ht="14.25" customHeight="1" x14ac:dyDescent="0.25">
      <c r="A674" s="16">
        <v>61</v>
      </c>
      <c r="B674" s="28" t="s">
        <v>93</v>
      </c>
    </row>
    <row r="675" spans="1:42" s="22" customFormat="1" ht="2.25" customHeight="1" x14ac:dyDescent="0.25">
      <c r="A675" s="16"/>
    </row>
    <row r="676" spans="1:42" s="22" customFormat="1" ht="12.75" customHeight="1" x14ac:dyDescent="0.25">
      <c r="A676" s="16"/>
      <c r="B676" s="249" t="s">
        <v>244</v>
      </c>
      <c r="C676" s="250"/>
      <c r="D676" s="250"/>
      <c r="E676" s="250"/>
      <c r="F676" s="250"/>
      <c r="G676" s="250"/>
      <c r="H676" s="250"/>
      <c r="I676" s="250"/>
      <c r="J676" s="250"/>
      <c r="K676" s="250"/>
      <c r="L676" s="250"/>
      <c r="M676" s="250"/>
      <c r="N676" s="250"/>
      <c r="O676" s="250"/>
      <c r="P676" s="250"/>
      <c r="Q676" s="250"/>
      <c r="R676" s="250"/>
      <c r="S676" s="250"/>
      <c r="T676" s="250"/>
      <c r="U676" s="250"/>
      <c r="V676" s="250"/>
      <c r="W676" s="250"/>
      <c r="X676" s="250"/>
      <c r="Y676" s="250"/>
      <c r="Z676" s="250"/>
      <c r="AA676" s="250"/>
      <c r="AB676" s="250"/>
      <c r="AC676" s="250"/>
      <c r="AD676" s="250"/>
      <c r="AE676" s="250"/>
      <c r="AF676" s="250"/>
      <c r="AG676" s="250"/>
      <c r="AH676" s="250"/>
      <c r="AI676" s="250"/>
      <c r="AJ676" s="250"/>
      <c r="AK676" s="250"/>
      <c r="AL676" s="250"/>
      <c r="AM676" s="250"/>
      <c r="AN676" s="250"/>
      <c r="AO676" s="250"/>
      <c r="AP676" s="250"/>
    </row>
    <row r="677" spans="1:42" s="22" customFormat="1" ht="12.75" customHeight="1" x14ac:dyDescent="0.25">
      <c r="A677" s="16"/>
      <c r="B677" s="251"/>
      <c r="C677" s="251"/>
      <c r="D677" s="251"/>
      <c r="E677" s="251"/>
      <c r="F677" s="251"/>
      <c r="G677" s="251"/>
      <c r="H677" s="251"/>
      <c r="I677" s="251"/>
      <c r="J677" s="251"/>
      <c r="K677" s="251"/>
      <c r="L677" s="251"/>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row>
    <row r="678" spans="1:42" s="22" customFormat="1" ht="30.75" customHeight="1" x14ac:dyDescent="0.25">
      <c r="A678" s="16"/>
      <c r="B678" s="251"/>
      <c r="C678" s="251"/>
      <c r="D678" s="251"/>
      <c r="E678" s="251"/>
      <c r="F678" s="251"/>
      <c r="G678" s="251"/>
      <c r="H678" s="251"/>
      <c r="I678" s="251"/>
      <c r="J678" s="251"/>
      <c r="K678" s="251"/>
      <c r="L678" s="251"/>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row>
    <row r="679" spans="1:42" s="22" customFormat="1" ht="2.25" customHeight="1" x14ac:dyDescent="0.25">
      <c r="A679" s="16"/>
    </row>
    <row r="680" spans="1:42" s="22" customFormat="1" ht="15" customHeight="1" x14ac:dyDescent="0.25">
      <c r="A680" s="16"/>
      <c r="B680" s="145" t="s">
        <v>54</v>
      </c>
      <c r="C680" s="145"/>
      <c r="D680" s="145"/>
      <c r="E680" s="145"/>
      <c r="F680" s="145"/>
      <c r="G680" s="145"/>
      <c r="H680" s="145"/>
      <c r="I680" s="145"/>
      <c r="J680" s="145"/>
      <c r="K680" s="145"/>
      <c r="L680" s="145"/>
      <c r="M680" s="145"/>
      <c r="N680" s="145"/>
      <c r="O680" s="145"/>
      <c r="P680" s="145"/>
      <c r="R680" s="155"/>
      <c r="S680" s="156"/>
      <c r="T680" s="156"/>
      <c r="U680" s="156"/>
      <c r="V680" s="156"/>
      <c r="W680" s="156"/>
      <c r="X680" s="156"/>
      <c r="Y680" s="157"/>
      <c r="Z680" s="147" t="s">
        <v>83</v>
      </c>
      <c r="AA680" s="147"/>
    </row>
    <row r="681" spans="1:42" s="22" customFormat="1" ht="2.25" customHeight="1" x14ac:dyDescent="0.25">
      <c r="A681" s="16"/>
      <c r="O681" s="30"/>
      <c r="P681" s="30"/>
    </row>
    <row r="682" spans="1:42" s="22" customFormat="1" ht="15" customHeight="1" x14ac:dyDescent="0.25">
      <c r="A682" s="16"/>
      <c r="B682" s="145" t="s">
        <v>55</v>
      </c>
      <c r="C682" s="145"/>
      <c r="D682" s="145"/>
      <c r="E682" s="145"/>
      <c r="F682" s="145"/>
      <c r="G682" s="145"/>
      <c r="H682" s="145"/>
      <c r="I682" s="145"/>
      <c r="J682" s="145"/>
      <c r="K682" s="145"/>
      <c r="L682" s="145"/>
      <c r="M682" s="145"/>
      <c r="N682" s="145"/>
      <c r="O682" s="145"/>
      <c r="P682" s="145"/>
      <c r="R682" s="159">
        <f>Z616</f>
        <v>0</v>
      </c>
      <c r="S682" s="160"/>
      <c r="T682" s="160"/>
      <c r="U682" s="160"/>
      <c r="V682" s="160"/>
      <c r="W682" s="160"/>
      <c r="X682" s="160"/>
      <c r="Y682" s="161"/>
      <c r="Z682" s="147" t="s">
        <v>83</v>
      </c>
      <c r="AA682" s="147"/>
    </row>
    <row r="683" spans="1:42" s="22" customFormat="1" ht="2.25" customHeight="1" x14ac:dyDescent="0.25">
      <c r="A683" s="16"/>
      <c r="O683" s="30"/>
      <c r="P683" s="30"/>
    </row>
    <row r="684" spans="1:42" s="22" customFormat="1" ht="15" customHeight="1" x14ac:dyDescent="0.25">
      <c r="A684" s="16"/>
      <c r="B684" s="145" t="s">
        <v>168</v>
      </c>
      <c r="C684" s="145"/>
      <c r="D684" s="145"/>
      <c r="E684" s="145"/>
      <c r="F684" s="145"/>
      <c r="G684" s="145"/>
      <c r="H684" s="145"/>
      <c r="I684" s="145"/>
      <c r="J684" s="145"/>
      <c r="K684" s="145"/>
      <c r="L684" s="145"/>
      <c r="M684" s="145"/>
      <c r="N684" s="145"/>
      <c r="O684" s="145"/>
      <c r="P684" s="145"/>
      <c r="R684" s="159">
        <f>Z618</f>
        <v>0</v>
      </c>
      <c r="S684" s="160"/>
      <c r="T684" s="160"/>
      <c r="U684" s="160"/>
      <c r="V684" s="160"/>
      <c r="W684" s="160"/>
      <c r="X684" s="160"/>
      <c r="Y684" s="161"/>
      <c r="Z684" s="147" t="s">
        <v>83</v>
      </c>
      <c r="AA684" s="147"/>
    </row>
    <row r="685" spans="1:42" s="22" customFormat="1" ht="2.25" customHeight="1" x14ac:dyDescent="0.25">
      <c r="A685" s="16"/>
      <c r="O685" s="30"/>
      <c r="P685" s="30"/>
    </row>
    <row r="686" spans="1:42" s="22" customFormat="1" ht="15" customHeight="1" x14ac:dyDescent="0.25">
      <c r="A686" s="16"/>
      <c r="B686" s="365" t="s">
        <v>172</v>
      </c>
      <c r="C686" s="365"/>
      <c r="D686" s="365"/>
      <c r="E686" s="365"/>
      <c r="F686" s="365"/>
      <c r="G686" s="365"/>
      <c r="H686" s="365"/>
      <c r="I686" s="365"/>
      <c r="J686" s="365"/>
      <c r="K686" s="365"/>
      <c r="L686" s="365"/>
      <c r="M686" s="365"/>
      <c r="N686" s="365"/>
      <c r="O686" s="365"/>
      <c r="P686" s="365"/>
      <c r="Z686" s="159">
        <f>IF(Z620&gt;0,0,IF(Z620=0,0,Z620))</f>
        <v>0</v>
      </c>
      <c r="AA686" s="160"/>
      <c r="AB686" s="160"/>
      <c r="AC686" s="160"/>
      <c r="AD686" s="160"/>
      <c r="AE686" s="160"/>
      <c r="AF686" s="160"/>
      <c r="AG686" s="161"/>
      <c r="AH686" s="22" t="s">
        <v>83</v>
      </c>
    </row>
    <row r="687" spans="1:42" s="22" customFormat="1" ht="2.25" customHeight="1" x14ac:dyDescent="0.25">
      <c r="A687" s="16"/>
      <c r="O687" s="30"/>
      <c r="P687" s="30"/>
    </row>
    <row r="688" spans="1:42" s="22" customFormat="1" ht="15" customHeight="1" x14ac:dyDescent="0.25">
      <c r="A688" s="16"/>
      <c r="B688" s="145" t="s">
        <v>56</v>
      </c>
      <c r="C688" s="145"/>
      <c r="D688" s="145"/>
      <c r="E688" s="145"/>
      <c r="F688" s="145"/>
      <c r="G688" s="145"/>
      <c r="H688" s="145"/>
      <c r="I688" s="145"/>
      <c r="J688" s="145"/>
      <c r="K688" s="145"/>
      <c r="L688" s="145"/>
      <c r="M688" s="145"/>
      <c r="N688" s="145"/>
      <c r="O688" s="145"/>
      <c r="P688" s="145"/>
    </row>
    <row r="689" spans="1:35" s="22" customFormat="1" ht="15" customHeight="1" x14ac:dyDescent="0.25">
      <c r="A689" s="16"/>
      <c r="B689" s="145"/>
      <c r="C689" s="145"/>
      <c r="D689" s="145"/>
      <c r="E689" s="145"/>
      <c r="F689" s="145"/>
      <c r="G689" s="145"/>
      <c r="H689" s="145"/>
      <c r="I689" s="145"/>
      <c r="J689" s="145"/>
      <c r="K689" s="145"/>
      <c r="L689" s="145"/>
      <c r="M689" s="145"/>
      <c r="N689" s="145"/>
      <c r="O689" s="145"/>
      <c r="P689" s="145"/>
      <c r="R689" s="159">
        <f>SUM(Z626,Z628,Z630,Z632)</f>
        <v>0</v>
      </c>
      <c r="S689" s="160"/>
      <c r="T689" s="160"/>
      <c r="U689" s="160"/>
      <c r="V689" s="160"/>
      <c r="W689" s="160"/>
      <c r="X689" s="160"/>
      <c r="Y689" s="161"/>
      <c r="Z689" s="147" t="s">
        <v>83</v>
      </c>
      <c r="AA689" s="147"/>
    </row>
    <row r="690" spans="1:35" s="22" customFormat="1" ht="2.25" customHeight="1" x14ac:dyDescent="0.25">
      <c r="A690" s="16"/>
      <c r="O690" s="30"/>
      <c r="P690" s="30"/>
    </row>
    <row r="691" spans="1:35" s="22" customFormat="1" ht="15" customHeight="1" x14ac:dyDescent="0.25">
      <c r="A691" s="16"/>
      <c r="B691" s="145" t="s">
        <v>182</v>
      </c>
      <c r="C691" s="145"/>
      <c r="D691" s="145"/>
      <c r="E691" s="145"/>
      <c r="F691" s="145"/>
      <c r="G691" s="145"/>
      <c r="H691" s="145"/>
      <c r="I691" s="145"/>
      <c r="J691" s="145"/>
      <c r="K691" s="145"/>
      <c r="L691" s="145"/>
      <c r="M691" s="145"/>
      <c r="N691" s="145"/>
      <c r="O691" s="145"/>
      <c r="P691" s="145"/>
    </row>
    <row r="692" spans="1:35" s="22" customFormat="1" ht="15" customHeight="1" x14ac:dyDescent="0.25">
      <c r="A692" s="16"/>
      <c r="B692" s="145"/>
      <c r="C692" s="145"/>
      <c r="D692" s="145"/>
      <c r="E692" s="145"/>
      <c r="F692" s="145"/>
      <c r="G692" s="145"/>
      <c r="H692" s="145"/>
      <c r="I692" s="145"/>
      <c r="J692" s="145"/>
      <c r="K692" s="145"/>
      <c r="L692" s="145"/>
      <c r="M692" s="145"/>
      <c r="N692" s="145"/>
      <c r="O692" s="145"/>
      <c r="P692" s="145"/>
      <c r="R692" s="159">
        <f>B643</f>
        <v>0</v>
      </c>
      <c r="S692" s="160"/>
      <c r="T692" s="160"/>
      <c r="U692" s="160"/>
      <c r="V692" s="160"/>
      <c r="W692" s="160"/>
      <c r="X692" s="160"/>
      <c r="Y692" s="161"/>
      <c r="Z692" s="147" t="s">
        <v>83</v>
      </c>
      <c r="AA692" s="147"/>
    </row>
    <row r="693" spans="1:35" s="22" customFormat="1" ht="2.25" customHeight="1" x14ac:dyDescent="0.25">
      <c r="A693" s="16"/>
      <c r="O693" s="30"/>
      <c r="P693" s="30"/>
    </row>
    <row r="694" spans="1:35" s="22" customFormat="1" ht="15" customHeight="1" x14ac:dyDescent="0.25">
      <c r="A694" s="16"/>
      <c r="B694" s="366" t="s">
        <v>62</v>
      </c>
      <c r="C694" s="366"/>
      <c r="D694" s="366"/>
      <c r="E694" s="366"/>
      <c r="F694" s="366"/>
      <c r="G694" s="366"/>
      <c r="H694" s="366"/>
      <c r="I694" s="366"/>
      <c r="J694" s="366"/>
      <c r="K694" s="366"/>
      <c r="L694" s="366"/>
      <c r="M694" s="366"/>
      <c r="N694" s="366"/>
      <c r="O694" s="366"/>
      <c r="P694" s="366"/>
      <c r="Q694" s="115"/>
      <c r="R694" s="241">
        <f>IF(Z654&lt;&gt;0,Z654,0)</f>
        <v>0</v>
      </c>
      <c r="S694" s="242"/>
      <c r="T694" s="242"/>
      <c r="U694" s="242"/>
      <c r="V694" s="242"/>
      <c r="W694" s="242"/>
      <c r="X694" s="242"/>
      <c r="Y694" s="243"/>
      <c r="Z694" s="244" t="s">
        <v>83</v>
      </c>
      <c r="AA694" s="244"/>
      <c r="AB694" s="113"/>
      <c r="AC694" s="113"/>
      <c r="AD694" s="113"/>
      <c r="AE694" s="113"/>
      <c r="AF694" s="113"/>
      <c r="AG694" s="113"/>
      <c r="AH694" s="113"/>
      <c r="AI694" s="113"/>
    </row>
    <row r="695" spans="1:35" s="22" customFormat="1" ht="2.25" customHeight="1" x14ac:dyDescent="0.25">
      <c r="A695" s="16"/>
      <c r="B695" s="115"/>
      <c r="C695" s="115"/>
      <c r="D695" s="115"/>
      <c r="E695" s="115"/>
      <c r="F695" s="115"/>
      <c r="G695" s="115"/>
      <c r="H695" s="115"/>
      <c r="I695" s="115"/>
      <c r="J695" s="115"/>
      <c r="K695" s="115"/>
      <c r="L695" s="115"/>
      <c r="M695" s="115"/>
      <c r="N695" s="115"/>
      <c r="O695" s="116"/>
      <c r="P695" s="116"/>
      <c r="Q695" s="115"/>
      <c r="R695" s="119"/>
      <c r="S695" s="119"/>
      <c r="T695" s="119"/>
      <c r="U695" s="119"/>
      <c r="V695" s="119"/>
      <c r="W695" s="119"/>
      <c r="X695" s="119"/>
      <c r="Y695" s="119"/>
      <c r="Z695" s="115"/>
      <c r="AA695" s="115"/>
      <c r="AB695" s="113"/>
      <c r="AC695" s="113"/>
      <c r="AD695" s="113"/>
      <c r="AE695" s="113"/>
      <c r="AF695" s="113"/>
      <c r="AG695" s="113"/>
      <c r="AH695" s="113"/>
      <c r="AI695" s="113"/>
    </row>
    <row r="696" spans="1:35" s="22" customFormat="1" ht="15" customHeight="1" x14ac:dyDescent="0.25">
      <c r="A696" s="16"/>
      <c r="B696" s="366" t="s">
        <v>169</v>
      </c>
      <c r="C696" s="366"/>
      <c r="D696" s="366"/>
      <c r="E696" s="366"/>
      <c r="F696" s="366"/>
      <c r="G696" s="366"/>
      <c r="H696" s="366"/>
      <c r="I696" s="366"/>
      <c r="J696" s="366"/>
      <c r="K696" s="366"/>
      <c r="L696" s="366"/>
      <c r="M696" s="366"/>
      <c r="N696" s="366"/>
      <c r="O696" s="366"/>
      <c r="P696" s="366"/>
      <c r="Q696" s="115"/>
      <c r="R696" s="241">
        <f>IF(Z656&lt;&gt;0,Z656,0)</f>
        <v>0</v>
      </c>
      <c r="S696" s="242"/>
      <c r="T696" s="242"/>
      <c r="U696" s="242"/>
      <c r="V696" s="242"/>
      <c r="W696" s="242"/>
      <c r="X696" s="242"/>
      <c r="Y696" s="243"/>
      <c r="Z696" s="244" t="s">
        <v>83</v>
      </c>
      <c r="AA696" s="244"/>
      <c r="AB696" s="113"/>
      <c r="AC696" s="113"/>
      <c r="AD696" s="113"/>
      <c r="AE696" s="113"/>
      <c r="AF696" s="113"/>
      <c r="AG696" s="113"/>
      <c r="AH696" s="113"/>
      <c r="AI696" s="113"/>
    </row>
    <row r="697" spans="1:35" s="22" customFormat="1" ht="2.25" customHeight="1" x14ac:dyDescent="0.25">
      <c r="A697" s="16"/>
      <c r="B697" s="113"/>
      <c r="C697" s="113"/>
      <c r="D697" s="113"/>
      <c r="E697" s="113"/>
      <c r="F697" s="113"/>
      <c r="G697" s="113"/>
      <c r="H697" s="113"/>
      <c r="I697" s="113"/>
      <c r="J697" s="113"/>
      <c r="K697" s="113"/>
      <c r="L697" s="113"/>
      <c r="M697" s="113"/>
      <c r="N697" s="113"/>
      <c r="O697" s="114"/>
      <c r="P697" s="114"/>
      <c r="Q697" s="113"/>
      <c r="R697" s="113"/>
      <c r="S697" s="113"/>
      <c r="T697" s="113"/>
      <c r="U697" s="113"/>
      <c r="V697" s="113"/>
      <c r="W697" s="113"/>
      <c r="X697" s="113"/>
      <c r="Y697" s="113"/>
      <c r="Z697" s="113"/>
      <c r="AA697" s="113"/>
      <c r="AB697" s="113"/>
      <c r="AC697" s="113"/>
      <c r="AD697" s="113"/>
      <c r="AE697" s="113"/>
      <c r="AF697" s="113"/>
      <c r="AG697" s="113"/>
      <c r="AH697" s="113"/>
      <c r="AI697" s="113"/>
    </row>
    <row r="698" spans="1:35" s="22" customFormat="1" ht="15" customHeight="1" x14ac:dyDescent="0.25">
      <c r="A698" s="16"/>
      <c r="B698" s="367" t="s">
        <v>173</v>
      </c>
      <c r="C698" s="366"/>
      <c r="D698" s="366"/>
      <c r="E698" s="366"/>
      <c r="F698" s="366"/>
      <c r="G698" s="366"/>
      <c r="H698" s="366"/>
      <c r="I698" s="366"/>
      <c r="J698" s="366"/>
      <c r="K698" s="366"/>
      <c r="L698" s="366"/>
      <c r="M698" s="366"/>
      <c r="N698" s="366"/>
      <c r="O698" s="366"/>
      <c r="P698" s="366"/>
      <c r="Q698" s="113"/>
      <c r="R698" s="113"/>
      <c r="S698" s="113"/>
      <c r="T698" s="113"/>
      <c r="U698" s="113"/>
      <c r="V698" s="113"/>
      <c r="W698" s="113"/>
      <c r="X698" s="113"/>
      <c r="Y698" s="113"/>
      <c r="Z698" s="149">
        <f>IF(Z658&lt;&gt;0,Z658,0)</f>
        <v>0</v>
      </c>
      <c r="AA698" s="150"/>
      <c r="AB698" s="150"/>
      <c r="AC698" s="150"/>
      <c r="AD698" s="150"/>
      <c r="AE698" s="150"/>
      <c r="AF698" s="150"/>
      <c r="AG698" s="151"/>
      <c r="AH698" s="115" t="s">
        <v>83</v>
      </c>
      <c r="AI698" s="113"/>
    </row>
    <row r="699" spans="1:35" s="22" customFormat="1" ht="2.25" customHeight="1" x14ac:dyDescent="0.25">
      <c r="A699" s="16"/>
      <c r="O699" s="30"/>
      <c r="P699" s="30"/>
    </row>
    <row r="700" spans="1:35" s="22" customFormat="1" ht="15" customHeight="1" x14ac:dyDescent="0.25">
      <c r="A700" s="16"/>
      <c r="B700" s="145" t="s">
        <v>63</v>
      </c>
      <c r="C700" s="145"/>
      <c r="D700" s="145"/>
      <c r="E700" s="145"/>
      <c r="F700" s="145"/>
      <c r="G700" s="145"/>
      <c r="H700" s="145"/>
      <c r="I700" s="145"/>
      <c r="J700" s="145"/>
      <c r="K700" s="145"/>
      <c r="L700" s="145"/>
      <c r="M700" s="145"/>
      <c r="N700" s="145"/>
      <c r="O700" s="145"/>
      <c r="P700" s="145"/>
    </row>
    <row r="701" spans="1:35" s="22" customFormat="1" ht="15" customHeight="1" x14ac:dyDescent="0.25">
      <c r="A701" s="16"/>
      <c r="B701" s="145"/>
      <c r="C701" s="145"/>
      <c r="D701" s="145"/>
      <c r="E701" s="145"/>
      <c r="F701" s="145"/>
      <c r="G701" s="145"/>
      <c r="H701" s="145"/>
      <c r="I701" s="145"/>
      <c r="J701" s="145"/>
      <c r="K701" s="145"/>
      <c r="L701" s="145"/>
      <c r="M701" s="145"/>
      <c r="N701" s="145"/>
      <c r="O701" s="145"/>
      <c r="P701" s="145"/>
      <c r="R701" s="159">
        <f>SUM(Z664,Z666,Z668,Z670)</f>
        <v>0</v>
      </c>
      <c r="S701" s="160"/>
      <c r="T701" s="160"/>
      <c r="U701" s="160"/>
      <c r="V701" s="160"/>
      <c r="W701" s="160"/>
      <c r="X701" s="160"/>
      <c r="Y701" s="161"/>
      <c r="Z701" s="147" t="s">
        <v>83</v>
      </c>
      <c r="AA701" s="147"/>
    </row>
    <row r="702" spans="1:35" s="22" customFormat="1" ht="2.25" customHeight="1" x14ac:dyDescent="0.25">
      <c r="A702" s="16"/>
      <c r="O702" s="30"/>
    </row>
    <row r="703" spans="1:35" s="23" customFormat="1" ht="15" customHeight="1" x14ac:dyDescent="0.25">
      <c r="A703" s="36"/>
      <c r="B703" s="158" t="s">
        <v>160</v>
      </c>
      <c r="C703" s="158"/>
      <c r="D703" s="158"/>
      <c r="E703" s="158"/>
      <c r="F703" s="158"/>
      <c r="G703" s="158"/>
      <c r="H703" s="158"/>
      <c r="I703" s="158"/>
      <c r="J703" s="158"/>
      <c r="K703" s="158"/>
      <c r="L703" s="158"/>
      <c r="M703" s="158"/>
      <c r="N703" s="158"/>
      <c r="O703" s="158"/>
      <c r="P703" s="158"/>
      <c r="Q703" s="24"/>
      <c r="R703" s="155"/>
      <c r="S703" s="156"/>
      <c r="T703" s="156"/>
      <c r="U703" s="156"/>
      <c r="V703" s="156"/>
      <c r="W703" s="156"/>
      <c r="X703" s="156"/>
      <c r="Y703" s="157"/>
      <c r="Z703" s="148" t="s">
        <v>83</v>
      </c>
      <c r="AA703" s="148"/>
    </row>
    <row r="704" spans="1:35" s="23" customFormat="1" ht="2.25" customHeight="1" x14ac:dyDescent="0.25">
      <c r="A704" s="36"/>
      <c r="O704" s="7"/>
      <c r="P704" s="7"/>
      <c r="Q704" s="7"/>
    </row>
    <row r="705" spans="1:42" s="23" customFormat="1" ht="15" customHeight="1" x14ac:dyDescent="0.25">
      <c r="A705" s="36"/>
      <c r="B705" s="158" t="s">
        <v>178</v>
      </c>
      <c r="C705" s="158"/>
      <c r="D705" s="158"/>
      <c r="E705" s="158"/>
      <c r="F705" s="158"/>
      <c r="G705" s="158"/>
      <c r="H705" s="158"/>
      <c r="I705" s="158"/>
      <c r="J705" s="158"/>
      <c r="K705" s="158"/>
      <c r="L705" s="158"/>
      <c r="M705" s="158"/>
      <c r="N705" s="158"/>
      <c r="O705" s="158"/>
      <c r="P705" s="158"/>
      <c r="Q705" s="24"/>
      <c r="R705" s="155"/>
      <c r="S705" s="156"/>
      <c r="T705" s="156"/>
      <c r="U705" s="156"/>
      <c r="V705" s="156"/>
      <c r="W705" s="156"/>
      <c r="X705" s="156"/>
      <c r="Y705" s="157"/>
      <c r="Z705" s="148" t="s">
        <v>83</v>
      </c>
      <c r="AA705" s="148"/>
    </row>
    <row r="706" spans="1:42" s="23" customFormat="1" ht="2.25" customHeight="1" x14ac:dyDescent="0.25">
      <c r="A706" s="36"/>
      <c r="O706" s="7"/>
      <c r="P706" s="7"/>
      <c r="Q706" s="7"/>
    </row>
    <row r="707" spans="1:42" s="23" customFormat="1" ht="15" customHeight="1" x14ac:dyDescent="0.25">
      <c r="A707" s="36"/>
      <c r="B707" s="158" t="s">
        <v>161</v>
      </c>
      <c r="C707" s="158"/>
      <c r="D707" s="158"/>
      <c r="E707" s="158"/>
      <c r="F707" s="158"/>
      <c r="G707" s="158"/>
      <c r="H707" s="158"/>
      <c r="I707" s="158"/>
      <c r="J707" s="158"/>
      <c r="K707" s="158"/>
      <c r="L707" s="158"/>
      <c r="M707" s="158"/>
      <c r="N707" s="158"/>
      <c r="O707" s="158"/>
      <c r="P707" s="158"/>
      <c r="Q707" s="24"/>
      <c r="R707" s="155"/>
      <c r="S707" s="156"/>
      <c r="T707" s="156"/>
      <c r="U707" s="156"/>
      <c r="V707" s="156"/>
      <c r="W707" s="156"/>
      <c r="X707" s="156"/>
      <c r="Y707" s="157"/>
      <c r="Z707" s="148" t="s">
        <v>83</v>
      </c>
      <c r="AA707" s="148"/>
    </row>
    <row r="708" spans="1:42" s="23" customFormat="1" ht="2.25" customHeight="1" x14ac:dyDescent="0.25">
      <c r="A708" s="36"/>
      <c r="O708" s="7"/>
      <c r="P708" s="7"/>
      <c r="Q708" s="7"/>
    </row>
    <row r="709" spans="1:42" s="23" customFormat="1" ht="15" customHeight="1" x14ac:dyDescent="0.25">
      <c r="A709" s="36"/>
      <c r="B709" s="158" t="s">
        <v>162</v>
      </c>
      <c r="C709" s="158"/>
      <c r="D709" s="158"/>
      <c r="E709" s="158"/>
      <c r="F709" s="158"/>
      <c r="G709" s="158"/>
      <c r="H709" s="158"/>
      <c r="I709" s="158"/>
      <c r="J709" s="158"/>
      <c r="K709" s="158"/>
      <c r="L709" s="158"/>
      <c r="M709" s="158"/>
      <c r="N709" s="158"/>
      <c r="O709" s="158"/>
      <c r="P709" s="158"/>
      <c r="Q709" s="24"/>
      <c r="R709" s="155"/>
      <c r="S709" s="156"/>
      <c r="T709" s="156"/>
      <c r="U709" s="156"/>
      <c r="V709" s="156"/>
      <c r="W709" s="156"/>
      <c r="X709" s="156"/>
      <c r="Y709" s="157"/>
      <c r="Z709" s="148" t="s">
        <v>83</v>
      </c>
      <c r="AA709" s="148"/>
    </row>
    <row r="710" spans="1:42" s="22" customFormat="1" ht="2.25" customHeight="1" x14ac:dyDescent="0.25">
      <c r="A710" s="16"/>
      <c r="O710" s="30"/>
    </row>
    <row r="711" spans="1:42" s="22" customFormat="1" ht="15" customHeight="1" x14ac:dyDescent="0.25">
      <c r="A711" s="16"/>
      <c r="B711" s="145" t="s">
        <v>53</v>
      </c>
      <c r="C711" s="145"/>
      <c r="D711" s="145"/>
      <c r="E711" s="145"/>
      <c r="F711" s="145"/>
      <c r="G711" s="145"/>
      <c r="H711" s="145"/>
      <c r="I711" s="145"/>
      <c r="J711" s="145"/>
      <c r="K711" s="145"/>
      <c r="L711" s="145"/>
      <c r="M711" s="145"/>
      <c r="N711" s="145"/>
      <c r="O711" s="145"/>
      <c r="P711" s="145"/>
      <c r="R711" s="159">
        <f>SUM(R680,R682,R684,R689,R692,R694,R696,R701,R703,R705,R707,R709)</f>
        <v>0</v>
      </c>
      <c r="S711" s="160"/>
      <c r="T711" s="160"/>
      <c r="U711" s="160"/>
      <c r="V711" s="160"/>
      <c r="W711" s="160"/>
      <c r="X711" s="160"/>
      <c r="Y711" s="161"/>
      <c r="Z711" s="147" t="s">
        <v>83</v>
      </c>
      <c r="AA711" s="147"/>
    </row>
    <row r="712" spans="1:42" s="22" customFormat="1" ht="4.5" customHeight="1" x14ac:dyDescent="0.25">
      <c r="A712" s="16"/>
    </row>
    <row r="713" spans="1:42" s="22" customFormat="1" ht="12.75" customHeight="1" x14ac:dyDescent="0.25">
      <c r="A713" s="145"/>
      <c r="B713" s="145"/>
      <c r="C713" s="145"/>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5"/>
      <c r="AD713" s="145"/>
      <c r="AE713" s="145"/>
      <c r="AF713" s="145"/>
      <c r="AG713" s="145"/>
      <c r="AH713" s="145"/>
      <c r="AI713" s="145"/>
      <c r="AJ713" s="145"/>
      <c r="AK713" s="145"/>
      <c r="AL713" s="145"/>
      <c r="AM713" s="145"/>
      <c r="AN713" s="145"/>
      <c r="AO713" s="145"/>
      <c r="AP713" s="145"/>
    </row>
    <row r="714" spans="1:42" s="22" customFormat="1" ht="4.5" customHeight="1" x14ac:dyDescent="0.25">
      <c r="A714" s="146"/>
      <c r="B714" s="147"/>
      <c r="C714" s="147"/>
      <c r="D714" s="147"/>
      <c r="E714" s="147"/>
      <c r="F714" s="147"/>
      <c r="G714" s="147"/>
      <c r="H714" s="147"/>
      <c r="I714" s="147"/>
      <c r="J714" s="147"/>
      <c r="K714" s="147"/>
      <c r="L714" s="147"/>
      <c r="M714" s="147"/>
      <c r="N714" s="147"/>
      <c r="O714" s="147"/>
      <c r="P714" s="147"/>
      <c r="Q714" s="147"/>
      <c r="R714" s="147"/>
      <c r="S714" s="147"/>
      <c r="T714" s="147"/>
      <c r="U714" s="147"/>
      <c r="V714" s="147"/>
      <c r="W714" s="147"/>
      <c r="X714" s="147"/>
      <c r="Y714" s="147"/>
      <c r="Z714" s="147"/>
      <c r="AA714" s="147"/>
      <c r="AB714" s="147"/>
      <c r="AC714" s="147"/>
      <c r="AD714" s="147"/>
      <c r="AE714" s="147"/>
      <c r="AF714" s="147"/>
      <c r="AG714" s="147"/>
      <c r="AH714" s="147"/>
      <c r="AI714" s="147"/>
      <c r="AJ714" s="147"/>
      <c r="AK714" s="147"/>
      <c r="AL714" s="147"/>
      <c r="AM714" s="147"/>
      <c r="AN714" s="147"/>
      <c r="AO714" s="147"/>
      <c r="AP714" s="147"/>
    </row>
    <row r="715" spans="1:42" s="22" customFormat="1" ht="15" customHeight="1" x14ac:dyDescent="0.25">
      <c r="A715" s="16"/>
      <c r="B715" s="263" t="s">
        <v>86</v>
      </c>
      <c r="C715" s="263"/>
      <c r="D715" s="263"/>
      <c r="E715" s="263"/>
      <c r="F715" s="263"/>
      <c r="G715" s="263"/>
      <c r="H715" s="263"/>
      <c r="I715" s="263"/>
      <c r="J715" s="263"/>
      <c r="K715" s="263"/>
      <c r="L715" s="263"/>
      <c r="M715" s="263"/>
      <c r="N715" s="263"/>
      <c r="O715" s="263"/>
      <c r="P715" s="263"/>
      <c r="Q715" s="263"/>
      <c r="R715" s="263"/>
      <c r="S715" s="263"/>
      <c r="T715" s="263"/>
      <c r="U715" s="263"/>
      <c r="V715" s="263"/>
      <c r="W715" s="263"/>
      <c r="X715" s="263"/>
      <c r="Y715" s="263"/>
      <c r="Z715" s="263"/>
      <c r="AA715" s="263"/>
      <c r="AB715" s="263"/>
      <c r="AC715" s="263"/>
      <c r="AD715" s="263"/>
      <c r="AE715" s="263"/>
      <c r="AF715" s="263"/>
      <c r="AG715" s="263"/>
      <c r="AH715" s="263"/>
      <c r="AI715" s="263"/>
      <c r="AJ715" s="263"/>
      <c r="AK715" s="263"/>
      <c r="AL715" s="263"/>
      <c r="AM715" s="263"/>
      <c r="AN715" s="263"/>
      <c r="AO715" s="263"/>
      <c r="AP715" s="264"/>
    </row>
    <row r="716" spans="1:42" s="22" customFormat="1" ht="4.5" customHeight="1" x14ac:dyDescent="0.25">
      <c r="A716" s="16"/>
    </row>
    <row r="717" spans="1:42" s="22" customFormat="1" ht="12.75" customHeight="1" x14ac:dyDescent="0.25">
      <c r="A717" s="16">
        <v>62</v>
      </c>
      <c r="B717" s="237" t="s">
        <v>90</v>
      </c>
      <c r="C717" s="237"/>
      <c r="D717" s="237"/>
      <c r="E717" s="237"/>
      <c r="F717" s="237"/>
      <c r="G717" s="237"/>
      <c r="H717" s="237"/>
      <c r="I717" s="237"/>
      <c r="J717" s="237"/>
      <c r="K717" s="237"/>
      <c r="L717" s="237"/>
      <c r="M717" s="237"/>
      <c r="N717" s="237"/>
      <c r="O717" s="237"/>
      <c r="P717" s="237"/>
      <c r="Q717" s="237"/>
      <c r="R717" s="237"/>
      <c r="S717" s="237"/>
      <c r="T717" s="237"/>
      <c r="U717" s="237"/>
      <c r="V717" s="237"/>
      <c r="W717" s="237"/>
      <c r="X717" s="237"/>
      <c r="Y717" s="237"/>
      <c r="Z717" s="237"/>
      <c r="AA717" s="237"/>
      <c r="AB717" s="237"/>
      <c r="AC717" s="237"/>
      <c r="AD717" s="237"/>
      <c r="AE717" s="237"/>
      <c r="AF717" s="237"/>
      <c r="AG717" s="237"/>
      <c r="AH717" s="237"/>
      <c r="AI717" s="237"/>
      <c r="AJ717" s="237"/>
      <c r="AK717" s="237"/>
      <c r="AL717" s="237"/>
      <c r="AM717" s="237"/>
      <c r="AN717" s="237"/>
      <c r="AO717" s="237"/>
      <c r="AP717" s="237"/>
    </row>
    <row r="718" spans="1:42" s="22" customFormat="1" ht="12.75" customHeight="1" x14ac:dyDescent="0.25">
      <c r="A718" s="16"/>
      <c r="B718" s="237"/>
      <c r="C718" s="237"/>
      <c r="D718" s="237"/>
      <c r="E718" s="237"/>
      <c r="F718" s="237"/>
      <c r="G718" s="237"/>
      <c r="H718" s="237"/>
      <c r="I718" s="237"/>
      <c r="J718" s="237"/>
      <c r="K718" s="237"/>
      <c r="L718" s="237"/>
      <c r="M718" s="237"/>
      <c r="N718" s="237"/>
      <c r="O718" s="237"/>
      <c r="P718" s="237"/>
      <c r="Q718" s="237"/>
      <c r="R718" s="237"/>
      <c r="S718" s="237"/>
      <c r="T718" s="237"/>
      <c r="U718" s="237"/>
      <c r="V718" s="237"/>
      <c r="W718" s="237"/>
      <c r="X718" s="237"/>
      <c r="Y718" s="237"/>
      <c r="Z718" s="237"/>
      <c r="AA718" s="237"/>
      <c r="AB718" s="237"/>
      <c r="AC718" s="237"/>
      <c r="AD718" s="237"/>
      <c r="AE718" s="237"/>
      <c r="AF718" s="237"/>
      <c r="AG718" s="237"/>
      <c r="AH718" s="237"/>
      <c r="AI718" s="237"/>
      <c r="AJ718" s="237"/>
      <c r="AK718" s="237"/>
      <c r="AL718" s="237"/>
      <c r="AM718" s="237"/>
      <c r="AN718" s="237"/>
      <c r="AO718" s="237"/>
      <c r="AP718" s="237"/>
    </row>
    <row r="719" spans="1:42" s="22" customFormat="1" ht="2.25" customHeight="1" x14ac:dyDescent="0.25">
      <c r="A719" s="16"/>
    </row>
    <row r="720" spans="1:42" s="22" customFormat="1" ht="15" customHeight="1" x14ac:dyDescent="0.25">
      <c r="A720" s="16"/>
      <c r="P720" s="135" t="s">
        <v>57</v>
      </c>
      <c r="Q720" s="135"/>
      <c r="R720" s="135"/>
      <c r="S720" s="135"/>
      <c r="T720" s="135"/>
      <c r="U720" s="135"/>
      <c r="W720" s="135" t="s">
        <v>142</v>
      </c>
      <c r="X720" s="135"/>
      <c r="Y720" s="135"/>
      <c r="Z720" s="135"/>
      <c r="AA720" s="135"/>
      <c r="AB720" s="135"/>
      <c r="AD720" s="135" t="s">
        <v>58</v>
      </c>
      <c r="AE720" s="135"/>
      <c r="AF720" s="135"/>
      <c r="AG720" s="135"/>
      <c r="AH720" s="135"/>
      <c r="AI720" s="135"/>
      <c r="AK720" s="135" t="s">
        <v>59</v>
      </c>
      <c r="AL720" s="135"/>
      <c r="AM720" s="135"/>
      <c r="AN720" s="135"/>
      <c r="AO720" s="135"/>
      <c r="AP720" s="135"/>
    </row>
    <row r="721" spans="1:42" s="22" customFormat="1" ht="15" customHeight="1" x14ac:dyDescent="0.25">
      <c r="A721" s="16"/>
      <c r="P721" s="135"/>
      <c r="Q721" s="135"/>
      <c r="R721" s="135"/>
      <c r="S721" s="135"/>
      <c r="T721" s="135"/>
      <c r="U721" s="135"/>
      <c r="W721" s="135"/>
      <c r="X721" s="135"/>
      <c r="Y721" s="135"/>
      <c r="Z721" s="135"/>
      <c r="AA721" s="135"/>
      <c r="AB721" s="135"/>
      <c r="AD721" s="135"/>
      <c r="AE721" s="135"/>
      <c r="AF721" s="135"/>
      <c r="AG721" s="135"/>
      <c r="AH721" s="135"/>
      <c r="AI721" s="135"/>
      <c r="AK721" s="135"/>
      <c r="AL721" s="135"/>
      <c r="AM721" s="135"/>
      <c r="AN721" s="135"/>
      <c r="AO721" s="135"/>
      <c r="AP721" s="135"/>
    </row>
    <row r="722" spans="1:42" s="22" customFormat="1" ht="15" customHeight="1" x14ac:dyDescent="0.25">
      <c r="A722" s="16"/>
      <c r="P722" s="135"/>
      <c r="Q722" s="135"/>
      <c r="R722" s="135"/>
      <c r="S722" s="135"/>
      <c r="T722" s="135"/>
      <c r="U722" s="135"/>
      <c r="W722" s="135"/>
      <c r="X722" s="135"/>
      <c r="Y722" s="135"/>
      <c r="Z722" s="135"/>
      <c r="AA722" s="135"/>
      <c r="AB722" s="135"/>
      <c r="AD722" s="135"/>
      <c r="AE722" s="135"/>
      <c r="AF722" s="135"/>
      <c r="AG722" s="135"/>
      <c r="AH722" s="135"/>
      <c r="AI722" s="135"/>
      <c r="AK722" s="135"/>
      <c r="AL722" s="135"/>
      <c r="AM722" s="135"/>
      <c r="AN722" s="135"/>
      <c r="AO722" s="135"/>
      <c r="AP722" s="135"/>
    </row>
    <row r="723" spans="1:42" s="22" customFormat="1" ht="15" customHeight="1" x14ac:dyDescent="0.25">
      <c r="A723" s="16"/>
      <c r="P723" s="135"/>
      <c r="Q723" s="135"/>
      <c r="R723" s="135"/>
      <c r="S723" s="135"/>
      <c r="T723" s="135"/>
      <c r="U723" s="135"/>
      <c r="W723" s="135"/>
      <c r="X723" s="135"/>
      <c r="Y723" s="135"/>
      <c r="Z723" s="135"/>
      <c r="AA723" s="135"/>
      <c r="AB723" s="135"/>
      <c r="AD723" s="135"/>
      <c r="AE723" s="135"/>
      <c r="AF723" s="135"/>
      <c r="AG723" s="135"/>
      <c r="AH723" s="135"/>
      <c r="AI723" s="135"/>
      <c r="AK723" s="135"/>
      <c r="AL723" s="135"/>
      <c r="AM723" s="135"/>
      <c r="AN723" s="135"/>
      <c r="AO723" s="135"/>
      <c r="AP723" s="135"/>
    </row>
    <row r="724" spans="1:42" s="22" customFormat="1" ht="15" customHeight="1" x14ac:dyDescent="0.25">
      <c r="A724" s="16"/>
      <c r="P724" s="135"/>
      <c r="Q724" s="135"/>
      <c r="R724" s="135"/>
      <c r="S724" s="135"/>
      <c r="T724" s="135"/>
      <c r="U724" s="135"/>
      <c r="W724" s="135"/>
      <c r="X724" s="135"/>
      <c r="Y724" s="135"/>
      <c r="Z724" s="135"/>
      <c r="AA724" s="135"/>
      <c r="AB724" s="135"/>
      <c r="AD724" s="135"/>
      <c r="AE724" s="135"/>
      <c r="AF724" s="135"/>
      <c r="AG724" s="135"/>
      <c r="AH724" s="135"/>
      <c r="AI724" s="135"/>
      <c r="AK724" s="135"/>
      <c r="AL724" s="135"/>
      <c r="AM724" s="135"/>
      <c r="AN724" s="135"/>
      <c r="AO724" s="135"/>
      <c r="AP724" s="135"/>
    </row>
    <row r="725" spans="1:42" s="22" customFormat="1" ht="2.25" customHeight="1" x14ac:dyDescent="0.25">
      <c r="A725" s="16"/>
    </row>
    <row r="726" spans="1:42" s="22" customFormat="1" ht="15" customHeight="1" x14ac:dyDescent="0.25">
      <c r="A726" s="16"/>
      <c r="B726" s="145" t="s">
        <v>49</v>
      </c>
      <c r="C726" s="162"/>
      <c r="D726" s="162"/>
      <c r="E726" s="162"/>
      <c r="F726" s="162"/>
      <c r="G726" s="162"/>
      <c r="H726" s="162"/>
      <c r="I726" s="162"/>
      <c r="J726" s="162"/>
      <c r="K726" s="162"/>
      <c r="L726" s="162"/>
      <c r="M726" s="162"/>
      <c r="N726" s="162"/>
      <c r="P726" s="152">
        <f>AK550</f>
        <v>0</v>
      </c>
      <c r="Q726" s="153"/>
      <c r="R726" s="153"/>
      <c r="S726" s="154"/>
      <c r="T726" s="147" t="s">
        <v>41</v>
      </c>
      <c r="U726" s="147"/>
      <c r="W726" s="152">
        <f>Q616</f>
        <v>0</v>
      </c>
      <c r="X726" s="153"/>
      <c r="Y726" s="153"/>
      <c r="Z726" s="154"/>
      <c r="AA726" s="147" t="s">
        <v>41</v>
      </c>
      <c r="AB726" s="147"/>
      <c r="AD726" s="152">
        <f>SUM(P726,W726)</f>
        <v>0</v>
      </c>
      <c r="AE726" s="153"/>
      <c r="AF726" s="153"/>
      <c r="AG726" s="154"/>
      <c r="AH726" s="147" t="s">
        <v>41</v>
      </c>
      <c r="AI726" s="147"/>
      <c r="AK726" s="152">
        <f>Q483</f>
        <v>0</v>
      </c>
      <c r="AL726" s="153"/>
      <c r="AM726" s="153"/>
      <c r="AN726" s="154"/>
      <c r="AO726" s="147" t="s">
        <v>41</v>
      </c>
      <c r="AP726" s="147"/>
    </row>
    <row r="727" spans="1:42" s="22" customFormat="1" ht="2.25" customHeight="1" x14ac:dyDescent="0.25">
      <c r="A727" s="16"/>
      <c r="N727" s="30"/>
    </row>
    <row r="728" spans="1:42" s="22" customFormat="1" ht="15" customHeight="1" x14ac:dyDescent="0.25">
      <c r="A728" s="16"/>
      <c r="B728" s="145" t="s">
        <v>167</v>
      </c>
      <c r="C728" s="162"/>
      <c r="D728" s="162"/>
      <c r="E728" s="162"/>
      <c r="F728" s="162"/>
      <c r="G728" s="162"/>
      <c r="H728" s="162"/>
      <c r="I728" s="162"/>
      <c r="J728" s="162"/>
      <c r="K728" s="162"/>
      <c r="L728" s="162"/>
      <c r="M728" s="162"/>
      <c r="N728" s="162"/>
      <c r="P728" s="152">
        <f>AK577</f>
        <v>0</v>
      </c>
      <c r="Q728" s="153"/>
      <c r="R728" s="153"/>
      <c r="S728" s="154"/>
      <c r="T728" s="147" t="s">
        <v>41</v>
      </c>
      <c r="U728" s="147"/>
      <c r="W728" s="152">
        <f>Q618</f>
        <v>0</v>
      </c>
      <c r="X728" s="153"/>
      <c r="Y728" s="153"/>
      <c r="Z728" s="154"/>
      <c r="AA728" s="147" t="s">
        <v>41</v>
      </c>
      <c r="AB728" s="147"/>
      <c r="AD728" s="152">
        <f>SUM(P728,W728)</f>
        <v>0</v>
      </c>
      <c r="AE728" s="153"/>
      <c r="AF728" s="153"/>
      <c r="AG728" s="154"/>
      <c r="AH728" s="147" t="s">
        <v>41</v>
      </c>
      <c r="AI728" s="147"/>
      <c r="AK728" s="152">
        <f>B487</f>
        <v>0</v>
      </c>
      <c r="AL728" s="153"/>
      <c r="AM728" s="153"/>
      <c r="AN728" s="154"/>
      <c r="AO728" s="147" t="s">
        <v>41</v>
      </c>
      <c r="AP728" s="147"/>
    </row>
    <row r="729" spans="1:42" s="22" customFormat="1" ht="2.25" customHeight="1" x14ac:dyDescent="0.25">
      <c r="A729" s="16"/>
      <c r="N729" s="30"/>
    </row>
    <row r="730" spans="1:42" s="22" customFormat="1" ht="15" customHeight="1" x14ac:dyDescent="0.25">
      <c r="A730" s="16"/>
      <c r="B730" s="145" t="s">
        <v>50</v>
      </c>
      <c r="C730" s="162"/>
      <c r="D730" s="162"/>
      <c r="E730" s="162"/>
      <c r="F730" s="162"/>
      <c r="G730" s="162"/>
      <c r="H730" s="162"/>
      <c r="I730" s="162"/>
      <c r="J730" s="162"/>
      <c r="K730" s="162"/>
      <c r="L730" s="162"/>
      <c r="M730" s="162"/>
      <c r="N730" s="162"/>
      <c r="P730" s="152">
        <f>SUM(Q581,Q583,Q585,Q587,Q589,Q591,Q593,Q595)</f>
        <v>0</v>
      </c>
      <c r="Q730" s="153"/>
      <c r="R730" s="153"/>
      <c r="S730" s="154"/>
      <c r="T730" s="147" t="s">
        <v>41</v>
      </c>
      <c r="U730" s="147"/>
      <c r="W730" s="152">
        <f>Q620</f>
        <v>0</v>
      </c>
      <c r="X730" s="153"/>
      <c r="Y730" s="153"/>
      <c r="Z730" s="154"/>
      <c r="AA730" s="147" t="s">
        <v>41</v>
      </c>
      <c r="AB730" s="147"/>
      <c r="AD730" s="152">
        <f>SUM(P730,W730)</f>
        <v>0</v>
      </c>
      <c r="AE730" s="153"/>
      <c r="AF730" s="153"/>
      <c r="AG730" s="154"/>
      <c r="AH730" s="147" t="s">
        <v>41</v>
      </c>
      <c r="AI730" s="147"/>
      <c r="AK730" s="163"/>
      <c r="AL730" s="163"/>
      <c r="AM730" s="163"/>
      <c r="AN730" s="163"/>
      <c r="AO730" s="163"/>
      <c r="AP730" s="163"/>
    </row>
    <row r="731" spans="1:42" s="22" customFormat="1" ht="2.25" customHeight="1" x14ac:dyDescent="0.25">
      <c r="A731" s="16"/>
      <c r="N731" s="30"/>
    </row>
    <row r="732" spans="1:42" s="22" customFormat="1" ht="15" customHeight="1" x14ac:dyDescent="0.25">
      <c r="A732" s="16"/>
      <c r="B732" s="145" t="s">
        <v>28</v>
      </c>
      <c r="C732" s="162"/>
      <c r="D732" s="162"/>
      <c r="E732" s="162"/>
      <c r="F732" s="162"/>
      <c r="G732" s="162"/>
      <c r="H732" s="162"/>
      <c r="I732" s="162"/>
      <c r="J732" s="162"/>
      <c r="K732" s="162"/>
      <c r="L732" s="162"/>
      <c r="M732" s="162"/>
      <c r="N732" s="162"/>
      <c r="P732" s="152">
        <f>Q599</f>
        <v>0</v>
      </c>
      <c r="Q732" s="153"/>
      <c r="R732" s="153"/>
      <c r="S732" s="154"/>
      <c r="T732" s="147" t="s">
        <v>41</v>
      </c>
      <c r="U732" s="147"/>
      <c r="W732" s="152">
        <f>Q626</f>
        <v>0</v>
      </c>
      <c r="X732" s="153"/>
      <c r="Y732" s="153"/>
      <c r="Z732" s="154"/>
      <c r="AA732" s="147" t="s">
        <v>41</v>
      </c>
      <c r="AB732" s="147"/>
      <c r="AD732" s="152">
        <f>SUM(P732,W732)</f>
        <v>0</v>
      </c>
      <c r="AE732" s="153"/>
      <c r="AF732" s="153"/>
      <c r="AG732" s="154"/>
      <c r="AH732" s="147" t="s">
        <v>41</v>
      </c>
      <c r="AI732" s="147"/>
      <c r="AK732" s="152">
        <f>Q493</f>
        <v>0</v>
      </c>
      <c r="AL732" s="153"/>
      <c r="AM732" s="153"/>
      <c r="AN732" s="154"/>
      <c r="AO732" s="147" t="s">
        <v>41</v>
      </c>
      <c r="AP732" s="147"/>
    </row>
    <row r="733" spans="1:42" s="22" customFormat="1" ht="2.25" customHeight="1" x14ac:dyDescent="0.25">
      <c r="A733" s="16"/>
      <c r="N733" s="30"/>
    </row>
    <row r="734" spans="1:42" s="22" customFormat="1" ht="15" customHeight="1" x14ac:dyDescent="0.25">
      <c r="A734" s="16"/>
      <c r="B734" s="145" t="s">
        <v>48</v>
      </c>
      <c r="C734" s="162"/>
      <c r="D734" s="162"/>
      <c r="E734" s="162"/>
      <c r="F734" s="162"/>
      <c r="G734" s="162"/>
      <c r="H734" s="162"/>
      <c r="I734" s="162"/>
      <c r="J734" s="162"/>
      <c r="K734" s="162"/>
      <c r="L734" s="162"/>
      <c r="M734" s="162"/>
      <c r="N734" s="162"/>
      <c r="P734" s="152">
        <f>Q603</f>
        <v>0</v>
      </c>
      <c r="Q734" s="153"/>
      <c r="R734" s="153"/>
      <c r="S734" s="154"/>
      <c r="T734" s="147" t="s">
        <v>41</v>
      </c>
      <c r="U734" s="147"/>
      <c r="W734" s="152">
        <f>Q628+Q626</f>
        <v>0</v>
      </c>
      <c r="X734" s="153"/>
      <c r="Y734" s="153"/>
      <c r="Z734" s="154"/>
      <c r="AA734" s="147" t="s">
        <v>41</v>
      </c>
      <c r="AB734" s="147"/>
      <c r="AD734" s="152">
        <f>SUM(P734,W734)</f>
        <v>0</v>
      </c>
      <c r="AE734" s="153"/>
      <c r="AF734" s="153"/>
      <c r="AG734" s="154"/>
      <c r="AH734" s="147" t="s">
        <v>41</v>
      </c>
      <c r="AI734" s="147"/>
      <c r="AK734" s="152">
        <f>Q491</f>
        <v>0</v>
      </c>
      <c r="AL734" s="153"/>
      <c r="AM734" s="153"/>
      <c r="AN734" s="154"/>
      <c r="AO734" s="147" t="s">
        <v>41</v>
      </c>
      <c r="AP734" s="147"/>
    </row>
    <row r="735" spans="1:42" s="22" customFormat="1" ht="2.25" customHeight="1" x14ac:dyDescent="0.25">
      <c r="A735" s="16"/>
      <c r="N735" s="30"/>
    </row>
    <row r="736" spans="1:42" s="22" customFormat="1" ht="15" customHeight="1" x14ac:dyDescent="0.25">
      <c r="A736" s="16"/>
      <c r="B736" s="145" t="s">
        <v>82</v>
      </c>
      <c r="C736" s="162"/>
      <c r="D736" s="162"/>
      <c r="E736" s="162"/>
      <c r="F736" s="162"/>
      <c r="G736" s="162"/>
      <c r="H736" s="162"/>
      <c r="I736" s="162"/>
      <c r="J736" s="162"/>
      <c r="K736" s="162"/>
      <c r="L736" s="162"/>
      <c r="M736" s="162"/>
      <c r="N736" s="162"/>
      <c r="P736" s="152">
        <f>Q601</f>
        <v>0</v>
      </c>
      <c r="Q736" s="153"/>
      <c r="R736" s="153"/>
      <c r="S736" s="154"/>
      <c r="T736" s="147" t="s">
        <v>41</v>
      </c>
      <c r="U736" s="147"/>
      <c r="W736" s="152">
        <f>Q630</f>
        <v>0</v>
      </c>
      <c r="X736" s="153"/>
      <c r="Y736" s="153"/>
      <c r="Z736" s="154"/>
      <c r="AA736" s="147" t="s">
        <v>41</v>
      </c>
      <c r="AB736" s="147"/>
      <c r="AD736" s="152">
        <f>SUM(P736,W736)</f>
        <v>0</v>
      </c>
      <c r="AE736" s="153"/>
      <c r="AF736" s="153"/>
      <c r="AG736" s="154"/>
      <c r="AH736" s="147" t="s">
        <v>41</v>
      </c>
      <c r="AI736" s="147"/>
      <c r="AK736" s="152">
        <f>Q495</f>
        <v>0</v>
      </c>
      <c r="AL736" s="153"/>
      <c r="AM736" s="153"/>
      <c r="AN736" s="154"/>
      <c r="AO736" s="147" t="s">
        <v>41</v>
      </c>
      <c r="AP736" s="147"/>
    </row>
    <row r="737" spans="1:42" s="22" customFormat="1" ht="2.25" customHeight="1" x14ac:dyDescent="0.25">
      <c r="A737" s="16"/>
      <c r="N737" s="30"/>
    </row>
    <row r="738" spans="1:42" s="22" customFormat="1" ht="15" customHeight="1" x14ac:dyDescent="0.25">
      <c r="A738" s="16"/>
      <c r="B738" s="145" t="s">
        <v>29</v>
      </c>
      <c r="C738" s="162"/>
      <c r="D738" s="162"/>
      <c r="E738" s="162"/>
      <c r="F738" s="162"/>
      <c r="G738" s="162"/>
      <c r="H738" s="162"/>
      <c r="I738" s="162"/>
      <c r="J738" s="162"/>
      <c r="K738" s="162"/>
      <c r="L738" s="162"/>
      <c r="M738" s="162"/>
      <c r="N738" s="162"/>
      <c r="P738" s="152">
        <f>Q605</f>
        <v>0</v>
      </c>
      <c r="Q738" s="153"/>
      <c r="R738" s="153"/>
      <c r="S738" s="154"/>
      <c r="T738" s="147" t="s">
        <v>41</v>
      </c>
      <c r="U738" s="147"/>
      <c r="W738" s="152">
        <f>Q632</f>
        <v>0</v>
      </c>
      <c r="X738" s="153"/>
      <c r="Y738" s="153"/>
      <c r="Z738" s="154"/>
      <c r="AA738" s="147" t="s">
        <v>41</v>
      </c>
      <c r="AB738" s="147"/>
      <c r="AD738" s="152">
        <f>SUM(P738,W738)</f>
        <v>0</v>
      </c>
      <c r="AE738" s="153"/>
      <c r="AF738" s="153"/>
      <c r="AG738" s="154"/>
      <c r="AH738" s="147" t="s">
        <v>41</v>
      </c>
      <c r="AI738" s="147"/>
      <c r="AK738" s="152">
        <f>Q497</f>
        <v>0</v>
      </c>
      <c r="AL738" s="153"/>
      <c r="AM738" s="153"/>
      <c r="AN738" s="154"/>
      <c r="AO738" s="147" t="s">
        <v>41</v>
      </c>
      <c r="AP738" s="147"/>
    </row>
    <row r="739" spans="1:42" s="22" customFormat="1" ht="4.5" customHeight="1" x14ac:dyDescent="0.25">
      <c r="A739" s="146"/>
      <c r="B739" s="147"/>
      <c r="C739" s="147"/>
      <c r="D739" s="147"/>
      <c r="E739" s="147"/>
      <c r="F739" s="147"/>
      <c r="G739" s="147"/>
      <c r="H739" s="147"/>
      <c r="I739" s="147"/>
      <c r="J739" s="147"/>
      <c r="K739" s="147"/>
      <c r="L739" s="147"/>
      <c r="M739" s="147"/>
      <c r="N739" s="147"/>
      <c r="O739" s="147"/>
      <c r="P739" s="147"/>
      <c r="Q739" s="147"/>
      <c r="R739" s="147"/>
      <c r="S739" s="147"/>
      <c r="T739" s="147"/>
      <c r="U739" s="147"/>
      <c r="V739" s="147"/>
      <c r="W739" s="147"/>
      <c r="X739" s="147"/>
      <c r="Y739" s="147"/>
      <c r="Z739" s="147"/>
      <c r="AA739" s="147"/>
      <c r="AB739" s="147"/>
      <c r="AC739" s="147"/>
      <c r="AD739" s="147"/>
      <c r="AE739" s="147"/>
      <c r="AF739" s="147"/>
      <c r="AG739" s="147"/>
      <c r="AH739" s="147"/>
      <c r="AI739" s="147"/>
      <c r="AJ739" s="147"/>
      <c r="AK739" s="147"/>
      <c r="AL739" s="147"/>
      <c r="AM739" s="147"/>
      <c r="AN739" s="147"/>
      <c r="AO739" s="147"/>
      <c r="AP739" s="147"/>
    </row>
    <row r="740" spans="1:42" s="22" customFormat="1" ht="15" customHeight="1" x14ac:dyDescent="0.25">
      <c r="A740" s="16"/>
      <c r="B740" s="168" t="s">
        <v>84</v>
      </c>
      <c r="C740" s="168"/>
      <c r="D740" s="168"/>
      <c r="E740" s="168"/>
      <c r="F740" s="168"/>
      <c r="G740" s="168"/>
      <c r="H740" s="168"/>
      <c r="I740" s="168"/>
      <c r="J740" s="168"/>
      <c r="K740" s="168"/>
      <c r="L740" s="168"/>
      <c r="M740" s="168"/>
      <c r="N740" s="168"/>
      <c r="O740" s="168"/>
      <c r="P740" s="168"/>
      <c r="Q740" s="168"/>
      <c r="R740" s="168"/>
      <c r="S740" s="168"/>
      <c r="T740" s="168"/>
      <c r="U740" s="168"/>
      <c r="V740" s="168"/>
      <c r="W740" s="168"/>
      <c r="X740" s="168"/>
      <c r="Y740" s="168"/>
      <c r="Z740" s="168"/>
      <c r="AA740" s="168"/>
      <c r="AB740" s="168"/>
      <c r="AC740" s="168"/>
      <c r="AD740" s="168"/>
      <c r="AE740" s="168"/>
      <c r="AF740" s="168"/>
      <c r="AG740" s="168"/>
      <c r="AH740" s="168"/>
      <c r="AI740" s="168"/>
      <c r="AJ740" s="168"/>
      <c r="AK740" s="168"/>
      <c r="AL740" s="168"/>
      <c r="AM740" s="168"/>
      <c r="AN740" s="168"/>
      <c r="AO740" s="168"/>
      <c r="AP740" s="169"/>
    </row>
    <row r="741" spans="1:42" s="22" customFormat="1" ht="4.5" customHeight="1" x14ac:dyDescent="0.25">
      <c r="A741" s="16"/>
    </row>
    <row r="742" spans="1:42" s="22" customFormat="1" ht="12.75" customHeight="1" x14ac:dyDescent="0.25">
      <c r="A742" s="16">
        <v>63</v>
      </c>
      <c r="B742" s="237" t="s">
        <v>245</v>
      </c>
      <c r="C742" s="237"/>
      <c r="D742" s="237"/>
      <c r="E742" s="237"/>
      <c r="F742" s="237"/>
      <c r="G742" s="237"/>
      <c r="H742" s="237"/>
      <c r="I742" s="237"/>
      <c r="J742" s="237"/>
      <c r="K742" s="237"/>
      <c r="L742" s="237"/>
      <c r="M742" s="237"/>
      <c r="N742" s="237"/>
      <c r="O742" s="237"/>
      <c r="P742" s="237"/>
      <c r="Q742" s="237"/>
      <c r="R742" s="237"/>
      <c r="S742" s="237"/>
      <c r="T742" s="237"/>
      <c r="U742" s="237"/>
      <c r="V742" s="237"/>
      <c r="W742" s="237"/>
      <c r="X742" s="237"/>
      <c r="Y742" s="237"/>
      <c r="Z742" s="237"/>
      <c r="AA742" s="237"/>
      <c r="AB742" s="237"/>
      <c r="AC742" s="237"/>
      <c r="AD742" s="237"/>
      <c r="AE742" s="237"/>
      <c r="AF742" s="237"/>
      <c r="AG742" s="237"/>
      <c r="AH742" s="237"/>
      <c r="AI742" s="237"/>
      <c r="AJ742" s="237"/>
      <c r="AK742" s="237"/>
      <c r="AL742" s="237"/>
      <c r="AM742" s="237"/>
      <c r="AN742" s="237"/>
      <c r="AO742" s="237"/>
      <c r="AP742" s="237"/>
    </row>
    <row r="743" spans="1:42" s="22" customFormat="1" ht="2.25" customHeight="1" x14ac:dyDescent="0.25">
      <c r="A743" s="16"/>
    </row>
    <row r="744" spans="1:42" s="22" customFormat="1" ht="15" customHeight="1" x14ac:dyDescent="0.25">
      <c r="A744" s="16">
        <v>64</v>
      </c>
      <c r="B744" s="233" t="s">
        <v>85</v>
      </c>
      <c r="C744" s="162"/>
      <c r="D744" s="162"/>
      <c r="E744" s="162"/>
      <c r="F744" s="162"/>
      <c r="G744" s="162"/>
      <c r="H744" s="162"/>
      <c r="I744" s="162"/>
      <c r="J744" s="162"/>
      <c r="K744" s="162"/>
      <c r="L744" s="162"/>
      <c r="M744" s="162"/>
      <c r="N744" s="162"/>
      <c r="O744" s="162"/>
      <c r="P744" s="162"/>
      <c r="Q744" s="162"/>
      <c r="R744" s="162"/>
      <c r="S744" s="162"/>
      <c r="T744" s="162"/>
      <c r="U744" s="162"/>
      <c r="V744" s="162"/>
      <c r="W744" s="162"/>
      <c r="X744" s="162"/>
      <c r="Y744" s="162"/>
      <c r="Z744" s="162"/>
      <c r="AA744" s="162"/>
      <c r="AB744" s="162"/>
      <c r="AC744" s="162"/>
      <c r="AD744" s="162"/>
      <c r="AE744" s="162"/>
      <c r="AF744" s="162"/>
      <c r="AG744" s="162"/>
      <c r="AH744" s="162"/>
      <c r="AI744" s="162"/>
      <c r="AJ744" s="162"/>
      <c r="AK744" s="162"/>
      <c r="AL744" s="162"/>
      <c r="AM744" s="162"/>
      <c r="AN744" s="162"/>
      <c r="AO744" s="162"/>
      <c r="AP744" s="162"/>
    </row>
    <row r="745" spans="1:42" s="73" customFormat="1" ht="2.25" customHeight="1" x14ac:dyDescent="0.25">
      <c r="A745" s="16"/>
      <c r="B745" s="74"/>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71"/>
      <c r="AI745" s="71"/>
      <c r="AJ745" s="71"/>
      <c r="AK745" s="71"/>
      <c r="AL745" s="71"/>
      <c r="AM745" s="71"/>
      <c r="AN745" s="71"/>
      <c r="AO745" s="71"/>
      <c r="AP745" s="71"/>
    </row>
    <row r="746" spans="1:42" s="73" customFormat="1" ht="30" customHeight="1" x14ac:dyDescent="0.25">
      <c r="A746" s="16"/>
      <c r="B746" s="134" t="s">
        <v>281</v>
      </c>
      <c r="C746" s="236"/>
      <c r="D746" s="236"/>
      <c r="E746" s="236"/>
      <c r="F746" s="236"/>
      <c r="G746" s="236"/>
      <c r="H746" s="236"/>
      <c r="I746" s="236"/>
      <c r="J746" s="236"/>
      <c r="K746" s="236"/>
      <c r="L746" s="236"/>
      <c r="M746" s="236"/>
      <c r="N746" s="236"/>
      <c r="O746" s="236"/>
      <c r="P746" s="236"/>
      <c r="Q746" s="236"/>
      <c r="R746" s="236"/>
      <c r="S746" s="236"/>
      <c r="T746" s="236"/>
      <c r="U746" s="236"/>
      <c r="V746" s="236"/>
      <c r="W746" s="236"/>
      <c r="X746" s="236"/>
      <c r="Y746" s="236"/>
      <c r="Z746" s="236"/>
      <c r="AA746" s="236"/>
      <c r="AB746" s="236"/>
      <c r="AC746" s="236"/>
      <c r="AD746" s="236"/>
      <c r="AE746" s="236"/>
      <c r="AF746" s="236"/>
      <c r="AG746" s="236"/>
      <c r="AH746" s="236"/>
      <c r="AI746" s="236"/>
      <c r="AJ746" s="236"/>
      <c r="AK746" s="236"/>
      <c r="AL746" s="236"/>
      <c r="AM746" s="236"/>
      <c r="AN746" s="236"/>
      <c r="AO746" s="236"/>
      <c r="AP746" s="236"/>
    </row>
    <row r="747" spans="1:42" s="22" customFormat="1" ht="2.25" customHeight="1" x14ac:dyDescent="0.25">
      <c r="A747" s="16"/>
    </row>
    <row r="748" spans="1:42" s="23" customFormat="1" ht="12.75" customHeight="1" x14ac:dyDescent="0.25">
      <c r="A748" s="54"/>
      <c r="B748" s="27"/>
      <c r="C748" s="234" t="s">
        <v>274</v>
      </c>
      <c r="D748" s="234"/>
      <c r="E748" s="234"/>
      <c r="F748" s="234"/>
      <c r="G748" s="234"/>
      <c r="H748" s="234"/>
      <c r="I748" s="234"/>
      <c r="J748" s="234"/>
      <c r="K748" s="234"/>
      <c r="L748" s="234"/>
      <c r="M748" s="234"/>
      <c r="N748" s="234"/>
      <c r="O748" s="234"/>
      <c r="P748" s="234"/>
      <c r="Q748" s="234"/>
      <c r="R748" s="234"/>
      <c r="S748" s="234"/>
      <c r="T748" s="234"/>
      <c r="U748" s="234"/>
      <c r="V748" s="234"/>
      <c r="W748" s="234"/>
      <c r="X748" s="234"/>
      <c r="Y748" s="234"/>
      <c r="Z748" s="234"/>
      <c r="AA748" s="234"/>
      <c r="AB748" s="234"/>
      <c r="AC748" s="234"/>
      <c r="AD748" s="234"/>
      <c r="AE748" s="234"/>
      <c r="AF748" s="234"/>
      <c r="AG748" s="234"/>
      <c r="AH748" s="234"/>
      <c r="AI748" s="234"/>
      <c r="AJ748" s="234"/>
      <c r="AK748" s="234"/>
      <c r="AL748" s="234"/>
      <c r="AM748" s="234"/>
      <c r="AN748" s="234"/>
      <c r="AO748" s="234"/>
      <c r="AP748" s="234"/>
    </row>
    <row r="749" spans="1:42" s="23" customFormat="1" ht="2.25" customHeight="1" x14ac:dyDescent="0.25">
      <c r="A749" s="5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c r="AL749" s="27"/>
      <c r="AM749" s="27"/>
      <c r="AN749" s="27"/>
      <c r="AO749" s="27"/>
      <c r="AP749" s="27"/>
    </row>
    <row r="750" spans="1:42" s="23" customFormat="1" ht="12.75" customHeight="1" x14ac:dyDescent="0.25">
      <c r="A750" s="54"/>
      <c r="B750" s="27"/>
      <c r="C750" s="234" t="s">
        <v>179</v>
      </c>
      <c r="D750" s="234"/>
      <c r="E750" s="234"/>
      <c r="F750" s="234"/>
      <c r="G750" s="234"/>
      <c r="H750" s="234"/>
      <c r="I750" s="234"/>
      <c r="J750" s="234"/>
      <c r="K750" s="234"/>
      <c r="L750" s="234"/>
      <c r="M750" s="234"/>
      <c r="N750" s="234"/>
      <c r="O750" s="234"/>
      <c r="P750" s="234"/>
      <c r="Q750" s="234"/>
      <c r="R750" s="234"/>
      <c r="S750" s="234"/>
      <c r="T750" s="234"/>
      <c r="U750" s="234"/>
      <c r="V750" s="234"/>
      <c r="W750" s="234"/>
      <c r="X750" s="234"/>
      <c r="Y750" s="234"/>
      <c r="Z750" s="234"/>
      <c r="AA750" s="234"/>
      <c r="AB750" s="234"/>
      <c r="AC750" s="234"/>
      <c r="AD750" s="234"/>
      <c r="AE750" s="234"/>
      <c r="AF750" s="234"/>
      <c r="AG750" s="234"/>
      <c r="AH750" s="234"/>
      <c r="AI750" s="234"/>
      <c r="AJ750" s="234"/>
      <c r="AK750" s="234"/>
      <c r="AL750" s="234"/>
      <c r="AM750" s="234"/>
      <c r="AN750" s="234"/>
      <c r="AO750" s="234"/>
      <c r="AP750" s="234"/>
    </row>
    <row r="751" spans="1:42" s="23" customFormat="1" ht="2.25" customHeight="1" x14ac:dyDescent="0.25">
      <c r="A751" s="5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c r="AL751" s="27"/>
      <c r="AM751" s="27"/>
      <c r="AN751" s="27"/>
      <c r="AO751" s="27"/>
      <c r="AP751" s="27"/>
    </row>
    <row r="752" spans="1:42" s="23" customFormat="1" ht="12.75" customHeight="1" x14ac:dyDescent="0.25">
      <c r="A752" s="54"/>
      <c r="B752" s="27"/>
      <c r="C752" s="234" t="s">
        <v>180</v>
      </c>
      <c r="D752" s="234"/>
      <c r="E752" s="234"/>
      <c r="F752" s="234"/>
      <c r="G752" s="234"/>
      <c r="H752" s="234"/>
      <c r="I752" s="234"/>
      <c r="J752" s="234"/>
      <c r="K752" s="234"/>
      <c r="L752" s="234"/>
      <c r="M752" s="234"/>
      <c r="N752" s="234"/>
      <c r="O752" s="234"/>
      <c r="P752" s="234"/>
      <c r="Q752" s="234"/>
      <c r="R752" s="234"/>
      <c r="S752" s="234"/>
      <c r="T752" s="234"/>
      <c r="U752" s="234"/>
      <c r="V752" s="234"/>
      <c r="W752" s="234"/>
      <c r="X752" s="234"/>
      <c r="Y752" s="234"/>
      <c r="Z752" s="234"/>
      <c r="AA752" s="234"/>
      <c r="AB752" s="234"/>
      <c r="AC752" s="234"/>
      <c r="AD752" s="234"/>
      <c r="AE752" s="234"/>
      <c r="AF752" s="234"/>
      <c r="AG752" s="234"/>
      <c r="AH752" s="234"/>
      <c r="AI752" s="234"/>
      <c r="AJ752" s="234"/>
      <c r="AK752" s="234"/>
      <c r="AL752" s="234"/>
      <c r="AM752" s="234"/>
      <c r="AN752" s="234"/>
      <c r="AO752" s="234"/>
      <c r="AP752" s="234"/>
    </row>
    <row r="753" spans="1:42" s="23" customFormat="1" ht="2.25" customHeight="1" x14ac:dyDescent="0.25">
      <c r="A753" s="5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c r="AM753" s="27"/>
      <c r="AN753" s="27"/>
      <c r="AO753" s="27"/>
      <c r="AP753" s="27"/>
    </row>
    <row r="754" spans="1:42" s="23" customFormat="1" ht="12.75" customHeight="1" x14ac:dyDescent="0.25">
      <c r="A754" s="54"/>
      <c r="B754" s="27"/>
      <c r="C754" s="234" t="s">
        <v>230</v>
      </c>
      <c r="D754" s="234"/>
      <c r="E754" s="234"/>
      <c r="F754" s="234"/>
      <c r="G754" s="234"/>
      <c r="H754" s="234"/>
      <c r="I754" s="234"/>
      <c r="J754" s="234"/>
      <c r="K754" s="234"/>
      <c r="L754" s="234"/>
      <c r="M754" s="234"/>
      <c r="N754" s="234"/>
      <c r="O754" s="234"/>
      <c r="P754" s="234"/>
      <c r="Q754" s="234"/>
      <c r="R754" s="234"/>
      <c r="S754" s="234"/>
      <c r="T754" s="234"/>
      <c r="U754" s="234"/>
      <c r="V754" s="234"/>
      <c r="W754" s="234"/>
      <c r="X754" s="234"/>
      <c r="Y754" s="234"/>
      <c r="Z754" s="234"/>
      <c r="AA754" s="234"/>
      <c r="AB754" s="234"/>
      <c r="AC754" s="234"/>
      <c r="AD754" s="234"/>
      <c r="AE754" s="234"/>
      <c r="AF754" s="234"/>
      <c r="AG754" s="234"/>
      <c r="AH754" s="234"/>
      <c r="AI754" s="234"/>
      <c r="AJ754" s="234"/>
      <c r="AK754" s="234"/>
      <c r="AL754" s="234"/>
      <c r="AM754" s="234"/>
      <c r="AN754" s="234"/>
      <c r="AO754" s="234"/>
      <c r="AP754" s="234"/>
    </row>
    <row r="755" spans="1:42" s="72" customFormat="1" ht="2.25" customHeight="1" x14ac:dyDescent="0.25">
      <c r="A755" s="54"/>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c r="AB755" s="78"/>
      <c r="AC755" s="78"/>
      <c r="AD755" s="78"/>
      <c r="AE755" s="78"/>
      <c r="AF755" s="78"/>
      <c r="AG755" s="78"/>
      <c r="AH755" s="78"/>
      <c r="AI755" s="78"/>
      <c r="AJ755" s="78"/>
      <c r="AK755" s="78"/>
      <c r="AL755" s="78"/>
      <c r="AM755" s="78"/>
      <c r="AN755" s="78"/>
      <c r="AO755" s="78"/>
      <c r="AP755" s="78"/>
    </row>
    <row r="756" spans="1:42" s="72" customFormat="1" ht="12.75" customHeight="1" x14ac:dyDescent="0.25">
      <c r="A756" s="54"/>
      <c r="B756" s="78"/>
      <c r="C756" s="235" t="s">
        <v>282</v>
      </c>
      <c r="D756" s="235"/>
      <c r="E756" s="235"/>
      <c r="F756" s="235"/>
      <c r="G756" s="235"/>
      <c r="H756" s="235"/>
      <c r="I756" s="235"/>
      <c r="J756" s="235"/>
      <c r="K756" s="235"/>
      <c r="L756" s="235"/>
      <c r="M756" s="235"/>
      <c r="N756" s="235"/>
      <c r="O756" s="235"/>
      <c r="P756" s="235"/>
      <c r="Q756" s="235"/>
      <c r="R756" s="235"/>
      <c r="S756" s="235"/>
      <c r="T756" s="235"/>
      <c r="U756" s="235"/>
      <c r="V756" s="235"/>
      <c r="W756" s="235"/>
      <c r="X756" s="235"/>
      <c r="Y756" s="235"/>
      <c r="Z756" s="235"/>
      <c r="AA756" s="235"/>
      <c r="AB756" s="235"/>
      <c r="AC756" s="235"/>
      <c r="AD756" s="235"/>
      <c r="AE756" s="235"/>
      <c r="AF756" s="235"/>
      <c r="AG756" s="235"/>
      <c r="AH756" s="235"/>
      <c r="AI756" s="235"/>
      <c r="AJ756" s="235"/>
      <c r="AK756" s="235"/>
      <c r="AL756" s="235"/>
      <c r="AM756" s="235"/>
      <c r="AN756" s="235"/>
      <c r="AO756" s="235"/>
      <c r="AP756" s="235"/>
    </row>
    <row r="757" spans="1:42" s="99" customFormat="1" ht="12.75" customHeight="1" x14ac:dyDescent="0.25">
      <c r="A757" s="54"/>
      <c r="B757" s="100"/>
      <c r="C757" s="235" t="s">
        <v>272</v>
      </c>
      <c r="D757" s="235"/>
      <c r="E757" s="235"/>
      <c r="F757" s="235"/>
      <c r="G757" s="235"/>
      <c r="H757" s="235"/>
      <c r="I757" s="235"/>
      <c r="J757" s="235"/>
      <c r="K757" s="235"/>
      <c r="L757" s="235"/>
      <c r="M757" s="235"/>
      <c r="N757" s="235"/>
      <c r="O757" s="235"/>
      <c r="P757" s="235"/>
      <c r="Q757" s="235"/>
      <c r="R757" s="235"/>
      <c r="S757" s="235"/>
      <c r="T757" s="235"/>
      <c r="U757" s="235"/>
      <c r="V757" s="235"/>
      <c r="W757" s="235"/>
      <c r="X757" s="235"/>
      <c r="Y757" s="235"/>
      <c r="Z757" s="235"/>
      <c r="AA757" s="235"/>
      <c r="AB757" s="235"/>
      <c r="AC757" s="235"/>
      <c r="AD757" s="235"/>
      <c r="AE757" s="235"/>
      <c r="AF757" s="235"/>
      <c r="AG757" s="235"/>
      <c r="AH757" s="235"/>
      <c r="AI757" s="235"/>
      <c r="AJ757" s="235"/>
      <c r="AK757" s="235"/>
      <c r="AL757" s="235"/>
      <c r="AM757" s="235"/>
      <c r="AN757" s="235"/>
      <c r="AO757" s="235"/>
      <c r="AP757" s="235"/>
    </row>
    <row r="758" spans="1:42" s="99" customFormat="1" ht="2.25" customHeight="1" x14ac:dyDescent="0.25">
      <c r="A758" s="54"/>
      <c r="B758" s="100"/>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row>
    <row r="759" spans="1:42" s="23" customFormat="1" ht="3.6" customHeight="1" x14ac:dyDescent="0.25">
      <c r="A759" s="5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c r="AH759" s="27"/>
      <c r="AI759" s="27"/>
      <c r="AJ759" s="27"/>
      <c r="AK759" s="27"/>
      <c r="AL759" s="27"/>
      <c r="AM759" s="27"/>
      <c r="AN759" s="27"/>
      <c r="AO759" s="27"/>
      <c r="AP759" s="27"/>
    </row>
    <row r="760" spans="1:42" s="22" customFormat="1" ht="15" customHeight="1" x14ac:dyDescent="0.25">
      <c r="A760" s="28"/>
      <c r="B760" s="168" t="s">
        <v>36</v>
      </c>
      <c r="C760" s="168"/>
      <c r="D760" s="168"/>
      <c r="E760" s="168"/>
      <c r="F760" s="168"/>
      <c r="G760" s="168"/>
      <c r="H760" s="168"/>
      <c r="I760" s="168"/>
      <c r="J760" s="168"/>
      <c r="K760" s="168"/>
      <c r="L760" s="168"/>
      <c r="M760" s="168"/>
      <c r="N760" s="168"/>
      <c r="O760" s="168"/>
      <c r="P760" s="168"/>
      <c r="Q760" s="168"/>
      <c r="R760" s="168"/>
      <c r="S760" s="168"/>
      <c r="T760" s="168"/>
      <c r="U760" s="168"/>
      <c r="V760" s="168"/>
      <c r="W760" s="168"/>
      <c r="X760" s="168"/>
      <c r="Y760" s="168"/>
      <c r="Z760" s="168"/>
      <c r="AA760" s="168"/>
      <c r="AB760" s="168"/>
      <c r="AC760" s="168"/>
      <c r="AD760" s="168"/>
      <c r="AE760" s="168"/>
      <c r="AF760" s="168"/>
      <c r="AG760" s="168"/>
      <c r="AH760" s="168"/>
      <c r="AI760" s="168"/>
      <c r="AJ760" s="168"/>
      <c r="AK760" s="168"/>
      <c r="AL760" s="168"/>
      <c r="AM760" s="168"/>
      <c r="AN760" s="168"/>
      <c r="AO760" s="168"/>
      <c r="AP760" s="169"/>
    </row>
    <row r="761" spans="1:42" s="22" customFormat="1" ht="4.5" customHeight="1" x14ac:dyDescent="0.25">
      <c r="A761" s="28"/>
    </row>
    <row r="762" spans="1:42" s="22" customFormat="1" ht="57" customHeight="1" x14ac:dyDescent="0.25">
      <c r="A762" s="16">
        <v>65</v>
      </c>
      <c r="B762" s="233" t="s">
        <v>288</v>
      </c>
      <c r="C762" s="146"/>
      <c r="D762" s="146"/>
      <c r="E762" s="146"/>
      <c r="F762" s="146"/>
      <c r="G762" s="146"/>
      <c r="H762" s="146"/>
      <c r="I762" s="146"/>
      <c r="J762" s="146"/>
      <c r="K762" s="146"/>
      <c r="L762" s="146"/>
      <c r="M762" s="146"/>
      <c r="N762" s="146"/>
      <c r="O762" s="146"/>
      <c r="P762" s="146"/>
      <c r="Q762" s="146"/>
      <c r="R762" s="146"/>
      <c r="S762" s="146"/>
      <c r="T762" s="146"/>
      <c r="U762" s="146"/>
      <c r="V762" s="146"/>
      <c r="W762" s="146"/>
      <c r="X762" s="146"/>
      <c r="Y762" s="146"/>
      <c r="Z762" s="146"/>
      <c r="AA762" s="146"/>
      <c r="AB762" s="146"/>
      <c r="AC762" s="146"/>
      <c r="AD762" s="146"/>
      <c r="AE762" s="146"/>
      <c r="AF762" s="146"/>
      <c r="AG762" s="146"/>
      <c r="AH762" s="146"/>
      <c r="AI762" s="146"/>
      <c r="AJ762" s="146"/>
      <c r="AK762" s="146"/>
      <c r="AL762" s="146"/>
      <c r="AM762" s="146"/>
      <c r="AN762" s="146"/>
      <c r="AO762" s="146"/>
      <c r="AP762" s="146"/>
    </row>
    <row r="763" spans="1:42" s="98" customFormat="1" ht="17.25" customHeight="1" x14ac:dyDescent="0.25">
      <c r="A763" s="16"/>
      <c r="B763" s="134" t="s">
        <v>273</v>
      </c>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c r="AA763" s="134"/>
      <c r="AB763" s="134"/>
      <c r="AC763" s="134"/>
      <c r="AD763" s="134"/>
      <c r="AE763" s="134"/>
      <c r="AF763" s="134"/>
      <c r="AG763" s="134"/>
      <c r="AH763" s="134"/>
      <c r="AI763" s="134"/>
      <c r="AJ763" s="134"/>
      <c r="AK763" s="134"/>
      <c r="AL763" s="134"/>
      <c r="AM763" s="134"/>
      <c r="AN763" s="134"/>
      <c r="AO763" s="134"/>
      <c r="AP763" s="134"/>
    </row>
    <row r="764" spans="1:42" s="22" customFormat="1" ht="4.3499999999999996" customHeight="1" x14ac:dyDescent="0.25">
      <c r="A764" s="28"/>
    </row>
    <row r="765" spans="1:42" s="22" customFormat="1" ht="15" customHeight="1" x14ac:dyDescent="0.3">
      <c r="A765" s="28"/>
      <c r="B765" s="171" t="s">
        <v>21</v>
      </c>
      <c r="C765" s="171"/>
      <c r="D765" s="171"/>
      <c r="E765" s="171"/>
      <c r="F765" s="171"/>
      <c r="G765" s="171"/>
      <c r="H765" s="171"/>
      <c r="I765" s="171"/>
      <c r="J765" s="171"/>
      <c r="K765" s="171"/>
      <c r="L765" s="171"/>
      <c r="M765" s="171"/>
      <c r="O765" s="165" t="s">
        <v>22</v>
      </c>
      <c r="P765" s="166"/>
      <c r="Q765" s="18"/>
      <c r="R765" s="18"/>
      <c r="T765" s="165" t="s">
        <v>23</v>
      </c>
      <c r="U765" s="165"/>
      <c r="V765" s="166"/>
      <c r="W765" s="18"/>
      <c r="X765" s="18"/>
      <c r="Y765" s="6"/>
      <c r="Z765" s="165" t="s">
        <v>24</v>
      </c>
      <c r="AA765" s="165"/>
      <c r="AB765" s="18"/>
      <c r="AC765" s="18"/>
      <c r="AD765" s="18"/>
      <c r="AE765" s="18"/>
    </row>
    <row r="766" spans="1:42" s="22" customFormat="1" ht="2.25" customHeight="1" x14ac:dyDescent="0.25">
      <c r="A766" s="28"/>
    </row>
    <row r="767" spans="1:42" s="22" customFormat="1" ht="15" customHeight="1" x14ac:dyDescent="0.25">
      <c r="A767" s="28"/>
      <c r="O767" s="177"/>
      <c r="P767" s="178"/>
      <c r="Q767" s="178"/>
      <c r="R767" s="178"/>
      <c r="S767" s="178"/>
      <c r="T767" s="178"/>
      <c r="U767" s="178"/>
      <c r="V767" s="178"/>
      <c r="W767" s="178"/>
      <c r="X767" s="178"/>
      <c r="Y767" s="178"/>
      <c r="Z767" s="178"/>
      <c r="AA767" s="178"/>
      <c r="AB767" s="178"/>
      <c r="AC767" s="178"/>
      <c r="AD767" s="178"/>
      <c r="AE767" s="178"/>
      <c r="AF767" s="178"/>
      <c r="AG767" s="178"/>
      <c r="AH767" s="179"/>
    </row>
    <row r="768" spans="1:42" s="22" customFormat="1" ht="2.25" customHeight="1" x14ac:dyDescent="0.25">
      <c r="A768" s="28"/>
      <c r="O768" s="180"/>
      <c r="P768" s="181"/>
      <c r="Q768" s="181"/>
      <c r="R768" s="181"/>
      <c r="S768" s="181"/>
      <c r="T768" s="181"/>
      <c r="U768" s="181"/>
      <c r="V768" s="181"/>
      <c r="W768" s="181"/>
      <c r="X768" s="181"/>
      <c r="Y768" s="181"/>
      <c r="Z768" s="181"/>
      <c r="AA768" s="181"/>
      <c r="AB768" s="181"/>
      <c r="AC768" s="181"/>
      <c r="AD768" s="181"/>
      <c r="AE768" s="181"/>
      <c r="AF768" s="181"/>
      <c r="AG768" s="181"/>
      <c r="AH768" s="182"/>
    </row>
    <row r="769" spans="1:42" s="22" customFormat="1" ht="15" customHeight="1" x14ac:dyDescent="0.25">
      <c r="A769" s="28"/>
      <c r="O769" s="180"/>
      <c r="P769" s="181"/>
      <c r="Q769" s="181"/>
      <c r="R769" s="181"/>
      <c r="S769" s="181"/>
      <c r="T769" s="181"/>
      <c r="U769" s="181"/>
      <c r="V769" s="181"/>
      <c r="W769" s="181"/>
      <c r="X769" s="181"/>
      <c r="Y769" s="181"/>
      <c r="Z769" s="181"/>
      <c r="AA769" s="181"/>
      <c r="AB769" s="181"/>
      <c r="AC769" s="181"/>
      <c r="AD769" s="181"/>
      <c r="AE769" s="181"/>
      <c r="AF769" s="181"/>
      <c r="AG769" s="181"/>
      <c r="AH769" s="182"/>
    </row>
    <row r="770" spans="1:42" s="22" customFormat="1" ht="2.25" customHeight="1" x14ac:dyDescent="0.25">
      <c r="A770" s="28"/>
      <c r="O770" s="180"/>
      <c r="P770" s="181"/>
      <c r="Q770" s="181"/>
      <c r="R770" s="181"/>
      <c r="S770" s="181"/>
      <c r="T770" s="181"/>
      <c r="U770" s="181"/>
      <c r="V770" s="181"/>
      <c r="W770" s="181"/>
      <c r="X770" s="181"/>
      <c r="Y770" s="181"/>
      <c r="Z770" s="181"/>
      <c r="AA770" s="181"/>
      <c r="AB770" s="181"/>
      <c r="AC770" s="181"/>
      <c r="AD770" s="181"/>
      <c r="AE770" s="181"/>
      <c r="AF770" s="181"/>
      <c r="AG770" s="181"/>
      <c r="AH770" s="182"/>
    </row>
    <row r="771" spans="1:42" s="22" customFormat="1" ht="44.4" customHeight="1" x14ac:dyDescent="0.25">
      <c r="A771" s="28"/>
      <c r="B771" s="145" t="s">
        <v>25</v>
      </c>
      <c r="C771" s="145"/>
      <c r="D771" s="145"/>
      <c r="E771" s="145"/>
      <c r="F771" s="145"/>
      <c r="G771" s="145"/>
      <c r="H771" s="145"/>
      <c r="I771" s="145"/>
      <c r="J771" s="145"/>
      <c r="K771" s="145"/>
      <c r="L771" s="145"/>
      <c r="M771" s="145"/>
      <c r="O771" s="183"/>
      <c r="P771" s="184"/>
      <c r="Q771" s="184"/>
      <c r="R771" s="184"/>
      <c r="S771" s="184"/>
      <c r="T771" s="184"/>
      <c r="U771" s="184"/>
      <c r="V771" s="184"/>
      <c r="W771" s="184"/>
      <c r="X771" s="184"/>
      <c r="Y771" s="184"/>
      <c r="Z771" s="184"/>
      <c r="AA771" s="184"/>
      <c r="AB771" s="184"/>
      <c r="AC771" s="184"/>
      <c r="AD771" s="184"/>
      <c r="AE771" s="184"/>
      <c r="AF771" s="184"/>
      <c r="AG771" s="184"/>
      <c r="AH771" s="185"/>
    </row>
    <row r="772" spans="1:42" s="22" customFormat="1" ht="2.25" customHeight="1" x14ac:dyDescent="0.25">
      <c r="A772" s="28"/>
    </row>
    <row r="773" spans="1:42" s="22" customFormat="1" ht="15" customHeight="1" x14ac:dyDescent="0.25">
      <c r="A773" s="28"/>
      <c r="B773" s="167" t="s">
        <v>129</v>
      </c>
      <c r="C773" s="167"/>
      <c r="D773" s="167"/>
      <c r="E773" s="167"/>
      <c r="F773" s="167"/>
      <c r="G773" s="167"/>
      <c r="H773" s="167"/>
      <c r="I773" s="167"/>
      <c r="J773" s="167"/>
      <c r="K773" s="167"/>
      <c r="L773" s="167"/>
      <c r="M773" s="167"/>
      <c r="O773" s="174"/>
      <c r="P773" s="175"/>
      <c r="Q773" s="175"/>
      <c r="R773" s="175"/>
      <c r="S773" s="175"/>
      <c r="T773" s="175"/>
      <c r="U773" s="175"/>
      <c r="V773" s="175"/>
      <c r="W773" s="175"/>
      <c r="X773" s="175"/>
      <c r="Y773" s="175"/>
      <c r="Z773" s="175"/>
      <c r="AA773" s="175"/>
      <c r="AB773" s="175"/>
      <c r="AC773" s="175"/>
      <c r="AD773" s="175"/>
      <c r="AE773" s="175"/>
      <c r="AF773" s="175"/>
      <c r="AG773" s="175"/>
      <c r="AH773" s="176"/>
    </row>
    <row r="774" spans="1:42" s="22" customFormat="1" ht="2.25" customHeight="1" x14ac:dyDescent="0.25"/>
    <row r="775" spans="1:42" s="22" customFormat="1" ht="15" customHeight="1" x14ac:dyDescent="0.25">
      <c r="A775" s="28"/>
      <c r="B775" s="167" t="s">
        <v>38</v>
      </c>
      <c r="C775" s="167"/>
      <c r="D775" s="167"/>
      <c r="E775" s="167"/>
      <c r="F775" s="167"/>
      <c r="G775" s="167"/>
      <c r="H775" s="167"/>
      <c r="I775" s="167"/>
      <c r="J775" s="167"/>
      <c r="K775" s="167"/>
      <c r="L775" s="167"/>
      <c r="M775" s="167"/>
      <c r="O775" s="174"/>
      <c r="P775" s="175"/>
      <c r="Q775" s="175"/>
      <c r="R775" s="175"/>
      <c r="S775" s="175"/>
      <c r="T775" s="175"/>
      <c r="U775" s="175"/>
      <c r="V775" s="175"/>
      <c r="W775" s="175"/>
      <c r="X775" s="175"/>
      <c r="Y775" s="175"/>
      <c r="Z775" s="175"/>
      <c r="AA775" s="175"/>
      <c r="AB775" s="175"/>
      <c r="AC775" s="175"/>
      <c r="AD775" s="175"/>
      <c r="AE775" s="175"/>
      <c r="AF775" s="175"/>
      <c r="AG775" s="175"/>
      <c r="AH775" s="176"/>
    </row>
    <row r="776" spans="1:42" s="22" customFormat="1" ht="11.1" customHeight="1" x14ac:dyDescent="0.25">
      <c r="A776" s="28"/>
    </row>
    <row r="777" spans="1:42" s="22" customFormat="1" ht="15" customHeight="1" x14ac:dyDescent="0.25">
      <c r="A777" s="28"/>
      <c r="B777" s="168" t="s">
        <v>26</v>
      </c>
      <c r="C777" s="168"/>
      <c r="D777" s="168"/>
      <c r="E777" s="168"/>
      <c r="F777" s="168"/>
      <c r="G777" s="168"/>
      <c r="H777" s="168"/>
      <c r="I777" s="168"/>
      <c r="J777" s="168"/>
      <c r="K777" s="168"/>
      <c r="L777" s="168"/>
      <c r="M777" s="168"/>
      <c r="N777" s="168"/>
      <c r="O777" s="168"/>
      <c r="P777" s="168"/>
      <c r="Q777" s="168"/>
      <c r="R777" s="168"/>
      <c r="S777" s="168"/>
      <c r="T777" s="168"/>
      <c r="U777" s="168"/>
      <c r="V777" s="168"/>
      <c r="W777" s="168"/>
      <c r="X777" s="168"/>
      <c r="Y777" s="168"/>
      <c r="Z777" s="168"/>
      <c r="AA777" s="168"/>
      <c r="AB777" s="168"/>
      <c r="AC777" s="168"/>
      <c r="AD777" s="168"/>
      <c r="AE777" s="168"/>
      <c r="AF777" s="168"/>
      <c r="AG777" s="168"/>
      <c r="AH777" s="168"/>
      <c r="AI777" s="168"/>
      <c r="AJ777" s="168"/>
      <c r="AK777" s="168"/>
      <c r="AL777" s="168"/>
      <c r="AM777" s="168"/>
      <c r="AN777" s="168"/>
      <c r="AO777" s="168"/>
      <c r="AP777" s="169"/>
    </row>
    <row r="778" spans="1:42" s="22" customFormat="1" ht="4.5" customHeight="1" x14ac:dyDescent="0.25">
      <c r="A778" s="28"/>
    </row>
    <row r="779" spans="1:42" s="22" customFormat="1" ht="1.35" customHeight="1" x14ac:dyDescent="0.25">
      <c r="A779" s="19"/>
      <c r="B779" s="67"/>
      <c r="C779" s="67"/>
      <c r="D779" s="67"/>
      <c r="E779" s="67"/>
      <c r="F779" s="67"/>
      <c r="G779" s="67"/>
      <c r="H779" s="67"/>
      <c r="I779" s="67"/>
      <c r="J779" s="67"/>
      <c r="K779" s="67"/>
      <c r="L779" s="67"/>
      <c r="M779" s="67"/>
      <c r="N779" s="67"/>
      <c r="O779" s="67"/>
      <c r="P779" s="67"/>
      <c r="Q779" s="67"/>
      <c r="R779" s="67"/>
      <c r="S779" s="67"/>
      <c r="T779" s="67"/>
      <c r="U779" s="67"/>
      <c r="V779" s="67"/>
      <c r="W779" s="26"/>
      <c r="X779" s="26"/>
      <c r="Y779" s="26"/>
      <c r="Z779" s="26"/>
      <c r="AA779" s="26"/>
      <c r="AB779" s="26"/>
      <c r="AC779" s="26"/>
      <c r="AD779" s="26"/>
      <c r="AE779" s="26"/>
      <c r="AF779" s="26"/>
      <c r="AG779" s="26"/>
      <c r="AH779" s="26"/>
      <c r="AI779" s="26"/>
      <c r="AJ779" s="26"/>
      <c r="AK779" s="26"/>
      <c r="AL779" s="26"/>
      <c r="AM779" s="26"/>
      <c r="AN779" s="26"/>
      <c r="AO779" s="26"/>
      <c r="AP779" s="26"/>
    </row>
    <row r="780" spans="1:42" s="22" customFormat="1" ht="15" customHeight="1" x14ac:dyDescent="0.25">
      <c r="A780" s="28">
        <v>66</v>
      </c>
      <c r="B780" s="170" t="s">
        <v>197</v>
      </c>
      <c r="C780" s="170"/>
      <c r="D780" s="170"/>
      <c r="E780" s="170"/>
      <c r="F780" s="170"/>
      <c r="G780" s="170"/>
      <c r="H780" s="170"/>
      <c r="I780" s="170"/>
      <c r="J780" s="170"/>
      <c r="K780" s="170"/>
      <c r="L780" s="170"/>
      <c r="M780" s="170"/>
      <c r="N780" s="170"/>
      <c r="O780" s="170"/>
      <c r="P780" s="170"/>
      <c r="Q780" s="170"/>
      <c r="R780" s="170"/>
      <c r="S780" s="170"/>
      <c r="T780" s="170"/>
      <c r="U780" s="170"/>
      <c r="V780" s="170"/>
      <c r="W780" s="170"/>
      <c r="X780" s="170"/>
      <c r="Y780" s="170"/>
      <c r="Z780" s="170"/>
      <c r="AA780" s="170"/>
      <c r="AB780" s="170"/>
      <c r="AC780" s="170"/>
      <c r="AD780" s="170"/>
      <c r="AE780" s="170"/>
      <c r="AF780" s="170"/>
      <c r="AG780" s="170"/>
      <c r="AH780" s="170"/>
      <c r="AI780" s="170"/>
      <c r="AJ780" s="170"/>
      <c r="AK780" s="170"/>
      <c r="AL780" s="170"/>
      <c r="AM780" s="170"/>
      <c r="AN780" s="170"/>
      <c r="AO780" s="170"/>
      <c r="AP780" s="170"/>
    </row>
    <row r="781" spans="1:42" s="70" customFormat="1" ht="30.75" customHeight="1" x14ac:dyDescent="0.25">
      <c r="A781" s="69"/>
      <c r="B781" s="172" t="s">
        <v>246</v>
      </c>
      <c r="C781" s="173"/>
      <c r="D781" s="173"/>
      <c r="E781" s="173"/>
      <c r="F781" s="173"/>
      <c r="G781" s="173"/>
      <c r="H781" s="173"/>
      <c r="I781" s="173"/>
      <c r="J781" s="173"/>
      <c r="K781" s="173"/>
      <c r="L781" s="173"/>
      <c r="M781" s="173"/>
      <c r="N781" s="173"/>
      <c r="O781" s="173"/>
      <c r="P781" s="173"/>
      <c r="Q781" s="173"/>
      <c r="R781" s="173"/>
      <c r="S781" s="173"/>
      <c r="T781" s="173"/>
      <c r="U781" s="173"/>
      <c r="V781" s="173"/>
      <c r="W781" s="173"/>
      <c r="X781" s="173"/>
      <c r="Y781" s="173"/>
      <c r="Z781" s="173"/>
      <c r="AA781" s="173"/>
      <c r="AB781" s="173"/>
      <c r="AC781" s="173"/>
      <c r="AD781" s="173"/>
      <c r="AE781" s="173"/>
      <c r="AF781" s="173"/>
      <c r="AG781" s="173"/>
      <c r="AH781" s="173"/>
      <c r="AI781" s="173"/>
      <c r="AJ781" s="173"/>
      <c r="AK781" s="173"/>
      <c r="AL781" s="173"/>
      <c r="AM781" s="173"/>
      <c r="AN781" s="173"/>
      <c r="AO781" s="173"/>
      <c r="AP781" s="68"/>
    </row>
    <row r="782" spans="1:42" s="22" customFormat="1" ht="15" customHeight="1" x14ac:dyDescent="0.25">
      <c r="A782" s="28"/>
      <c r="B782" s="164" t="s">
        <v>196</v>
      </c>
      <c r="C782" s="164"/>
      <c r="D782" s="164"/>
      <c r="E782" s="164"/>
      <c r="F782" s="164"/>
      <c r="G782" s="164"/>
      <c r="H782" s="164"/>
      <c r="I782" s="164"/>
      <c r="J782" s="164"/>
      <c r="K782" s="164"/>
      <c r="L782" s="164"/>
      <c r="M782" s="164"/>
      <c r="N782" s="164"/>
      <c r="O782" s="164"/>
      <c r="P782" s="164"/>
      <c r="Q782" s="164"/>
      <c r="R782" s="164"/>
      <c r="S782" s="164"/>
      <c r="T782" s="164"/>
      <c r="U782" s="164"/>
      <c r="V782" s="164"/>
      <c r="W782" s="164"/>
      <c r="X782" s="164"/>
      <c r="Y782" s="164"/>
      <c r="Z782" s="164"/>
      <c r="AA782" s="164"/>
      <c r="AB782" s="164"/>
      <c r="AC782" s="164"/>
      <c r="AD782" s="164"/>
      <c r="AE782" s="164"/>
      <c r="AF782" s="164"/>
      <c r="AG782" s="164"/>
      <c r="AH782" s="164"/>
      <c r="AI782" s="164"/>
      <c r="AJ782" s="164"/>
      <c r="AK782" s="164"/>
      <c r="AL782" s="164"/>
      <c r="AM782" s="164"/>
      <c r="AN782" s="164"/>
      <c r="AO782" s="164"/>
      <c r="AP782" s="164"/>
    </row>
    <row r="783" spans="1:42" s="23" customFormat="1" ht="12.75" customHeight="1" x14ac:dyDescent="0.25">
      <c r="A783" s="5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c r="AI783" s="27"/>
      <c r="AJ783" s="27"/>
      <c r="AK783" s="27"/>
      <c r="AL783" s="27"/>
      <c r="AM783" s="27"/>
      <c r="AN783" s="27"/>
      <c r="AO783" s="27"/>
      <c r="AP783" s="27"/>
    </row>
    <row r="784" spans="1:42" s="22" customFormat="1" ht="15" customHeight="1" x14ac:dyDescent="0.25">
      <c r="A784" s="16"/>
    </row>
    <row r="785" spans="1:1" s="22" customFormat="1" ht="15" hidden="1" customHeight="1" x14ac:dyDescent="0.25">
      <c r="A785" s="16"/>
    </row>
    <row r="786" spans="1:1" s="22" customFormat="1" ht="15" hidden="1" customHeight="1" x14ac:dyDescent="0.25">
      <c r="A786" s="16"/>
    </row>
    <row r="787" spans="1:1" s="22" customFormat="1" ht="15" hidden="1" customHeight="1" x14ac:dyDescent="0.25">
      <c r="A787" s="16"/>
    </row>
    <row r="788" spans="1:1" s="22" customFormat="1" ht="15" hidden="1" customHeight="1" x14ac:dyDescent="0.25">
      <c r="A788" s="16"/>
    </row>
    <row r="789" spans="1:1" s="22" customFormat="1" ht="15" hidden="1" customHeight="1" x14ac:dyDescent="0.25">
      <c r="A789" s="16"/>
    </row>
    <row r="790" spans="1:1" s="22" customFormat="1" ht="15" hidden="1" customHeight="1" x14ac:dyDescent="0.25">
      <c r="A790" s="16"/>
    </row>
    <row r="791" spans="1:1" s="22" customFormat="1" ht="15" hidden="1" customHeight="1" x14ac:dyDescent="0.25">
      <c r="A791" s="16"/>
    </row>
    <row r="792" spans="1:1" s="22" customFormat="1" ht="15" hidden="1" customHeight="1" x14ac:dyDescent="0.25">
      <c r="A792" s="16"/>
    </row>
    <row r="793" spans="1:1" s="22" customFormat="1" ht="15" hidden="1" customHeight="1" x14ac:dyDescent="0.25">
      <c r="A793" s="16"/>
    </row>
    <row r="794" spans="1:1" s="22" customFormat="1" ht="15" hidden="1" customHeight="1" x14ac:dyDescent="0.25">
      <c r="A794" s="16"/>
    </row>
    <row r="795" spans="1:1" s="22" customFormat="1" ht="15" hidden="1" customHeight="1" x14ac:dyDescent="0.25">
      <c r="A795" s="16"/>
    </row>
    <row r="796" spans="1:1" s="22" customFormat="1" ht="15" hidden="1" customHeight="1" x14ac:dyDescent="0.25">
      <c r="A796" s="16"/>
    </row>
    <row r="797" spans="1:1" s="22" customFormat="1" ht="15" hidden="1" customHeight="1" x14ac:dyDescent="0.25">
      <c r="A797" s="16"/>
    </row>
    <row r="798" spans="1:1" s="22" customFormat="1" ht="15" hidden="1" customHeight="1" x14ac:dyDescent="0.25">
      <c r="A798" s="16"/>
    </row>
    <row r="799" spans="1:1" s="22" customFormat="1" ht="15" hidden="1" customHeight="1" x14ac:dyDescent="0.25">
      <c r="A799" s="16"/>
    </row>
    <row r="800" spans="1:1" s="22" customFormat="1" ht="15" hidden="1" customHeight="1" x14ac:dyDescent="0.25">
      <c r="A800" s="16"/>
    </row>
    <row r="801" spans="1:1" s="22" customFormat="1" ht="15" hidden="1" customHeight="1" x14ac:dyDescent="0.25">
      <c r="A801" s="16"/>
    </row>
    <row r="802" spans="1:1" s="22" customFormat="1" ht="15" hidden="1" customHeight="1" x14ac:dyDescent="0.25">
      <c r="A802" s="16"/>
    </row>
    <row r="803" spans="1:1" s="22" customFormat="1" ht="15" hidden="1" customHeight="1" x14ac:dyDescent="0.25">
      <c r="A803" s="16"/>
    </row>
    <row r="804" spans="1:1" s="22" customFormat="1" ht="15" hidden="1" customHeight="1" x14ac:dyDescent="0.25">
      <c r="A804" s="16"/>
    </row>
    <row r="805" spans="1:1" s="22" customFormat="1" ht="15" hidden="1" customHeight="1" x14ac:dyDescent="0.25">
      <c r="A805" s="16"/>
    </row>
    <row r="806" spans="1:1" s="22" customFormat="1" ht="15" hidden="1" customHeight="1" x14ac:dyDescent="0.25">
      <c r="A806" s="16"/>
    </row>
    <row r="807" spans="1:1" s="22" customFormat="1" ht="15" hidden="1" customHeight="1" x14ac:dyDescent="0.25">
      <c r="A807" s="16"/>
    </row>
    <row r="808" spans="1:1" s="22" customFormat="1" ht="15" hidden="1" customHeight="1" x14ac:dyDescent="0.25">
      <c r="A808" s="16"/>
    </row>
    <row r="809" spans="1:1" s="22" customFormat="1" ht="15" hidden="1" customHeight="1" x14ac:dyDescent="0.25">
      <c r="A809" s="16"/>
    </row>
    <row r="810" spans="1:1" s="22" customFormat="1" ht="15" hidden="1" customHeight="1" x14ac:dyDescent="0.25">
      <c r="A810" s="16"/>
    </row>
    <row r="811" spans="1:1" s="22" customFormat="1" ht="15" hidden="1" customHeight="1" x14ac:dyDescent="0.25">
      <c r="A811" s="16"/>
    </row>
    <row r="812" spans="1:1" s="22" customFormat="1" ht="15" hidden="1" customHeight="1" x14ac:dyDescent="0.25">
      <c r="A812" s="16"/>
    </row>
    <row r="813" spans="1:1" s="22" customFormat="1" ht="15" hidden="1" customHeight="1" x14ac:dyDescent="0.25">
      <c r="A813" s="16"/>
    </row>
    <row r="814" spans="1:1" s="22" customFormat="1" ht="15" hidden="1" customHeight="1" x14ac:dyDescent="0.25">
      <c r="A814" s="16"/>
    </row>
    <row r="815" spans="1:1" s="22" customFormat="1" ht="15" hidden="1" customHeight="1" x14ac:dyDescent="0.25">
      <c r="A815" s="16"/>
    </row>
    <row r="816" spans="1:1" s="22" customFormat="1" ht="15" hidden="1" customHeight="1" x14ac:dyDescent="0.25">
      <c r="A816" s="16"/>
    </row>
    <row r="817" spans="1:1" s="22" customFormat="1" ht="15" hidden="1" customHeight="1" x14ac:dyDescent="0.25">
      <c r="A817" s="16"/>
    </row>
    <row r="818" spans="1:1" s="22" customFormat="1" ht="15" hidden="1" customHeight="1" x14ac:dyDescent="0.25">
      <c r="A818" s="16"/>
    </row>
    <row r="819" spans="1:1" s="22" customFormat="1" ht="15" hidden="1" customHeight="1" x14ac:dyDescent="0.25">
      <c r="A819" s="16"/>
    </row>
    <row r="820" spans="1:1" s="22" customFormat="1" ht="15" hidden="1" customHeight="1" x14ac:dyDescent="0.25">
      <c r="A820" s="16"/>
    </row>
    <row r="821" spans="1:1" s="22" customFormat="1" ht="15" hidden="1" customHeight="1" x14ac:dyDescent="0.25">
      <c r="A821" s="16"/>
    </row>
    <row r="822" spans="1:1" s="22" customFormat="1" ht="15" hidden="1" customHeight="1" x14ac:dyDescent="0.25">
      <c r="A822" s="16"/>
    </row>
    <row r="823" spans="1:1" s="22" customFormat="1" ht="15" hidden="1" customHeight="1" x14ac:dyDescent="0.25">
      <c r="A823" s="16"/>
    </row>
    <row r="824" spans="1:1" s="22" customFormat="1" ht="15" hidden="1" customHeight="1" x14ac:dyDescent="0.25">
      <c r="A824" s="16"/>
    </row>
    <row r="825" spans="1:1" s="22" customFormat="1" ht="15" hidden="1" customHeight="1" x14ac:dyDescent="0.25">
      <c r="A825" s="16"/>
    </row>
    <row r="826" spans="1:1" s="22" customFormat="1" ht="15" hidden="1" customHeight="1" x14ac:dyDescent="0.25">
      <c r="A826" s="16"/>
    </row>
    <row r="827" spans="1:1" s="22" customFormat="1" ht="15" hidden="1" customHeight="1" x14ac:dyDescent="0.25">
      <c r="A827" s="16"/>
    </row>
    <row r="828" spans="1:1" s="22" customFormat="1" ht="15" hidden="1" customHeight="1" x14ac:dyDescent="0.25">
      <c r="A828" s="16"/>
    </row>
    <row r="829" spans="1:1" s="22" customFormat="1" ht="15" hidden="1" customHeight="1" x14ac:dyDescent="0.25">
      <c r="A829" s="16"/>
    </row>
    <row r="830" spans="1:1" s="22" customFormat="1" ht="15" hidden="1" customHeight="1" x14ac:dyDescent="0.25">
      <c r="A830" s="16"/>
    </row>
    <row r="831" spans="1:1" s="22" customFormat="1" ht="15" hidden="1" customHeight="1" x14ac:dyDescent="0.25">
      <c r="A831" s="16"/>
    </row>
    <row r="832" spans="1:1" s="22" customFormat="1" ht="15" hidden="1" customHeight="1" x14ac:dyDescent="0.25">
      <c r="A832" s="16"/>
    </row>
    <row r="833" spans="1:1" s="22" customFormat="1" ht="15" hidden="1" customHeight="1" x14ac:dyDescent="0.25">
      <c r="A833" s="16"/>
    </row>
    <row r="834" spans="1:1" s="22" customFormat="1" ht="15" hidden="1" customHeight="1" x14ac:dyDescent="0.25">
      <c r="A834" s="16"/>
    </row>
    <row r="835" spans="1:1" s="22" customFormat="1" ht="15" hidden="1" customHeight="1" x14ac:dyDescent="0.25">
      <c r="A835" s="16"/>
    </row>
    <row r="836" spans="1:1" s="22" customFormat="1" ht="15" hidden="1" customHeight="1" x14ac:dyDescent="0.25">
      <c r="A836" s="16"/>
    </row>
    <row r="837" spans="1:1" s="22" customFormat="1" ht="15" hidden="1" customHeight="1" x14ac:dyDescent="0.25">
      <c r="A837" s="16"/>
    </row>
    <row r="838" spans="1:1" s="22" customFormat="1" ht="15" hidden="1" customHeight="1" x14ac:dyDescent="0.25">
      <c r="A838" s="16"/>
    </row>
    <row r="839" spans="1:1" s="22" customFormat="1" ht="15" hidden="1" customHeight="1" x14ac:dyDescent="0.25">
      <c r="A839" s="16"/>
    </row>
    <row r="840" spans="1:1" s="22" customFormat="1" ht="15" hidden="1" customHeight="1" x14ac:dyDescent="0.25">
      <c r="A840" s="16"/>
    </row>
    <row r="841" spans="1:1" s="22" customFormat="1" ht="15" hidden="1" customHeight="1" x14ac:dyDescent="0.25">
      <c r="A841" s="16"/>
    </row>
    <row r="842" spans="1:1" s="22" customFormat="1" ht="15" hidden="1" customHeight="1" x14ac:dyDescent="0.25">
      <c r="A842" s="16"/>
    </row>
    <row r="843" spans="1:1" s="22" customFormat="1" ht="15" hidden="1" customHeight="1" x14ac:dyDescent="0.25">
      <c r="A843" s="16"/>
    </row>
    <row r="844" spans="1:1" s="22" customFormat="1" ht="15" hidden="1" customHeight="1" x14ac:dyDescent="0.25">
      <c r="A844" s="16"/>
    </row>
    <row r="845" spans="1:1" s="22" customFormat="1" ht="15" hidden="1" customHeight="1" x14ac:dyDescent="0.25">
      <c r="A845" s="16"/>
    </row>
    <row r="846" spans="1:1" s="22" customFormat="1" ht="15" hidden="1" customHeight="1" x14ac:dyDescent="0.25">
      <c r="A846" s="16"/>
    </row>
    <row r="847" spans="1:1" s="22" customFormat="1" ht="15" hidden="1" customHeight="1" x14ac:dyDescent="0.25">
      <c r="A847" s="16"/>
    </row>
    <row r="848" spans="1:1" s="22" customFormat="1" ht="15" hidden="1" customHeight="1" x14ac:dyDescent="0.25">
      <c r="A848" s="16"/>
    </row>
    <row r="849" spans="1:1" s="22" customFormat="1" ht="15" hidden="1" customHeight="1" x14ac:dyDescent="0.25">
      <c r="A849" s="16"/>
    </row>
    <row r="850" spans="1:1" s="22" customFormat="1" ht="15" hidden="1" customHeight="1" x14ac:dyDescent="0.25">
      <c r="A850" s="16"/>
    </row>
    <row r="851" spans="1:1" s="22" customFormat="1" ht="15" hidden="1" customHeight="1" x14ac:dyDescent="0.25">
      <c r="A851" s="16"/>
    </row>
    <row r="852" spans="1:1" s="22" customFormat="1" ht="15" hidden="1" customHeight="1" x14ac:dyDescent="0.25">
      <c r="A852" s="16"/>
    </row>
    <row r="853" spans="1:1" s="22" customFormat="1" ht="15" hidden="1" customHeight="1" x14ac:dyDescent="0.25">
      <c r="A853" s="16"/>
    </row>
    <row r="854" spans="1:1" s="22" customFormat="1" ht="15" hidden="1" customHeight="1" x14ac:dyDescent="0.25">
      <c r="A854" s="16"/>
    </row>
    <row r="855" spans="1:1" s="22" customFormat="1" ht="15" hidden="1" customHeight="1" x14ac:dyDescent="0.25">
      <c r="A855" s="16"/>
    </row>
    <row r="856" spans="1:1" s="22" customFormat="1" ht="15" hidden="1" customHeight="1" x14ac:dyDescent="0.25">
      <c r="A856" s="16"/>
    </row>
    <row r="857" spans="1:1" s="22" customFormat="1" ht="15" hidden="1" customHeight="1" x14ac:dyDescent="0.25">
      <c r="A857" s="16"/>
    </row>
    <row r="858" spans="1:1" s="22" customFormat="1" ht="15" hidden="1" customHeight="1" x14ac:dyDescent="0.25">
      <c r="A858" s="16"/>
    </row>
    <row r="859" spans="1:1" s="22" customFormat="1" ht="15" hidden="1" customHeight="1" x14ac:dyDescent="0.25">
      <c r="A859" s="16"/>
    </row>
    <row r="860" spans="1:1" s="22" customFormat="1" ht="15" hidden="1" customHeight="1" x14ac:dyDescent="0.25">
      <c r="A860" s="16"/>
    </row>
    <row r="861" spans="1:1" s="22" customFormat="1" ht="15" hidden="1" customHeight="1" x14ac:dyDescent="0.25">
      <c r="A861" s="16"/>
    </row>
    <row r="862" spans="1:1" s="22" customFormat="1" ht="15" hidden="1" customHeight="1" x14ac:dyDescent="0.25">
      <c r="A862" s="16"/>
    </row>
    <row r="863" spans="1:1" s="22" customFormat="1" ht="15" hidden="1" customHeight="1" x14ac:dyDescent="0.25">
      <c r="A863" s="16"/>
    </row>
    <row r="864" spans="1:1" s="22" customFormat="1" ht="15" hidden="1" customHeight="1" x14ac:dyDescent="0.25">
      <c r="A864" s="16"/>
    </row>
    <row r="865" spans="1:1" s="22" customFormat="1" ht="15" hidden="1" customHeight="1" x14ac:dyDescent="0.25">
      <c r="A865" s="16"/>
    </row>
    <row r="866" spans="1:1" s="22" customFormat="1" ht="15" hidden="1" customHeight="1" x14ac:dyDescent="0.25">
      <c r="A866" s="16"/>
    </row>
    <row r="867" spans="1:1" s="22" customFormat="1" ht="15" hidden="1" customHeight="1" x14ac:dyDescent="0.25">
      <c r="A867" s="16"/>
    </row>
    <row r="868" spans="1:1" s="22" customFormat="1" ht="15" hidden="1" customHeight="1" x14ac:dyDescent="0.25">
      <c r="A868" s="16"/>
    </row>
    <row r="869" spans="1:1" s="22" customFormat="1" ht="15" hidden="1" customHeight="1" x14ac:dyDescent="0.25">
      <c r="A869" s="16"/>
    </row>
    <row r="870" spans="1:1" s="22" customFormat="1" ht="15" hidden="1" customHeight="1" x14ac:dyDescent="0.25">
      <c r="A870" s="16"/>
    </row>
    <row r="871" spans="1:1" s="22" customFormat="1" ht="15" hidden="1" customHeight="1" x14ac:dyDescent="0.25">
      <c r="A871" s="16"/>
    </row>
    <row r="872" spans="1:1" s="22" customFormat="1" ht="15" hidden="1" customHeight="1" x14ac:dyDescent="0.25">
      <c r="A872" s="16"/>
    </row>
    <row r="873" spans="1:1" s="22" customFormat="1" ht="15" hidden="1" customHeight="1" x14ac:dyDescent="0.25">
      <c r="A873" s="16"/>
    </row>
    <row r="874" spans="1:1" s="22" customFormat="1" ht="15" hidden="1" customHeight="1" x14ac:dyDescent="0.25">
      <c r="A874" s="16"/>
    </row>
    <row r="875" spans="1:1" s="22" customFormat="1" ht="15" hidden="1" customHeight="1" x14ac:dyDescent="0.25">
      <c r="A875" s="16"/>
    </row>
    <row r="876" spans="1:1" s="22" customFormat="1" ht="15" hidden="1" customHeight="1" x14ac:dyDescent="0.25">
      <c r="A876" s="16"/>
    </row>
    <row r="877" spans="1:1" s="22" customFormat="1" ht="15" hidden="1" customHeight="1" x14ac:dyDescent="0.25">
      <c r="A877" s="16"/>
    </row>
    <row r="878" spans="1:1" s="22" customFormat="1" ht="15" hidden="1" customHeight="1" x14ac:dyDescent="0.25">
      <c r="A878" s="16"/>
    </row>
    <row r="879" spans="1:1" s="22" customFormat="1" ht="15" hidden="1" customHeight="1" x14ac:dyDescent="0.25">
      <c r="A879" s="16"/>
    </row>
    <row r="880" spans="1:1" s="22" customFormat="1" ht="15" hidden="1" customHeight="1" x14ac:dyDescent="0.25">
      <c r="A880" s="16"/>
    </row>
    <row r="881" spans="1:1" s="22" customFormat="1" ht="15" hidden="1" customHeight="1" x14ac:dyDescent="0.25">
      <c r="A881" s="16"/>
    </row>
    <row r="882" spans="1:1" s="22" customFormat="1" ht="15" hidden="1" customHeight="1" x14ac:dyDescent="0.25">
      <c r="A882" s="16"/>
    </row>
    <row r="883" spans="1:1" s="22" customFormat="1" ht="15" hidden="1" customHeight="1" x14ac:dyDescent="0.25">
      <c r="A883" s="16"/>
    </row>
    <row r="884" spans="1:1" s="22" customFormat="1" ht="15" hidden="1" customHeight="1" x14ac:dyDescent="0.25">
      <c r="A884" s="16"/>
    </row>
    <row r="885" spans="1:1" s="22" customFormat="1" ht="15" hidden="1" customHeight="1" x14ac:dyDescent="0.25">
      <c r="A885" s="16"/>
    </row>
    <row r="886" spans="1:1" s="22" customFormat="1" ht="15" hidden="1" customHeight="1" x14ac:dyDescent="0.25">
      <c r="A886" s="16"/>
    </row>
    <row r="887" spans="1:1" s="22" customFormat="1" ht="15" hidden="1" customHeight="1" x14ac:dyDescent="0.25">
      <c r="A887" s="16"/>
    </row>
    <row r="888" spans="1:1" s="22" customFormat="1" ht="15" hidden="1" customHeight="1" x14ac:dyDescent="0.25">
      <c r="A888" s="16"/>
    </row>
    <row r="889" spans="1:1" s="22" customFormat="1" ht="15" hidden="1" customHeight="1" x14ac:dyDescent="0.25">
      <c r="A889" s="16"/>
    </row>
    <row r="890" spans="1:1" s="22" customFormat="1" ht="15" hidden="1" customHeight="1" x14ac:dyDescent="0.25">
      <c r="A890" s="16"/>
    </row>
    <row r="891" spans="1:1" s="22" customFormat="1" ht="15" hidden="1" customHeight="1" x14ac:dyDescent="0.25">
      <c r="A891" s="16"/>
    </row>
    <row r="892" spans="1:1" s="22" customFormat="1" ht="15" hidden="1" customHeight="1" x14ac:dyDescent="0.25">
      <c r="A892" s="16"/>
    </row>
    <row r="893" spans="1:1" s="22" customFormat="1" ht="15" hidden="1" customHeight="1" x14ac:dyDescent="0.25">
      <c r="A893" s="16"/>
    </row>
    <row r="894" spans="1:1" s="22" customFormat="1" ht="15" hidden="1" customHeight="1" x14ac:dyDescent="0.25">
      <c r="A894" s="16"/>
    </row>
    <row r="895" spans="1:1" s="22" customFormat="1" ht="15" hidden="1" customHeight="1" x14ac:dyDescent="0.25">
      <c r="A895" s="16"/>
    </row>
    <row r="896" spans="1:1" s="22" customFormat="1" ht="15" hidden="1" customHeight="1" x14ac:dyDescent="0.25">
      <c r="A896" s="16"/>
    </row>
    <row r="897" spans="1:1" s="22" customFormat="1" ht="15" hidden="1" customHeight="1" x14ac:dyDescent="0.25">
      <c r="A897" s="16"/>
    </row>
    <row r="898" spans="1:1" s="22" customFormat="1" ht="15" hidden="1" customHeight="1" x14ac:dyDescent="0.25">
      <c r="A898" s="16"/>
    </row>
    <row r="899" spans="1:1" s="22" customFormat="1" ht="15" hidden="1" customHeight="1" x14ac:dyDescent="0.25">
      <c r="A899" s="16"/>
    </row>
    <row r="900" spans="1:1" s="22" customFormat="1" ht="15" hidden="1" customHeight="1" x14ac:dyDescent="0.25">
      <c r="A900" s="16"/>
    </row>
    <row r="901" spans="1:1" s="22" customFormat="1" ht="15" hidden="1" customHeight="1" x14ac:dyDescent="0.25">
      <c r="A901" s="16"/>
    </row>
    <row r="902" spans="1:1" s="22" customFormat="1" ht="15" hidden="1" customHeight="1" x14ac:dyDescent="0.25">
      <c r="A902" s="16"/>
    </row>
    <row r="903" spans="1:1" s="22" customFormat="1" ht="15" hidden="1" customHeight="1" x14ac:dyDescent="0.25">
      <c r="A903" s="16"/>
    </row>
    <row r="904" spans="1:1" s="22" customFormat="1" ht="15" hidden="1" customHeight="1" x14ac:dyDescent="0.25">
      <c r="A904" s="16"/>
    </row>
    <row r="905" spans="1:1" s="22" customFormat="1" ht="15" hidden="1" customHeight="1" x14ac:dyDescent="0.25">
      <c r="A905" s="16"/>
    </row>
    <row r="906" spans="1:1" s="22" customFormat="1" ht="15" hidden="1" customHeight="1" x14ac:dyDescent="0.25">
      <c r="A906" s="16"/>
    </row>
    <row r="907" spans="1:1" s="22" customFormat="1" ht="15" hidden="1" customHeight="1" x14ac:dyDescent="0.25">
      <c r="A907" s="16"/>
    </row>
    <row r="908" spans="1:1" s="22" customFormat="1" ht="15" hidden="1" customHeight="1" x14ac:dyDescent="0.25">
      <c r="A908" s="16"/>
    </row>
    <row r="909" spans="1:1" s="22" customFormat="1" ht="15" hidden="1" customHeight="1" x14ac:dyDescent="0.25">
      <c r="A909" s="16"/>
    </row>
    <row r="910" spans="1:1" s="22" customFormat="1" ht="15" hidden="1" customHeight="1" x14ac:dyDescent="0.25">
      <c r="A910" s="16"/>
    </row>
    <row r="911" spans="1:1" s="22" customFormat="1" ht="15" hidden="1" customHeight="1" x14ac:dyDescent="0.25">
      <c r="A911" s="16"/>
    </row>
    <row r="912" spans="1:1" s="22" customFormat="1" ht="15" hidden="1" customHeight="1" x14ac:dyDescent="0.25">
      <c r="A912" s="16"/>
    </row>
    <row r="913" spans="1:1" s="22" customFormat="1" ht="15" hidden="1" customHeight="1" x14ac:dyDescent="0.25">
      <c r="A913" s="16"/>
    </row>
    <row r="914" spans="1:1" s="22" customFormat="1" ht="15" hidden="1" customHeight="1" x14ac:dyDescent="0.25">
      <c r="A914" s="16"/>
    </row>
    <row r="915" spans="1:1" s="22" customFormat="1" ht="15" hidden="1" customHeight="1" x14ac:dyDescent="0.25">
      <c r="A915" s="16"/>
    </row>
    <row r="916" spans="1:1" s="22" customFormat="1" ht="15" hidden="1" customHeight="1" x14ac:dyDescent="0.25">
      <c r="A916" s="16"/>
    </row>
    <row r="917" spans="1:1" s="22" customFormat="1" ht="15" hidden="1" customHeight="1" x14ac:dyDescent="0.25">
      <c r="A917" s="16"/>
    </row>
    <row r="918" spans="1:1" s="22" customFormat="1" ht="15" hidden="1" customHeight="1" x14ac:dyDescent="0.25">
      <c r="A918" s="16"/>
    </row>
    <row r="919" spans="1:1" s="22" customFormat="1" ht="15" hidden="1" customHeight="1" x14ac:dyDescent="0.25">
      <c r="A919" s="16"/>
    </row>
    <row r="920" spans="1:1" s="22" customFormat="1" ht="15" hidden="1" customHeight="1" x14ac:dyDescent="0.25">
      <c r="A920" s="16"/>
    </row>
    <row r="921" spans="1:1" s="22" customFormat="1" ht="15" hidden="1" customHeight="1" x14ac:dyDescent="0.25">
      <c r="A921" s="16"/>
    </row>
    <row r="922" spans="1:1" s="22" customFormat="1" ht="15" hidden="1" customHeight="1" x14ac:dyDescent="0.25">
      <c r="A922" s="16"/>
    </row>
    <row r="923" spans="1:1" s="22" customFormat="1" ht="15" hidden="1" customHeight="1" x14ac:dyDescent="0.25">
      <c r="A923" s="16"/>
    </row>
    <row r="924" spans="1:1" s="22" customFormat="1" ht="15" hidden="1" customHeight="1" x14ac:dyDescent="0.25">
      <c r="A924" s="16"/>
    </row>
    <row r="925" spans="1:1" s="22" customFormat="1" ht="15" customHeight="1" x14ac:dyDescent="0.25">
      <c r="A925" s="16"/>
    </row>
    <row r="926" spans="1:1" s="22" customFormat="1" ht="15" customHeight="1" x14ac:dyDescent="0.25">
      <c r="A926" s="16"/>
    </row>
    <row r="927" spans="1:1" s="22" customFormat="1" ht="15" customHeight="1" x14ac:dyDescent="0.25">
      <c r="A927" s="16"/>
    </row>
    <row r="928" spans="1:1" s="22" customFormat="1" ht="15" customHeight="1" x14ac:dyDescent="0.25">
      <c r="A928" s="16"/>
    </row>
    <row r="929" spans="1:1" s="22" customFormat="1" ht="15" customHeight="1" x14ac:dyDescent="0.25">
      <c r="A929" s="16"/>
    </row>
    <row r="930" spans="1:1" s="22" customFormat="1" ht="15" customHeight="1" x14ac:dyDescent="0.25">
      <c r="A930" s="16"/>
    </row>
    <row r="931" spans="1:1" s="22" customFormat="1" ht="15" customHeight="1" x14ac:dyDescent="0.25">
      <c r="A931" s="16"/>
    </row>
    <row r="932" spans="1:1" s="22" customFormat="1" ht="15" customHeight="1" x14ac:dyDescent="0.25">
      <c r="A932" s="16"/>
    </row>
    <row r="933" spans="1:1" s="22" customFormat="1" ht="15" customHeight="1" x14ac:dyDescent="0.25">
      <c r="A933" s="16"/>
    </row>
    <row r="934" spans="1:1" s="22" customFormat="1" ht="15" customHeight="1" x14ac:dyDescent="0.25">
      <c r="A934" s="16"/>
    </row>
    <row r="935" spans="1:1" s="22" customFormat="1" ht="15" customHeight="1" x14ac:dyDescent="0.25">
      <c r="A935" s="16"/>
    </row>
    <row r="936" spans="1:1" s="22" customFormat="1" ht="15" customHeight="1" x14ac:dyDescent="0.25">
      <c r="A936" s="16"/>
    </row>
    <row r="937" spans="1:1" s="22" customFormat="1" ht="15" customHeight="1" x14ac:dyDescent="0.25">
      <c r="A937" s="16"/>
    </row>
    <row r="938" spans="1:1" s="22" customFormat="1" ht="15" customHeight="1" x14ac:dyDescent="0.25">
      <c r="A938" s="16"/>
    </row>
    <row r="939" spans="1:1" s="22" customFormat="1" ht="15" customHeight="1" x14ac:dyDescent="0.25">
      <c r="A939" s="16"/>
    </row>
    <row r="940" spans="1:1" s="22" customFormat="1" ht="15" customHeight="1" x14ac:dyDescent="0.25">
      <c r="A940" s="16"/>
    </row>
    <row r="941" spans="1:1" s="22" customFormat="1" ht="15" customHeight="1" x14ac:dyDescent="0.25">
      <c r="A941" s="16"/>
    </row>
    <row r="942" spans="1:1" s="22" customFormat="1" ht="15" customHeight="1" x14ac:dyDescent="0.25">
      <c r="A942" s="16"/>
    </row>
    <row r="943" spans="1:1" s="22" customFormat="1" ht="15" customHeight="1" x14ac:dyDescent="0.25">
      <c r="A943" s="16"/>
    </row>
    <row r="944" spans="1:1" s="22" customFormat="1" ht="15" customHeight="1" x14ac:dyDescent="0.25">
      <c r="A944" s="16"/>
    </row>
    <row r="945" spans="1:1" s="22" customFormat="1" ht="15" customHeight="1" x14ac:dyDescent="0.25">
      <c r="A945" s="16"/>
    </row>
    <row r="946" spans="1:1" s="22" customFormat="1" ht="15" customHeight="1" x14ac:dyDescent="0.25">
      <c r="A946" s="16"/>
    </row>
    <row r="947" spans="1:1" s="22" customFormat="1" ht="15" customHeight="1" x14ac:dyDescent="0.25">
      <c r="A947" s="16"/>
    </row>
    <row r="948" spans="1:1" s="22" customFormat="1" ht="15" customHeight="1" x14ac:dyDescent="0.25">
      <c r="A948" s="16"/>
    </row>
    <row r="949" spans="1:1" s="22" customFormat="1" ht="15" customHeight="1" x14ac:dyDescent="0.25">
      <c r="A949" s="16"/>
    </row>
    <row r="950" spans="1:1" s="22" customFormat="1" ht="15" customHeight="1" x14ac:dyDescent="0.25">
      <c r="A950" s="16"/>
    </row>
    <row r="951" spans="1:1" s="22" customFormat="1" ht="15" customHeight="1" x14ac:dyDescent="0.25">
      <c r="A951" s="16"/>
    </row>
    <row r="952" spans="1:1" s="22" customFormat="1" ht="15" customHeight="1" x14ac:dyDescent="0.25">
      <c r="A952" s="16"/>
    </row>
    <row r="953" spans="1:1" s="22" customFormat="1" ht="15" customHeight="1" x14ac:dyDescent="0.25">
      <c r="A953" s="16"/>
    </row>
    <row r="954" spans="1:1" s="22" customFormat="1" ht="15" customHeight="1" x14ac:dyDescent="0.25">
      <c r="A954" s="16"/>
    </row>
    <row r="955" spans="1:1" s="22" customFormat="1" ht="15" customHeight="1" x14ac:dyDescent="0.25">
      <c r="A955" s="16"/>
    </row>
    <row r="956" spans="1:1" s="22" customFormat="1" ht="15" customHeight="1" x14ac:dyDescent="0.25">
      <c r="A956" s="16"/>
    </row>
    <row r="957" spans="1:1" s="22" customFormat="1" ht="15" customHeight="1" x14ac:dyDescent="0.25">
      <c r="A957" s="16"/>
    </row>
    <row r="958" spans="1:1" s="22" customFormat="1" ht="15" customHeight="1" x14ac:dyDescent="0.25">
      <c r="A958" s="16"/>
    </row>
    <row r="959" spans="1:1" s="22" customFormat="1" ht="15" customHeight="1" x14ac:dyDescent="0.25">
      <c r="A959" s="16"/>
    </row>
    <row r="960" spans="1:1" s="22" customFormat="1" ht="15" customHeight="1" x14ac:dyDescent="0.25">
      <c r="A960" s="16"/>
    </row>
    <row r="961" spans="1:1" s="22" customFormat="1" ht="15" customHeight="1" x14ac:dyDescent="0.25">
      <c r="A961" s="16"/>
    </row>
    <row r="962" spans="1:1" s="22" customFormat="1" ht="15" customHeight="1" x14ac:dyDescent="0.25">
      <c r="A962" s="16"/>
    </row>
    <row r="963" spans="1:1" s="22" customFormat="1" ht="15" customHeight="1" x14ac:dyDescent="0.25">
      <c r="A963" s="16"/>
    </row>
    <row r="964" spans="1:1" s="22" customFormat="1" ht="15" customHeight="1" x14ac:dyDescent="0.25">
      <c r="A964" s="16"/>
    </row>
    <row r="965" spans="1:1" s="22" customFormat="1" ht="15" customHeight="1" x14ac:dyDescent="0.25">
      <c r="A965" s="16"/>
    </row>
    <row r="966" spans="1:1" s="22" customFormat="1" ht="15" customHeight="1" x14ac:dyDescent="0.25">
      <c r="A966" s="16"/>
    </row>
    <row r="967" spans="1:1" s="22" customFormat="1" ht="15" customHeight="1" x14ac:dyDescent="0.25">
      <c r="A967" s="16"/>
    </row>
    <row r="968" spans="1:1" s="22" customFormat="1" ht="15" customHeight="1" x14ac:dyDescent="0.25">
      <c r="A968" s="16"/>
    </row>
    <row r="969" spans="1:1" s="22" customFormat="1" ht="15" customHeight="1" x14ac:dyDescent="0.25">
      <c r="A969" s="16"/>
    </row>
    <row r="970" spans="1:1" s="22" customFormat="1" ht="15" customHeight="1" x14ac:dyDescent="0.25">
      <c r="A970" s="16"/>
    </row>
    <row r="971" spans="1:1" s="22" customFormat="1" ht="15" customHeight="1" x14ac:dyDescent="0.25">
      <c r="A971" s="16"/>
    </row>
    <row r="972" spans="1:1" s="22" customFormat="1" ht="15" customHeight="1" x14ac:dyDescent="0.25">
      <c r="A972" s="16"/>
    </row>
    <row r="973" spans="1:1" s="22" customFormat="1" ht="15" customHeight="1" x14ac:dyDescent="0.25">
      <c r="A973" s="16"/>
    </row>
    <row r="974" spans="1:1" s="22" customFormat="1" ht="15" customHeight="1" x14ac:dyDescent="0.25">
      <c r="A974" s="16"/>
    </row>
    <row r="975" spans="1:1" s="22" customFormat="1" ht="15" customHeight="1" x14ac:dyDescent="0.25">
      <c r="A975" s="16"/>
    </row>
    <row r="976" spans="1:1" s="22" customFormat="1" ht="15" customHeight="1" x14ac:dyDescent="0.25">
      <c r="A976" s="16"/>
    </row>
    <row r="977" spans="1:1" s="22" customFormat="1" ht="15" customHeight="1" x14ac:dyDescent="0.25">
      <c r="A977" s="16"/>
    </row>
    <row r="978" spans="1:1" s="22" customFormat="1" ht="15" customHeight="1" x14ac:dyDescent="0.25">
      <c r="A978" s="16"/>
    </row>
    <row r="979" spans="1:1" s="22" customFormat="1" ht="15" customHeight="1" x14ac:dyDescent="0.25">
      <c r="A979" s="16"/>
    </row>
    <row r="980" spans="1:1" s="22" customFormat="1" ht="15" customHeight="1" x14ac:dyDescent="0.25">
      <c r="A980" s="16"/>
    </row>
    <row r="981" spans="1:1" s="22" customFormat="1" ht="15" customHeight="1" x14ac:dyDescent="0.25">
      <c r="A981" s="16"/>
    </row>
    <row r="982" spans="1:1" ht="15" customHeight="1" x14ac:dyDescent="0.25"/>
    <row r="983" spans="1:1" ht="15" customHeight="1" x14ac:dyDescent="0.25"/>
    <row r="984" spans="1:1" ht="15" customHeight="1" x14ac:dyDescent="0.25"/>
    <row r="985" spans="1:1" ht="15" customHeight="1" x14ac:dyDescent="0.25"/>
    <row r="986" spans="1:1" ht="15" customHeight="1" x14ac:dyDescent="0.25"/>
    <row r="987" spans="1:1" ht="15" customHeight="1" x14ac:dyDescent="0.25"/>
    <row r="988" spans="1:1" ht="15" customHeight="1" x14ac:dyDescent="0.25"/>
    <row r="989" spans="1:1" ht="15" customHeight="1" x14ac:dyDescent="0.25"/>
    <row r="990" spans="1:1" ht="15" customHeight="1" x14ac:dyDescent="0.25"/>
    <row r="991" spans="1:1" ht="15" customHeight="1" x14ac:dyDescent="0.25"/>
    <row r="992" spans="1:1"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sheetData>
  <sheetProtection algorithmName="SHA-512" hashValue="X9budGbBezuB5uMdg1V+o1H3yhtuq7NQD63U7KWB+2a0d6xY4HpcOXygA20vlt/p2zB3AZMtWmU/TaGKd9UNag==" saltValue="UxyenybbSLkA41xg5a0Ang==" spinCount="100000" sheet="1" selectLockedCells="1"/>
  <mergeCells count="868">
    <mergeCell ref="M548:N548"/>
    <mergeCell ref="AD573:AE573"/>
    <mergeCell ref="X573:AC573"/>
    <mergeCell ref="B575:E575"/>
    <mergeCell ref="AD575:AE575"/>
    <mergeCell ref="AG575:AJ575"/>
    <mergeCell ref="AI614:AO614"/>
    <mergeCell ref="W585:X585"/>
    <mergeCell ref="B616:O616"/>
    <mergeCell ref="Q585:V585"/>
    <mergeCell ref="Z616:AE616"/>
    <mergeCell ref="AF616:AG616"/>
    <mergeCell ref="AI616:AM616"/>
    <mergeCell ref="B593:O593"/>
    <mergeCell ref="B597:AP597"/>
    <mergeCell ref="B587:O587"/>
    <mergeCell ref="W591:X591"/>
    <mergeCell ref="W587:X587"/>
    <mergeCell ref="B583:O583"/>
    <mergeCell ref="P575:S575"/>
    <mergeCell ref="AG573:AJ573"/>
    <mergeCell ref="X548:AC548"/>
    <mergeCell ref="AG548:AJ548"/>
    <mergeCell ref="B550:AJ550"/>
    <mergeCell ref="W666:X666"/>
    <mergeCell ref="B660:AP660"/>
    <mergeCell ref="W595:X595"/>
    <mergeCell ref="B595:O595"/>
    <mergeCell ref="W589:X589"/>
    <mergeCell ref="B599:O599"/>
    <mergeCell ref="AH666:AI666"/>
    <mergeCell ref="Z658:AE658"/>
    <mergeCell ref="AF654:AG654"/>
    <mergeCell ref="AF656:AG656"/>
    <mergeCell ref="W658:X658"/>
    <mergeCell ref="Q656:V656"/>
    <mergeCell ref="Q658:V658"/>
    <mergeCell ref="B656:O656"/>
    <mergeCell ref="B643:I643"/>
    <mergeCell ref="B640:AP641"/>
    <mergeCell ref="J643:K643"/>
    <mergeCell ref="Q654:V654"/>
    <mergeCell ref="W654:X654"/>
    <mergeCell ref="AH664:AI664"/>
    <mergeCell ref="W616:X616"/>
    <mergeCell ref="B618:O618"/>
    <mergeCell ref="Z618:AE618"/>
    <mergeCell ref="AF618:AG618"/>
    <mergeCell ref="Z701:AA701"/>
    <mergeCell ref="Q662:X662"/>
    <mergeCell ref="R701:Y701"/>
    <mergeCell ref="B680:P680"/>
    <mergeCell ref="B682:P682"/>
    <mergeCell ref="B684:P684"/>
    <mergeCell ref="B686:P686"/>
    <mergeCell ref="B694:P694"/>
    <mergeCell ref="B696:P696"/>
    <mergeCell ref="B698:P698"/>
    <mergeCell ref="Z682:AA682"/>
    <mergeCell ref="Z684:AA684"/>
    <mergeCell ref="R684:Y684"/>
    <mergeCell ref="R692:Y692"/>
    <mergeCell ref="R689:Y689"/>
    <mergeCell ref="Z689:AA689"/>
    <mergeCell ref="B688:P689"/>
    <mergeCell ref="B691:P692"/>
    <mergeCell ref="B664:O664"/>
    <mergeCell ref="B666:O666"/>
    <mergeCell ref="Q664:V664"/>
    <mergeCell ref="W668:X668"/>
    <mergeCell ref="Z662:AI662"/>
    <mergeCell ref="B672:AP672"/>
    <mergeCell ref="W599:X599"/>
    <mergeCell ref="B585:O585"/>
    <mergeCell ref="B591:O591"/>
    <mergeCell ref="Q587:V587"/>
    <mergeCell ref="Q614:X614"/>
    <mergeCell ref="W605:X605"/>
    <mergeCell ref="B607:AP607"/>
    <mergeCell ref="Z614:AD614"/>
    <mergeCell ref="B610:AP610"/>
    <mergeCell ref="B603:O603"/>
    <mergeCell ref="Q603:V603"/>
    <mergeCell ref="B601:O601"/>
    <mergeCell ref="B605:O605"/>
    <mergeCell ref="V612:AL612"/>
    <mergeCell ref="Q601:V601"/>
    <mergeCell ref="W601:X601"/>
    <mergeCell ref="W603:X603"/>
    <mergeCell ref="Q591:V591"/>
    <mergeCell ref="Q599:V599"/>
    <mergeCell ref="Q595:V595"/>
    <mergeCell ref="B589:O589"/>
    <mergeCell ref="B609:AP609"/>
    <mergeCell ref="B460:O460"/>
    <mergeCell ref="B573:E573"/>
    <mergeCell ref="B559:E559"/>
    <mergeCell ref="P548:S548"/>
    <mergeCell ref="B563:E563"/>
    <mergeCell ref="M573:N573"/>
    <mergeCell ref="P573:S573"/>
    <mergeCell ref="B581:O581"/>
    <mergeCell ref="A466:AP466"/>
    <mergeCell ref="AD462:AE462"/>
    <mergeCell ref="U462:V462"/>
    <mergeCell ref="B464:O464"/>
    <mergeCell ref="B489:AP489"/>
    <mergeCell ref="B473:O473"/>
    <mergeCell ref="Q477:V477"/>
    <mergeCell ref="B481:O481"/>
    <mergeCell ref="B491:O491"/>
    <mergeCell ref="B477:O477"/>
    <mergeCell ref="Q491:V491"/>
    <mergeCell ref="W481:X481"/>
    <mergeCell ref="B485:AP485"/>
    <mergeCell ref="B479:O479"/>
    <mergeCell ref="X464:AC464"/>
    <mergeCell ref="B471:AP471"/>
    <mergeCell ref="Q197:T197"/>
    <mergeCell ref="V197:AP197"/>
    <mergeCell ref="Q201:AK201"/>
    <mergeCell ref="AM201:AP201"/>
    <mergeCell ref="B197:O197"/>
    <mergeCell ref="B199:O199"/>
    <mergeCell ref="B201:O201"/>
    <mergeCell ref="B579:AP579"/>
    <mergeCell ref="X575:AC575"/>
    <mergeCell ref="AK577:AN577"/>
    <mergeCell ref="B440:O440"/>
    <mergeCell ref="B442:O442"/>
    <mergeCell ref="B205:AP205"/>
    <mergeCell ref="B233:AP233"/>
    <mergeCell ref="C211:AP211"/>
    <mergeCell ref="B454:O454"/>
    <mergeCell ref="B458:AP458"/>
    <mergeCell ref="AD456:AE456"/>
    <mergeCell ref="AD454:AE454"/>
    <mergeCell ref="B253:AP253"/>
    <mergeCell ref="Q371:T371"/>
    <mergeCell ref="B381:AP381"/>
    <mergeCell ref="B375:E375"/>
    <mergeCell ref="AD460:AE460"/>
    <mergeCell ref="AL1:AP1"/>
    <mergeCell ref="B307:AP307"/>
    <mergeCell ref="C309:AP309"/>
    <mergeCell ref="C311:AP311"/>
    <mergeCell ref="B313:AP313"/>
    <mergeCell ref="B314:E314"/>
    <mergeCell ref="AC64:AF64"/>
    <mergeCell ref="AH64:AK64"/>
    <mergeCell ref="AM64:AP64"/>
    <mergeCell ref="B215:AP215"/>
    <mergeCell ref="B217:AP217"/>
    <mergeCell ref="C219:AP219"/>
    <mergeCell ref="C223:AP223"/>
    <mergeCell ref="C225:AP225"/>
    <mergeCell ref="C229:AP229"/>
    <mergeCell ref="C227:AP227"/>
    <mergeCell ref="C64:V64"/>
    <mergeCell ref="X64:AA64"/>
    <mergeCell ref="B164:AP164"/>
    <mergeCell ref="Q195:AK195"/>
    <mergeCell ref="H273:I273"/>
    <mergeCell ref="B255:AP269"/>
    <mergeCell ref="C160:AC160"/>
    <mergeCell ref="B203:O203"/>
    <mergeCell ref="B456:O456"/>
    <mergeCell ref="X456:AC456"/>
    <mergeCell ref="X446:AC446"/>
    <mergeCell ref="AD446:AE446"/>
    <mergeCell ref="AD452:AE452"/>
    <mergeCell ref="AD448:AE448"/>
    <mergeCell ref="B452:O452"/>
    <mergeCell ref="Q452:T452"/>
    <mergeCell ref="U452:V452"/>
    <mergeCell ref="X452:AC452"/>
    <mergeCell ref="U454:V454"/>
    <mergeCell ref="Q454:T454"/>
    <mergeCell ref="B450:AP450"/>
    <mergeCell ref="B424:O424"/>
    <mergeCell ref="B432:O432"/>
    <mergeCell ref="Q440:T440"/>
    <mergeCell ref="X440:AC440"/>
    <mergeCell ref="U410:V410"/>
    <mergeCell ref="U414:V414"/>
    <mergeCell ref="AD414:AE414"/>
    <mergeCell ref="X414:AC414"/>
    <mergeCell ref="AD436:AE436"/>
    <mergeCell ref="B410:O410"/>
    <mergeCell ref="Q426:T426"/>
    <mergeCell ref="U426:V426"/>
    <mergeCell ref="Q428:T428"/>
    <mergeCell ref="AD418:AE418"/>
    <mergeCell ref="Q432:T432"/>
    <mergeCell ref="B412:O412"/>
    <mergeCell ref="U416:V416"/>
    <mergeCell ref="B428:O428"/>
    <mergeCell ref="B430:O430"/>
    <mergeCell ref="Q412:T412"/>
    <mergeCell ref="U412:V412"/>
    <mergeCell ref="U428:V428"/>
    <mergeCell ref="AD440:AE440"/>
    <mergeCell ref="B420:O420"/>
    <mergeCell ref="B444:O444"/>
    <mergeCell ref="Q442:T442"/>
    <mergeCell ref="B446:O446"/>
    <mergeCell ref="Q444:T444"/>
    <mergeCell ref="X426:AC426"/>
    <mergeCell ref="X438:AC438"/>
    <mergeCell ref="B438:O438"/>
    <mergeCell ref="X428:AC428"/>
    <mergeCell ref="AD442:AE442"/>
    <mergeCell ref="U442:V442"/>
    <mergeCell ref="B434:O434"/>
    <mergeCell ref="B436:O436"/>
    <mergeCell ref="AD438:AE438"/>
    <mergeCell ref="B426:O426"/>
    <mergeCell ref="Q430:T430"/>
    <mergeCell ref="AD428:AE428"/>
    <mergeCell ref="X430:AC430"/>
    <mergeCell ref="AD430:AE430"/>
    <mergeCell ref="C297:AP297"/>
    <mergeCell ref="B383:E383"/>
    <mergeCell ref="B391:O391"/>
    <mergeCell ref="X396:AC396"/>
    <mergeCell ref="B368:O368"/>
    <mergeCell ref="Q396:T396"/>
    <mergeCell ref="U396:V396"/>
    <mergeCell ref="B396:O396"/>
    <mergeCell ref="X391:AC391"/>
    <mergeCell ref="AD391:AE391"/>
    <mergeCell ref="B345:AP357"/>
    <mergeCell ref="B364:AP364"/>
    <mergeCell ref="B379:E379"/>
    <mergeCell ref="B370:O371"/>
    <mergeCell ref="B483:O483"/>
    <mergeCell ref="B373:AP373"/>
    <mergeCell ref="B343:AP343"/>
    <mergeCell ref="B275:AP275"/>
    <mergeCell ref="B277:AP277"/>
    <mergeCell ref="B279:C279"/>
    <mergeCell ref="E279:I279"/>
    <mergeCell ref="C303:AP303"/>
    <mergeCell ref="B316:AP316"/>
    <mergeCell ref="B317:AP317"/>
    <mergeCell ref="B319:E319"/>
    <mergeCell ref="B285:AP285"/>
    <mergeCell ref="C287:AP287"/>
    <mergeCell ref="B289:AP290"/>
    <mergeCell ref="C291:AP291"/>
    <mergeCell ref="C293:AP293"/>
    <mergeCell ref="Q368:T368"/>
    <mergeCell ref="B321:AP321"/>
    <mergeCell ref="B323:AR323"/>
    <mergeCell ref="B362:AP362"/>
    <mergeCell ref="B327:AP339"/>
    <mergeCell ref="B341:AP341"/>
    <mergeCell ref="Q420:T420"/>
    <mergeCell ref="U420:V420"/>
    <mergeCell ref="B295:AP295"/>
    <mergeCell ref="B388:AP389"/>
    <mergeCell ref="U406:V406"/>
    <mergeCell ref="Q408:T408"/>
    <mergeCell ref="X398:AC398"/>
    <mergeCell ref="W491:X491"/>
    <mergeCell ref="Q481:V481"/>
    <mergeCell ref="B475:O475"/>
    <mergeCell ref="Q462:T462"/>
    <mergeCell ref="X462:AC462"/>
    <mergeCell ref="X454:AC454"/>
    <mergeCell ref="B448:O448"/>
    <mergeCell ref="U444:V444"/>
    <mergeCell ref="X444:AC444"/>
    <mergeCell ref="B462:O462"/>
    <mergeCell ref="X460:AC460"/>
    <mergeCell ref="Q483:V483"/>
    <mergeCell ref="B487:G487"/>
    <mergeCell ref="H487:I487"/>
    <mergeCell ref="Q473:V473"/>
    <mergeCell ref="W473:X473"/>
    <mergeCell ref="Q479:V479"/>
    <mergeCell ref="W479:X479"/>
    <mergeCell ref="W475:X475"/>
    <mergeCell ref="U408:V408"/>
    <mergeCell ref="Q410:T410"/>
    <mergeCell ref="C299:AP299"/>
    <mergeCell ref="C301:AP301"/>
    <mergeCell ref="X420:AC420"/>
    <mergeCell ref="AD420:AE420"/>
    <mergeCell ref="U400:V400"/>
    <mergeCell ref="B325:AP325"/>
    <mergeCell ref="B422:O422"/>
    <mergeCell ref="B377:AP377"/>
    <mergeCell ref="A403:N403"/>
    <mergeCell ref="B400:O400"/>
    <mergeCell ref="B402:O402"/>
    <mergeCell ref="Q402:T402"/>
    <mergeCell ref="X406:AC406"/>
    <mergeCell ref="Q406:T406"/>
    <mergeCell ref="B398:O398"/>
    <mergeCell ref="AD396:AE396"/>
    <mergeCell ref="B393:AP394"/>
    <mergeCell ref="X408:AC408"/>
    <mergeCell ref="AL529:AM529"/>
    <mergeCell ref="AL517:AM517"/>
    <mergeCell ref="AL523:AM523"/>
    <mergeCell ref="AL521:AM521"/>
    <mergeCell ref="AL527:AM527"/>
    <mergeCell ref="AF525:AK525"/>
    <mergeCell ref="AF523:AK523"/>
    <mergeCell ref="Q391:T391"/>
    <mergeCell ref="AD424:AE424"/>
    <mergeCell ref="Q438:T438"/>
    <mergeCell ref="U463:V463"/>
    <mergeCell ref="W477:X477"/>
    <mergeCell ref="W483:X483"/>
    <mergeCell ref="Q475:V475"/>
    <mergeCell ref="U430:V430"/>
    <mergeCell ref="U422:V422"/>
    <mergeCell ref="X448:AC448"/>
    <mergeCell ref="Q446:T446"/>
    <mergeCell ref="U446:V446"/>
    <mergeCell ref="U460:V460"/>
    <mergeCell ref="Q460:T460"/>
    <mergeCell ref="AF519:AK519"/>
    <mergeCell ref="W493:X493"/>
    <mergeCell ref="Q493:V493"/>
    <mergeCell ref="B207:AP207"/>
    <mergeCell ref="B252:AP252"/>
    <mergeCell ref="B235:AP249"/>
    <mergeCell ref="C213:AP213"/>
    <mergeCell ref="AD412:AE412"/>
    <mergeCell ref="AD408:AE408"/>
    <mergeCell ref="X410:AC410"/>
    <mergeCell ref="AD406:AE406"/>
    <mergeCell ref="U402:V402"/>
    <mergeCell ref="X400:AC400"/>
    <mergeCell ref="X402:AC402"/>
    <mergeCell ref="Q398:T398"/>
    <mergeCell ref="U391:V391"/>
    <mergeCell ref="AD398:AE398"/>
    <mergeCell ref="AD400:AE400"/>
    <mergeCell ref="AD402:AE402"/>
    <mergeCell ref="B408:O408"/>
    <mergeCell ref="B406:O406"/>
    <mergeCell ref="Q404:T404"/>
    <mergeCell ref="B271:AP271"/>
    <mergeCell ref="W283:AE283"/>
    <mergeCell ref="AF283:AG283"/>
    <mergeCell ref="B360:AP360"/>
    <mergeCell ref="B366:AP366"/>
    <mergeCell ref="B552:AP553"/>
    <mergeCell ref="AD416:AE416"/>
    <mergeCell ref="X422:AC422"/>
    <mergeCell ref="G570:N571"/>
    <mergeCell ref="B565:AP567"/>
    <mergeCell ref="B386:AP386"/>
    <mergeCell ref="AD410:AE410"/>
    <mergeCell ref="X434:AC434"/>
    <mergeCell ref="X412:AC412"/>
    <mergeCell ref="U424:V424"/>
    <mergeCell ref="AF531:AK531"/>
    <mergeCell ref="AL531:AM531"/>
    <mergeCell ref="S517:V517"/>
    <mergeCell ref="S519:V519"/>
    <mergeCell ref="S521:V521"/>
    <mergeCell ref="S523:V523"/>
    <mergeCell ref="S525:V525"/>
    <mergeCell ref="S527:V527"/>
    <mergeCell ref="S529:V529"/>
    <mergeCell ref="AL519:AM519"/>
    <mergeCell ref="AF521:AK521"/>
    <mergeCell ref="AF527:AK527"/>
    <mergeCell ref="AF529:AK529"/>
    <mergeCell ref="AL525:AM525"/>
    <mergeCell ref="B570:E571"/>
    <mergeCell ref="AK550:AN550"/>
    <mergeCell ref="P570:S571"/>
    <mergeCell ref="U570:AE571"/>
    <mergeCell ref="B561:E561"/>
    <mergeCell ref="AO577:AP577"/>
    <mergeCell ref="G575:L575"/>
    <mergeCell ref="G548:L548"/>
    <mergeCell ref="Q203:T203"/>
    <mergeCell ref="V203:AP203"/>
    <mergeCell ref="X442:AC442"/>
    <mergeCell ref="AD444:AE444"/>
    <mergeCell ref="Q434:T434"/>
    <mergeCell ref="U434:V434"/>
    <mergeCell ref="Q436:T436"/>
    <mergeCell ref="U432:V432"/>
    <mergeCell ref="Q422:T422"/>
    <mergeCell ref="U438:V438"/>
    <mergeCell ref="B281:AP281"/>
    <mergeCell ref="B209:AP209"/>
    <mergeCell ref="B273:D273"/>
    <mergeCell ref="X416:AC416"/>
    <mergeCell ref="B414:O414"/>
    <mergeCell ref="Q414:T414"/>
    <mergeCell ref="I515:N515"/>
    <mergeCell ref="B508:AP508"/>
    <mergeCell ref="W497:X497"/>
    <mergeCell ref="B506:AP507"/>
    <mergeCell ref="B499:AP499"/>
    <mergeCell ref="B523:E523"/>
    <mergeCell ref="B503:AP504"/>
    <mergeCell ref="B495:O495"/>
    <mergeCell ref="AL515:AM515"/>
    <mergeCell ref="W495:X495"/>
    <mergeCell ref="Q495:V495"/>
    <mergeCell ref="Q497:V497"/>
    <mergeCell ref="B515:E515"/>
    <mergeCell ref="AF515:AK515"/>
    <mergeCell ref="B497:O497"/>
    <mergeCell ref="AF513:AK513"/>
    <mergeCell ref="AF517:AK517"/>
    <mergeCell ref="B493:O493"/>
    <mergeCell ref="B513:E513"/>
    <mergeCell ref="B193:O193"/>
    <mergeCell ref="B195:O195"/>
    <mergeCell ref="C179:AP179"/>
    <mergeCell ref="C169:AP169"/>
    <mergeCell ref="Q190:AP191"/>
    <mergeCell ref="B188:AP188"/>
    <mergeCell ref="C184:AP184"/>
    <mergeCell ref="C177:AP177"/>
    <mergeCell ref="C175:AP175"/>
    <mergeCell ref="B171:AP171"/>
    <mergeCell ref="B190:O190"/>
    <mergeCell ref="B173:AP173"/>
    <mergeCell ref="B181:AP182"/>
    <mergeCell ref="C186:AP186"/>
    <mergeCell ref="AM195:AP195"/>
    <mergeCell ref="X418:AC418"/>
    <mergeCell ref="AD404:AE404"/>
    <mergeCell ref="U398:V398"/>
    <mergeCell ref="X404:AC404"/>
    <mergeCell ref="U404:V404"/>
    <mergeCell ref="B404:O404"/>
    <mergeCell ref="Q400:T400"/>
    <mergeCell ref="Q144:AP144"/>
    <mergeCell ref="B156:AP157"/>
    <mergeCell ref="B142:O142"/>
    <mergeCell ref="Q140:AP140"/>
    <mergeCell ref="Q142:AP142"/>
    <mergeCell ref="B166:AP166"/>
    <mergeCell ref="AD159:AP159"/>
    <mergeCell ref="V138:AP138"/>
    <mergeCell ref="B144:O144"/>
    <mergeCell ref="B97:AP97"/>
    <mergeCell ref="B99:O99"/>
    <mergeCell ref="Q99:AP99"/>
    <mergeCell ref="B101:O101"/>
    <mergeCell ref="Q101:AK101"/>
    <mergeCell ref="AM101:AP101"/>
    <mergeCell ref="B103:O103"/>
    <mergeCell ref="Q103:T103"/>
    <mergeCell ref="V103:AP103"/>
    <mergeCell ref="Q109:AP109"/>
    <mergeCell ref="B111:O111"/>
    <mergeCell ref="Q107:AP107"/>
    <mergeCell ref="B109:O109"/>
    <mergeCell ref="C122:AP122"/>
    <mergeCell ref="Q111:AP111"/>
    <mergeCell ref="B113:O113"/>
    <mergeCell ref="Q113:V113"/>
    <mergeCell ref="W113:X113"/>
    <mergeCell ref="Z113:AE113"/>
    <mergeCell ref="Q115:R115"/>
    <mergeCell ref="V115:X115"/>
    <mergeCell ref="AB115:AC115"/>
    <mergeCell ref="B117:AP118"/>
    <mergeCell ref="B115:O115"/>
    <mergeCell ref="C120:AP120"/>
    <mergeCell ref="B57:AP57"/>
    <mergeCell ref="C58:Q58"/>
    <mergeCell ref="C53:Q53"/>
    <mergeCell ref="S53:AP53"/>
    <mergeCell ref="C55:AP55"/>
    <mergeCell ref="V73:AP73"/>
    <mergeCell ref="B13:AP13"/>
    <mergeCell ref="AE38:AP38"/>
    <mergeCell ref="C44:AP44"/>
    <mergeCell ref="Q36:AB36"/>
    <mergeCell ref="AE36:AP36"/>
    <mergeCell ref="B42:AP42"/>
    <mergeCell ref="C38:N38"/>
    <mergeCell ref="Q38:AB38"/>
    <mergeCell ref="C50:AP50"/>
    <mergeCell ref="B23:AP23"/>
    <mergeCell ref="B20:AP21"/>
    <mergeCell ref="B40:AP40"/>
    <mergeCell ref="C46:J46"/>
    <mergeCell ref="C48:T48"/>
    <mergeCell ref="B15:AP16"/>
    <mergeCell ref="B30:AP30"/>
    <mergeCell ref="B18:AP18"/>
    <mergeCell ref="B25:C25"/>
    <mergeCell ref="J25:AP25"/>
    <mergeCell ref="B26:AP26"/>
    <mergeCell ref="B52:AP52"/>
    <mergeCell ref="B34:AP34"/>
    <mergeCell ref="C36:N36"/>
    <mergeCell ref="B28:AP28"/>
    <mergeCell ref="C32:N32"/>
    <mergeCell ref="Q32:AB32"/>
    <mergeCell ref="AE32:AP32"/>
    <mergeCell ref="D25:I25"/>
    <mergeCell ref="Q89:AP89"/>
    <mergeCell ref="B87:AP87"/>
    <mergeCell ref="A86:AP86"/>
    <mergeCell ref="B73:O73"/>
    <mergeCell ref="V93:AP93"/>
    <mergeCell ref="Q93:T93"/>
    <mergeCell ref="Q71:AK71"/>
    <mergeCell ref="AM71:AP71"/>
    <mergeCell ref="Q73:T73"/>
    <mergeCell ref="Q81:AK81"/>
    <mergeCell ref="AM81:AP81"/>
    <mergeCell ref="Q83:T83"/>
    <mergeCell ref="V83:AP83"/>
    <mergeCell ref="Q136:AK136"/>
    <mergeCell ref="AM136:AP136"/>
    <mergeCell ref="Q138:T138"/>
    <mergeCell ref="S58:AP58"/>
    <mergeCell ref="C60:AP60"/>
    <mergeCell ref="C65:AP65"/>
    <mergeCell ref="B79:O79"/>
    <mergeCell ref="Q79:AP79"/>
    <mergeCell ref="B71:O71"/>
    <mergeCell ref="B91:O91"/>
    <mergeCell ref="B75:O75"/>
    <mergeCell ref="Q95:AP95"/>
    <mergeCell ref="B81:O81"/>
    <mergeCell ref="B83:O83"/>
    <mergeCell ref="B89:O89"/>
    <mergeCell ref="B62:AP62"/>
    <mergeCell ref="Q69:AP69"/>
    <mergeCell ref="B67:AP67"/>
    <mergeCell ref="B77:AP77"/>
    <mergeCell ref="B69:O69"/>
    <mergeCell ref="Q91:AK91"/>
    <mergeCell ref="AM91:AP91"/>
    <mergeCell ref="B93:O93"/>
    <mergeCell ref="B95:O95"/>
    <mergeCell ref="AB559:AG559"/>
    <mergeCell ref="AB561:AG561"/>
    <mergeCell ref="AB563:AG563"/>
    <mergeCell ref="B105:AP105"/>
    <mergeCell ref="C167:AP167"/>
    <mergeCell ref="B138:O138"/>
    <mergeCell ref="A162:AP162"/>
    <mergeCell ref="AF113:AG113"/>
    <mergeCell ref="AI113:AN113"/>
    <mergeCell ref="AO113:AP113"/>
    <mergeCell ref="C128:AP128"/>
    <mergeCell ref="C130:AP130"/>
    <mergeCell ref="B132:AP132"/>
    <mergeCell ref="B134:O134"/>
    <mergeCell ref="B136:O136"/>
    <mergeCell ref="Q134:AP134"/>
    <mergeCell ref="B124:AP124"/>
    <mergeCell ref="B126:AP126"/>
    <mergeCell ref="B107:O107"/>
    <mergeCell ref="B153:AP153"/>
    <mergeCell ref="C149:G149"/>
    <mergeCell ref="C151:G151"/>
    <mergeCell ref="B146:AP147"/>
    <mergeCell ref="B140:O140"/>
    <mergeCell ref="W618:X618"/>
    <mergeCell ref="Q626:V626"/>
    <mergeCell ref="AF535:AK535"/>
    <mergeCell ref="AG543:AO544"/>
    <mergeCell ref="B622:AP622"/>
    <mergeCell ref="Q620:V620"/>
    <mergeCell ref="B620:O620"/>
    <mergeCell ref="Z626:AG626"/>
    <mergeCell ref="AI618:AM618"/>
    <mergeCell ref="Q593:V593"/>
    <mergeCell ref="W583:X583"/>
    <mergeCell ref="M575:N575"/>
    <mergeCell ref="Q581:V581"/>
    <mergeCell ref="Q583:V583"/>
    <mergeCell ref="W593:X593"/>
    <mergeCell ref="Q589:V589"/>
    <mergeCell ref="B577:AJ577"/>
    <mergeCell ref="W581:X581"/>
    <mergeCell ref="AD548:AE548"/>
    <mergeCell ref="A551:AP551"/>
    <mergeCell ref="AO550:AP550"/>
    <mergeCell ref="AG570:AO571"/>
    <mergeCell ref="Y556:AI557"/>
    <mergeCell ref="G543:N544"/>
    <mergeCell ref="AK726:AN726"/>
    <mergeCell ref="X436:AC436"/>
    <mergeCell ref="AD432:AE432"/>
    <mergeCell ref="B501:AP501"/>
    <mergeCell ref="X432:AC432"/>
    <mergeCell ref="AD434:AE434"/>
    <mergeCell ref="U440:V440"/>
    <mergeCell ref="B726:N726"/>
    <mergeCell ref="Z711:AA711"/>
    <mergeCell ref="B717:AP718"/>
    <mergeCell ref="B715:AP715"/>
    <mergeCell ref="R705:Y705"/>
    <mergeCell ref="AH726:AI726"/>
    <mergeCell ref="AK720:AP724"/>
    <mergeCell ref="AO726:AP726"/>
    <mergeCell ref="AA726:AB726"/>
    <mergeCell ref="T726:U726"/>
    <mergeCell ref="P720:U724"/>
    <mergeCell ref="W726:Z726"/>
    <mergeCell ref="B711:P711"/>
    <mergeCell ref="AD726:AG726"/>
    <mergeCell ref="Z696:AA696"/>
    <mergeCell ref="Q618:V618"/>
    <mergeCell ref="AL513:AM513"/>
    <mergeCell ref="B740:AP740"/>
    <mergeCell ref="AO738:AP738"/>
    <mergeCell ref="AA736:AB736"/>
    <mergeCell ref="AH734:AI734"/>
    <mergeCell ref="AH738:AI738"/>
    <mergeCell ref="AA730:AB730"/>
    <mergeCell ref="AA732:AB732"/>
    <mergeCell ref="T738:U738"/>
    <mergeCell ref="W736:Z736"/>
    <mergeCell ref="AD738:AG738"/>
    <mergeCell ref="B730:N730"/>
    <mergeCell ref="AD730:AG730"/>
    <mergeCell ref="A739:AP739"/>
    <mergeCell ref="B738:N738"/>
    <mergeCell ref="B736:N736"/>
    <mergeCell ref="AD736:AG736"/>
    <mergeCell ref="B732:N732"/>
    <mergeCell ref="P734:S734"/>
    <mergeCell ref="AO734:AP734"/>
    <mergeCell ref="AD734:AG734"/>
    <mergeCell ref="AH732:AI732"/>
    <mergeCell ref="AH730:AI730"/>
    <mergeCell ref="AH736:AI736"/>
    <mergeCell ref="AK738:AN738"/>
    <mergeCell ref="AD720:AI724"/>
    <mergeCell ref="B646:AP646"/>
    <mergeCell ref="AH630:AI630"/>
    <mergeCell ref="G573:L573"/>
    <mergeCell ref="A645:AP645"/>
    <mergeCell ref="AH670:AI670"/>
    <mergeCell ref="Z670:AG670"/>
    <mergeCell ref="Z668:AG668"/>
    <mergeCell ref="Z664:AG664"/>
    <mergeCell ref="Q666:V666"/>
    <mergeCell ref="AI654:AM654"/>
    <mergeCell ref="AI656:AM656"/>
    <mergeCell ref="Z692:AA692"/>
    <mergeCell ref="Q652:X652"/>
    <mergeCell ref="W656:X656"/>
    <mergeCell ref="AF658:AG658"/>
    <mergeCell ref="B650:U650"/>
    <mergeCell ref="V650:AL650"/>
    <mergeCell ref="B649:AP649"/>
    <mergeCell ref="Z654:AE654"/>
    <mergeCell ref="Z656:AE656"/>
    <mergeCell ref="Z652:AD652"/>
    <mergeCell ref="B654:O654"/>
    <mergeCell ref="AI652:AO652"/>
    <mergeCell ref="S531:V531"/>
    <mergeCell ref="Z707:AA707"/>
    <mergeCell ref="B709:P709"/>
    <mergeCell ref="B703:P703"/>
    <mergeCell ref="B626:O626"/>
    <mergeCell ref="B648:AP648"/>
    <mergeCell ref="R682:Y682"/>
    <mergeCell ref="B676:AP678"/>
    <mergeCell ref="Z666:AG666"/>
    <mergeCell ref="AH632:AI632"/>
    <mergeCell ref="Q670:V670"/>
    <mergeCell ref="B668:O668"/>
    <mergeCell ref="W670:X670"/>
    <mergeCell ref="Q668:V668"/>
    <mergeCell ref="AH668:AI668"/>
    <mergeCell ref="Z680:AA680"/>
    <mergeCell ref="B670:O670"/>
    <mergeCell ref="B658:O658"/>
    <mergeCell ref="W630:X630"/>
    <mergeCell ref="B636:AP636"/>
    <mergeCell ref="W626:X626"/>
    <mergeCell ref="A635:AP635"/>
    <mergeCell ref="B632:O632"/>
    <mergeCell ref="Q616:V616"/>
    <mergeCell ref="AK736:AN736"/>
    <mergeCell ref="P546:S546"/>
    <mergeCell ref="U543:AE544"/>
    <mergeCell ref="M546:N546"/>
    <mergeCell ref="B546:E546"/>
    <mergeCell ref="W664:X664"/>
    <mergeCell ref="R696:Y696"/>
    <mergeCell ref="Z694:AA694"/>
    <mergeCell ref="R694:Y694"/>
    <mergeCell ref="B638:AP638"/>
    <mergeCell ref="B628:O628"/>
    <mergeCell ref="Q628:V628"/>
    <mergeCell ref="Z620:AE620"/>
    <mergeCell ref="AH626:AI626"/>
    <mergeCell ref="W620:X620"/>
    <mergeCell ref="Z624:AI624"/>
    <mergeCell ref="Q624:X624"/>
    <mergeCell ref="B630:O630"/>
    <mergeCell ref="Z630:AG630"/>
    <mergeCell ref="Q630:V630"/>
    <mergeCell ref="AH628:AI628"/>
    <mergeCell ref="W632:X632"/>
    <mergeCell ref="Z632:AG632"/>
    <mergeCell ref="Q632:V632"/>
    <mergeCell ref="B762:AP762"/>
    <mergeCell ref="C748:AP748"/>
    <mergeCell ref="C752:AP752"/>
    <mergeCell ref="C750:AP750"/>
    <mergeCell ref="C754:AP754"/>
    <mergeCell ref="C756:AP756"/>
    <mergeCell ref="B746:AP746"/>
    <mergeCell ref="B742:AP742"/>
    <mergeCell ref="B744:AP744"/>
    <mergeCell ref="C757:AP757"/>
    <mergeCell ref="B760:AP760"/>
    <mergeCell ref="Q424:T424"/>
    <mergeCell ref="Q418:T418"/>
    <mergeCell ref="U418:V418"/>
    <mergeCell ref="Q416:T416"/>
    <mergeCell ref="B416:O416"/>
    <mergeCell ref="B418:O418"/>
    <mergeCell ref="Z628:AG628"/>
    <mergeCell ref="W628:X628"/>
    <mergeCell ref="Q605:V605"/>
    <mergeCell ref="AD464:AE464"/>
    <mergeCell ref="I510:Q511"/>
    <mergeCell ref="B510:F511"/>
    <mergeCell ref="I513:N513"/>
    <mergeCell ref="I523:N523"/>
    <mergeCell ref="B548:E548"/>
    <mergeCell ref="B468:AP469"/>
    <mergeCell ref="A467:AP467"/>
    <mergeCell ref="I525:N525"/>
    <mergeCell ref="AL533:AM533"/>
    <mergeCell ref="AF533:AK533"/>
    <mergeCell ref="S533:V533"/>
    <mergeCell ref="X546:AC546"/>
    <mergeCell ref="AD546:AE546"/>
    <mergeCell ref="G546:L546"/>
    <mergeCell ref="I531:N531"/>
    <mergeCell ref="I533:N533"/>
    <mergeCell ref="I529:N529"/>
    <mergeCell ref="I521:N521"/>
    <mergeCell ref="I519:N519"/>
    <mergeCell ref="I535:N535"/>
    <mergeCell ref="B517:E517"/>
    <mergeCell ref="B519:E519"/>
    <mergeCell ref="B531:E531"/>
    <mergeCell ref="B533:E533"/>
    <mergeCell ref="B535:E535"/>
    <mergeCell ref="B529:E529"/>
    <mergeCell ref="B527:E527"/>
    <mergeCell ref="B521:E521"/>
    <mergeCell ref="I517:N517"/>
    <mergeCell ref="AL535:AM535"/>
    <mergeCell ref="S535:V535"/>
    <mergeCell ref="AG546:AJ546"/>
    <mergeCell ref="P543:S544"/>
    <mergeCell ref="B537:AP540"/>
    <mergeCell ref="B2:AF4"/>
    <mergeCell ref="AG2:AP2"/>
    <mergeCell ref="B6:AP6"/>
    <mergeCell ref="AH7:AP7"/>
    <mergeCell ref="AH8:AP8"/>
    <mergeCell ref="AH9:AP9"/>
    <mergeCell ref="AI10:AP11"/>
    <mergeCell ref="H11:I11"/>
    <mergeCell ref="J11:Q11"/>
    <mergeCell ref="C221:AP221"/>
    <mergeCell ref="X510:AN511"/>
    <mergeCell ref="S510:V511"/>
    <mergeCell ref="S513:V513"/>
    <mergeCell ref="S515:V515"/>
    <mergeCell ref="U436:V436"/>
    <mergeCell ref="J305:AP305"/>
    <mergeCell ref="AD422:AE422"/>
    <mergeCell ref="X424:AC424"/>
    <mergeCell ref="AD426:AE426"/>
    <mergeCell ref="B782:AP782"/>
    <mergeCell ref="T765:V765"/>
    <mergeCell ref="Z765:AA765"/>
    <mergeCell ref="B771:M771"/>
    <mergeCell ref="B773:M773"/>
    <mergeCell ref="B775:M775"/>
    <mergeCell ref="B777:AP777"/>
    <mergeCell ref="B780:AP780"/>
    <mergeCell ref="B765:M765"/>
    <mergeCell ref="O765:P765"/>
    <mergeCell ref="B781:AO781"/>
    <mergeCell ref="O775:AH775"/>
    <mergeCell ref="O773:AH773"/>
    <mergeCell ref="O767:AH771"/>
    <mergeCell ref="AK734:AN734"/>
    <mergeCell ref="T728:U728"/>
    <mergeCell ref="P728:S728"/>
    <mergeCell ref="AO728:AP728"/>
    <mergeCell ref="B728:N728"/>
    <mergeCell ref="B612:U612"/>
    <mergeCell ref="R680:Y680"/>
    <mergeCell ref="Z686:AG686"/>
    <mergeCell ref="AO736:AP736"/>
    <mergeCell ref="AO730:AP730"/>
    <mergeCell ref="AK730:AN730"/>
    <mergeCell ref="AO732:AP732"/>
    <mergeCell ref="AD732:AG732"/>
    <mergeCell ref="AK732:AN732"/>
    <mergeCell ref="P726:S726"/>
    <mergeCell ref="W728:Z728"/>
    <mergeCell ref="T734:U734"/>
    <mergeCell ref="T732:U732"/>
    <mergeCell ref="T730:U730"/>
    <mergeCell ref="B734:N734"/>
    <mergeCell ref="T736:U736"/>
    <mergeCell ref="AK728:AN728"/>
    <mergeCell ref="AH728:AI728"/>
    <mergeCell ref="AD728:AG728"/>
    <mergeCell ref="P738:S738"/>
    <mergeCell ref="P730:S730"/>
    <mergeCell ref="P732:S732"/>
    <mergeCell ref="AA734:AB734"/>
    <mergeCell ref="R703:Y703"/>
    <mergeCell ref="Z703:AA703"/>
    <mergeCell ref="B705:P705"/>
    <mergeCell ref="Z709:AA709"/>
    <mergeCell ref="R709:Y709"/>
    <mergeCell ref="W730:Z730"/>
    <mergeCell ref="W732:Z732"/>
    <mergeCell ref="P736:S736"/>
    <mergeCell ref="W738:Z738"/>
    <mergeCell ref="AA728:AB728"/>
    <mergeCell ref="W734:Z734"/>
    <mergeCell ref="W720:AB724"/>
    <mergeCell ref="B707:P707"/>
    <mergeCell ref="R707:Y707"/>
    <mergeCell ref="R711:Y711"/>
    <mergeCell ref="C231:H231"/>
    <mergeCell ref="I231:AG231"/>
    <mergeCell ref="B525:E525"/>
    <mergeCell ref="B541:AP541"/>
    <mergeCell ref="B554:AP554"/>
    <mergeCell ref="B568:AP568"/>
    <mergeCell ref="B763:AP763"/>
    <mergeCell ref="B543:E544"/>
    <mergeCell ref="S556:V557"/>
    <mergeCell ref="S559:V559"/>
    <mergeCell ref="S561:V561"/>
    <mergeCell ref="S563:V563"/>
    <mergeCell ref="I556:P557"/>
    <mergeCell ref="I559:N559"/>
    <mergeCell ref="I561:N561"/>
    <mergeCell ref="I563:N563"/>
    <mergeCell ref="B556:F557"/>
    <mergeCell ref="B700:P701"/>
    <mergeCell ref="A713:AP713"/>
    <mergeCell ref="A714:AP714"/>
    <mergeCell ref="Z705:AA705"/>
    <mergeCell ref="Z698:AG698"/>
    <mergeCell ref="I527:N527"/>
    <mergeCell ref="AA738:AB738"/>
  </mergeCells>
  <phoneticPr fontId="1" type="noConversion"/>
  <dataValidations count="12">
    <dataValidation type="whole" operator="greaterThanOrEqual" allowBlank="1" showInputMessage="1" showErrorMessage="1" error="De waarde moet steeds groter of gelijk zijn aan nul" sqref="U592 T439 S427 V584" xr:uid="{7F9FCBDD-71B1-49DD-A34C-9EC49E16225B}">
      <formula1>0</formula1>
    </dataValidation>
    <dataValidation type="whole" operator="greaterThanOrEqual" allowBlank="1" showInputMessage="1" showErrorMessage="1" error="De waarde die u invult, moet een geheel getal zijn." sqref="Q113:V113 Z113:AE113 AI113:AN113 Q616:V616 Q618:V618 Q620:V620 Q626:V626 U629 Q630:V630 Q628:V628 Q632:V632 U655 Q656:V656 Q654:V654 Q658:V658 Q664:V664 Q666:V666 Q668:V668 Q670:V670 Q599:V599 Q601:V601 Q603:V603 Q605:V605 Q595:V595 Q593:V593 Q591:V591 Q589:V589 Q587:V587 Q585:V585 U584 Q583:V583 Q581:V581 G573:L573 G575:L575 I563:N563 I561:N561 I559:N559 G548:L548 G546:L546 I535:N535 I533:N533 I529:N529 I527:N527 I525:N525 I523:N523 I531:N531 I521:N521 I519:N519 I517:N517 I515:N515 I513:N513" xr:uid="{7E56C016-6BB4-4140-A5B8-16A7A22CD4CF}">
      <formula1>0</formula1>
    </dataValidation>
    <dataValidation type="whole" allowBlank="1" showInputMessage="1" showErrorMessage="1" error="De waarde die u invult, moet tussen 0 en 1 liggen." sqref="Y115 W765 E273" xr:uid="{487F09C1-B2A7-4C49-968C-DB2DEBA349FE}">
      <formula1>0</formula1>
      <formula2>1</formula2>
    </dataValidation>
    <dataValidation type="whole" allowBlank="1" showInputMessage="1" showErrorMessage="1" error="De waarde die u invult, moet tussen 0 en 3 liggen." sqref="S115 Q765" xr:uid="{69F38D64-7D1B-40EF-B17E-F55225E5F22E}">
      <formula1>0</formula1>
      <formula2>3</formula2>
    </dataValidation>
    <dataValidation type="whole" allowBlank="1" showInputMessage="1" showErrorMessage="1" error="De waarde die u invult, moet tussen 0000 en 9999 liggen." sqref="AB765:AE765 J273:M273 AD115:AG115" xr:uid="{5EFC8A6A-D430-40B3-89E9-5D62EBEF0643}">
      <formula1>0</formula1>
      <formula2>9</formula2>
    </dataValidation>
    <dataValidation type="whole" allowBlank="1" showInputMessage="1" showErrorMessage="1" error="De waarde die u invult, moet tussen 0 en 9 liggen." sqref="X765 R765 K154:M154 Q75:T75 V75:X75 AA75:AB75 Z75 Z115 T115 K149:X149 B154:E154 G154:I154 F273" xr:uid="{EF5ED2BB-F75B-4E0D-9E48-0046CCD6FEBF}">
      <formula1>0</formula1>
      <formula2>9</formula2>
    </dataValidation>
    <dataValidation type="decimal" operator="greaterThanOrEqual" allowBlank="1" showInputMessage="1" showErrorMessage="1" error="De waarde die u invult, moet een groter of gelijk aan nul zijn." sqref="R703:Y703 R705:Y705 R707:Y707 R709:Y709 R680:Y680 Z664:AG664 Z666:AG666 Z668:AG668 Z670:AG670 Z656:AE656 Z654:AE654 Z632:AG632 Z630:AG630 Z628:AG628 Z626:AG626 B643:I643 Z616:AE616 Z618:AE618" xr:uid="{2C2E534C-E16B-4FCE-B00B-64FC74DB4AB0}">
      <formula1>0</formula1>
    </dataValidation>
    <dataValidation type="whole" allowBlank="1" showInputMessage="1" showErrorMessage="1" error="De waarde die u invult, moet tussen 0000 en 9999 liggen." sqref="S513:V513 S515:V515 S517:V517 S519:V519 S521:V521 S523:V523 S525:V525 S527:V527 S529:V529 U532 S533:V533 S531:V531 S535:V535 P546:S546 P548:S548 S559:V559 S561:V561 S563:V563 P573:S573 P575:S575" xr:uid="{E20A7DE6-2103-44FD-BDD5-86464CA173FC}">
      <formula1>0</formula1>
      <formula2>9999</formula2>
    </dataValidation>
    <dataValidation type="whole" operator="greaterThanOrEqual" allowBlank="1" showInputMessage="1" showErrorMessage="1" error="De waarde die u invult, moet een een geheel getal zijn." sqref="Q460:T460 Q462:T462 Q452:T452 Q454:T454 Q446:T446 Q444:T444 Q442:T442 Q440:T440 Q438:T438 Q436:T436 Q434:T434 Q432:T432 Q420:T420 Q422:T422 Q424:T424 Q426:T426 Q428:T428 Q430:T430 Q418:T418 Q416:T416 Q414:T414 Q412:T412 Q410:T410 Q408:T408 Q396:T396 Q398:T398 Q400:T400 Q402:T402 Q404:T404 Q406:T406 Q391:T391 B375:E375 B379:E379 B383:E383 Q371:T371 Q368:T368 B314:E314 B319:E319" xr:uid="{23267060-447C-4151-988D-26AFE69BCE6E}">
      <formula1>0</formula1>
    </dataValidation>
    <dataValidation allowBlank="1" showInputMessage="1" showErrorMessage="1" error="De waarde die u invult, moet groter of gelijk aan nul zijn." sqref="W283:AE283" xr:uid="{73885F16-6519-490F-8B71-55725364C1B4}"/>
    <dataValidation type="whole" operator="greaterThanOrEqual" allowBlank="1" showInputMessage="1" showErrorMessage="1" error="De waarde die u invult moet een geheel getaal zijn." sqref="B279:C279" xr:uid="{BC56A56B-F2B1-4948-989B-3B1F9DED1250}">
      <formula1>0</formula1>
    </dataValidation>
    <dataValidation type="whole" allowBlank="1" showInputMessage="1" showErrorMessage="1" error="De waarde die u invult, moet tussen 1000 en 9999 liggen." sqref="Q197:T197 Q203:T203 Q138:T138 Q103:T103 Q83:T83 Q93:T93 Q73:T73" xr:uid="{0DF6EA18-0440-453F-B49C-3EA9C75FABCD}">
      <formula1>1000</formula1>
      <formula2>9999</formula2>
    </dataValidation>
  </dataValidations>
  <hyperlinks>
    <hyperlink ref="B11" r:id="rId1" xr:uid="{00000000-0004-0000-0000-000000000000}"/>
    <hyperlink ref="J11" r:id="rId2" xr:uid="{00000000-0004-0000-0000-000001000000}"/>
    <hyperlink ref="D25" r:id="rId3" xr:uid="{00000000-0004-0000-0000-000002000000}"/>
    <hyperlink ref="B780" r:id="rId4" xr:uid="{00000000-0004-0000-0000-000003000000}"/>
    <hyperlink ref="V612" r:id="rId5" xr:uid="{0FAAEBB3-AF8F-49FB-8A09-D27B8938F73B}"/>
    <hyperlink ref="V650" r:id="rId6" xr:uid="{2C5057AA-BE38-4663-A1A6-AE64E7B7DADE}"/>
  </hyperlinks>
  <pageMargins left="0.59055118110236227" right="0.59055118110236227" top="0.35433070866141736" bottom="0.35433070866141736" header="0" footer="0"/>
  <pageSetup paperSize="9" scale="68" orientation="portrait" r:id="rId7"/>
  <headerFooter differentFirst="1" alignWithMargins="0">
    <oddFooter>&amp;R&amp;"-,Standaard"&amp;8Subsidieaanvraag voor een infrastructuurproject in het gewoon secundair onderwijs - pagina &amp;P van &amp;N</oddFooter>
    <firstFooter>&amp;L&amp;G&amp;R&amp;"-,Standaard"&amp;8Subsidieaanvraag voor een infrastructuurproject in het gewoon secundair onderwijs - pagina &amp;P van &amp;N</firstFooter>
  </headerFooter>
  <rowBreaks count="8" manualBreakCount="8">
    <brk id="96" max="41" man="1"/>
    <brk id="204" max="41" man="1"/>
    <brk id="319" max="41" man="1"/>
    <brk id="384" max="41" man="1"/>
    <brk id="498" max="41" man="1"/>
    <brk id="596" max="41" man="1"/>
    <brk id="670" max="41" man="1"/>
    <brk id="759" max="41" man="1"/>
  </rowBreaks>
  <drawing r:id="rId8"/>
  <legacyDrawing r:id="rId9"/>
  <legacyDrawingHF r:id="rId10"/>
  <mc:AlternateContent xmlns:mc="http://schemas.openxmlformats.org/markup-compatibility/2006">
    <mc:Choice Requires="x14">
      <controls>
        <mc:AlternateContent xmlns:mc="http://schemas.openxmlformats.org/markup-compatibility/2006">
          <mc:Choice Requires="x14">
            <control shapeId="1026" r:id="rId11" name="RB_OnderwijsNet_Vrij">
              <controlPr defaultSize="0" autoFill="0" autoLine="0" autoPict="0">
                <anchor moveWithCells="1">
                  <from>
                    <xdr:col>0</xdr:col>
                    <xdr:colOff>160020</xdr:colOff>
                    <xdr:row>29</xdr:row>
                    <xdr:rowOff>182880</xdr:rowOff>
                  </from>
                  <to>
                    <xdr:col>2</xdr:col>
                    <xdr:colOff>121920</xdr:colOff>
                    <xdr:row>32</xdr:row>
                    <xdr:rowOff>30480</xdr:rowOff>
                  </to>
                </anchor>
              </controlPr>
            </control>
          </mc:Choice>
        </mc:AlternateContent>
        <mc:AlternateContent xmlns:mc="http://schemas.openxmlformats.org/markup-compatibility/2006">
          <mc:Choice Requires="x14">
            <control shapeId="1027" r:id="rId12" name="RB_OnderwijsNet_Gem">
              <controlPr defaultSize="0" autoFill="0" autoLine="0" autoPict="0">
                <anchor moveWithCells="1">
                  <from>
                    <xdr:col>14</xdr:col>
                    <xdr:colOff>106680</xdr:colOff>
                    <xdr:row>29</xdr:row>
                    <xdr:rowOff>182880</xdr:rowOff>
                  </from>
                  <to>
                    <xdr:col>16</xdr:col>
                    <xdr:colOff>121920</xdr:colOff>
                    <xdr:row>32</xdr:row>
                    <xdr:rowOff>30480</xdr:rowOff>
                  </to>
                </anchor>
              </controlPr>
            </control>
          </mc:Choice>
        </mc:AlternateContent>
        <mc:AlternateContent xmlns:mc="http://schemas.openxmlformats.org/markup-compatibility/2006">
          <mc:Choice Requires="x14">
            <control shapeId="1028" r:id="rId13" name="RB_OnderwijsNet_Prov">
              <controlPr defaultSize="0" autoFill="0" autoLine="0" autoPict="0">
                <anchor moveWithCells="1">
                  <from>
                    <xdr:col>28</xdr:col>
                    <xdr:colOff>106680</xdr:colOff>
                    <xdr:row>29</xdr:row>
                    <xdr:rowOff>182880</xdr:rowOff>
                  </from>
                  <to>
                    <xdr:col>30</xdr:col>
                    <xdr:colOff>121920</xdr:colOff>
                    <xdr:row>32</xdr:row>
                    <xdr:rowOff>30480</xdr:rowOff>
                  </to>
                </anchor>
              </controlPr>
            </control>
          </mc:Choice>
        </mc:AlternateContent>
        <mc:AlternateContent xmlns:mc="http://schemas.openxmlformats.org/markup-compatibility/2006">
          <mc:Choice Requires="x14">
            <control shapeId="1029" r:id="rId14" name="RB_Standaardprocedure">
              <controlPr defaultSize="0" autoFill="0" autoLine="0" autoPict="0">
                <anchor moveWithCells="1">
                  <from>
                    <xdr:col>0</xdr:col>
                    <xdr:colOff>160020</xdr:colOff>
                    <xdr:row>42</xdr:row>
                    <xdr:rowOff>0</xdr:rowOff>
                  </from>
                  <to>
                    <xdr:col>2</xdr:col>
                    <xdr:colOff>121920</xdr:colOff>
                    <xdr:row>45</xdr:row>
                    <xdr:rowOff>7620</xdr:rowOff>
                  </to>
                </anchor>
              </controlPr>
            </control>
          </mc:Choice>
        </mc:AlternateContent>
        <mc:AlternateContent xmlns:mc="http://schemas.openxmlformats.org/markup-compatibility/2006">
          <mc:Choice Requires="x14">
            <control shapeId="1030" r:id="rId15" name="Check Box 6">
              <controlPr defaultSize="0" autoFill="0" autoLine="0" autoPict="0">
                <anchor moveWithCells="1">
                  <from>
                    <xdr:col>0</xdr:col>
                    <xdr:colOff>160020</xdr:colOff>
                    <xdr:row>44</xdr:row>
                    <xdr:rowOff>0</xdr:rowOff>
                  </from>
                  <to>
                    <xdr:col>2</xdr:col>
                    <xdr:colOff>121920</xdr:colOff>
                    <xdr:row>47</xdr:row>
                    <xdr:rowOff>7620</xdr:rowOff>
                  </to>
                </anchor>
              </controlPr>
            </control>
          </mc:Choice>
        </mc:AlternateContent>
        <mc:AlternateContent xmlns:mc="http://schemas.openxmlformats.org/markup-compatibility/2006">
          <mc:Choice Requires="x14">
            <control shapeId="1031" r:id="rId16" name="Check Box 7">
              <controlPr defaultSize="0" autoFill="0" autoLine="0" autoPict="0">
                <anchor moveWithCells="1">
                  <from>
                    <xdr:col>0</xdr:col>
                    <xdr:colOff>160020</xdr:colOff>
                    <xdr:row>44</xdr:row>
                    <xdr:rowOff>0</xdr:rowOff>
                  </from>
                  <to>
                    <xdr:col>2</xdr:col>
                    <xdr:colOff>121920</xdr:colOff>
                    <xdr:row>47</xdr:row>
                    <xdr:rowOff>7620</xdr:rowOff>
                  </to>
                </anchor>
              </controlPr>
            </control>
          </mc:Choice>
        </mc:AlternateContent>
        <mc:AlternateContent xmlns:mc="http://schemas.openxmlformats.org/markup-compatibility/2006">
          <mc:Choice Requires="x14">
            <control shapeId="1032" r:id="rId17" name="RB_Verkorteprocedure">
              <controlPr defaultSize="0" autoFill="0" autoLine="0" autoPict="0">
                <anchor moveWithCells="1">
                  <from>
                    <xdr:col>0</xdr:col>
                    <xdr:colOff>160020</xdr:colOff>
                    <xdr:row>44</xdr:row>
                    <xdr:rowOff>0</xdr:rowOff>
                  </from>
                  <to>
                    <xdr:col>2</xdr:col>
                    <xdr:colOff>121920</xdr:colOff>
                    <xdr:row>47</xdr:row>
                    <xdr:rowOff>7620</xdr:rowOff>
                  </to>
                </anchor>
              </controlPr>
            </control>
          </mc:Choice>
        </mc:AlternateContent>
        <mc:AlternateContent xmlns:mc="http://schemas.openxmlformats.org/markup-compatibility/2006">
          <mc:Choice Requires="x14">
            <control shapeId="1033" r:id="rId18" name="RB_Op_Wachtlijst_True">
              <controlPr defaultSize="0" autoFill="0" autoLine="0" autoPict="0">
                <anchor moveWithCells="1">
                  <from>
                    <xdr:col>0</xdr:col>
                    <xdr:colOff>160020</xdr:colOff>
                    <xdr:row>62</xdr:row>
                    <xdr:rowOff>7620</xdr:rowOff>
                  </from>
                  <to>
                    <xdr:col>1</xdr:col>
                    <xdr:colOff>144780</xdr:colOff>
                    <xdr:row>64</xdr:row>
                    <xdr:rowOff>30480</xdr:rowOff>
                  </to>
                </anchor>
              </controlPr>
            </control>
          </mc:Choice>
        </mc:AlternateContent>
        <mc:AlternateContent xmlns:mc="http://schemas.openxmlformats.org/markup-compatibility/2006">
          <mc:Choice Requires="x14">
            <control shapeId="1034" r:id="rId19" name="RB_Op_Wachtlijst_False">
              <controlPr defaultSize="0" autoFill="0" autoLine="0" autoPict="0">
                <anchor moveWithCells="1">
                  <from>
                    <xdr:col>0</xdr:col>
                    <xdr:colOff>160020</xdr:colOff>
                    <xdr:row>64</xdr:row>
                    <xdr:rowOff>0</xdr:rowOff>
                  </from>
                  <to>
                    <xdr:col>2</xdr:col>
                    <xdr:colOff>121920</xdr:colOff>
                    <xdr:row>65</xdr:row>
                    <xdr:rowOff>38100</xdr:rowOff>
                  </to>
                </anchor>
              </controlPr>
            </control>
          </mc:Choice>
        </mc:AlternateContent>
        <mc:AlternateContent xmlns:mc="http://schemas.openxmlformats.org/markup-compatibility/2006">
          <mc:Choice Requires="x14">
            <control shapeId="1037" r:id="rId20" name="RB_CritRationalisatieProgr_True">
              <controlPr defaultSize="0" autoFill="0" autoLine="0" autoPict="0">
                <anchor moveWithCells="1">
                  <from>
                    <xdr:col>0</xdr:col>
                    <xdr:colOff>160020</xdr:colOff>
                    <xdr:row>165</xdr:row>
                    <xdr:rowOff>350520</xdr:rowOff>
                  </from>
                  <to>
                    <xdr:col>2</xdr:col>
                    <xdr:colOff>121920</xdr:colOff>
                    <xdr:row>168</xdr:row>
                    <xdr:rowOff>7620</xdr:rowOff>
                  </to>
                </anchor>
              </controlPr>
            </control>
          </mc:Choice>
        </mc:AlternateContent>
        <mc:AlternateContent xmlns:mc="http://schemas.openxmlformats.org/markup-compatibility/2006">
          <mc:Choice Requires="x14">
            <control shapeId="1038" r:id="rId21" name="RB_CritRationalisatieProgr_F">
              <controlPr defaultSize="0" autoFill="0" autoLine="0" autoPict="0">
                <anchor moveWithCells="1">
                  <from>
                    <xdr:col>0</xdr:col>
                    <xdr:colOff>160020</xdr:colOff>
                    <xdr:row>166</xdr:row>
                    <xdr:rowOff>152400</xdr:rowOff>
                  </from>
                  <to>
                    <xdr:col>2</xdr:col>
                    <xdr:colOff>121920</xdr:colOff>
                    <xdr:row>169</xdr:row>
                    <xdr:rowOff>30480</xdr:rowOff>
                  </to>
                </anchor>
              </controlPr>
            </control>
          </mc:Choice>
        </mc:AlternateContent>
        <mc:AlternateContent xmlns:mc="http://schemas.openxmlformats.org/markup-compatibility/2006">
          <mc:Choice Requires="x14">
            <control shapeId="1039" r:id="rId22" name="RB_Eigenaar">
              <controlPr defaultSize="0" autoFill="0" autoLine="0" autoPict="0">
                <anchor moveWithCells="1">
                  <from>
                    <xdr:col>0</xdr:col>
                    <xdr:colOff>160020</xdr:colOff>
                    <xdr:row>173</xdr:row>
                    <xdr:rowOff>0</xdr:rowOff>
                  </from>
                  <to>
                    <xdr:col>2</xdr:col>
                    <xdr:colOff>121920</xdr:colOff>
                    <xdr:row>176</xdr:row>
                    <xdr:rowOff>7620</xdr:rowOff>
                  </to>
                </anchor>
              </controlPr>
            </control>
          </mc:Choice>
        </mc:AlternateContent>
        <mc:AlternateContent xmlns:mc="http://schemas.openxmlformats.org/markup-compatibility/2006">
          <mc:Choice Requires="x14">
            <control shapeId="1040" r:id="rId23" name="RB_HouderZakelijkRecht">
              <controlPr defaultSize="0" autoFill="0" autoLine="0" autoPict="0">
                <anchor moveWithCells="1">
                  <from>
                    <xdr:col>0</xdr:col>
                    <xdr:colOff>160020</xdr:colOff>
                    <xdr:row>174</xdr:row>
                    <xdr:rowOff>152400</xdr:rowOff>
                  </from>
                  <to>
                    <xdr:col>2</xdr:col>
                    <xdr:colOff>121920</xdr:colOff>
                    <xdr:row>178</xdr:row>
                    <xdr:rowOff>0</xdr:rowOff>
                  </to>
                </anchor>
              </controlPr>
            </control>
          </mc:Choice>
        </mc:AlternateContent>
        <mc:AlternateContent xmlns:mc="http://schemas.openxmlformats.org/markup-compatibility/2006">
          <mc:Choice Requires="x14">
            <control shapeId="1041" r:id="rId24" name="RB_HouderOptieZakelijkRecht">
              <controlPr defaultSize="0" autoFill="0" autoLine="0" autoPict="0">
                <anchor moveWithCells="1">
                  <from>
                    <xdr:col>0</xdr:col>
                    <xdr:colOff>160020</xdr:colOff>
                    <xdr:row>176</xdr:row>
                    <xdr:rowOff>152400</xdr:rowOff>
                  </from>
                  <to>
                    <xdr:col>2</xdr:col>
                    <xdr:colOff>121920</xdr:colOff>
                    <xdr:row>179</xdr:row>
                    <xdr:rowOff>30480</xdr:rowOff>
                  </to>
                </anchor>
              </controlPr>
            </control>
          </mc:Choice>
        </mc:AlternateContent>
        <mc:AlternateContent xmlns:mc="http://schemas.openxmlformats.org/markup-compatibility/2006">
          <mc:Choice Requires="x14">
            <control shapeId="1044" r:id="rId25" name="RB_BeschikSchoolgebVrij_True">
              <controlPr defaultSize="0" autoFill="0" autoLine="0" autoPict="0">
                <anchor moveWithCells="1">
                  <from>
                    <xdr:col>0</xdr:col>
                    <xdr:colOff>160020</xdr:colOff>
                    <xdr:row>182</xdr:row>
                    <xdr:rowOff>0</xdr:rowOff>
                  </from>
                  <to>
                    <xdr:col>2</xdr:col>
                    <xdr:colOff>121920</xdr:colOff>
                    <xdr:row>185</xdr:row>
                    <xdr:rowOff>7620</xdr:rowOff>
                  </to>
                </anchor>
              </controlPr>
            </control>
          </mc:Choice>
        </mc:AlternateContent>
        <mc:AlternateContent xmlns:mc="http://schemas.openxmlformats.org/markup-compatibility/2006">
          <mc:Choice Requires="x14">
            <control shapeId="1045" r:id="rId26" name="RB_BeschikSchoolgebVrij_False">
              <controlPr defaultSize="0" autoFill="0" autoLine="0" autoPict="0">
                <anchor moveWithCells="1">
                  <from>
                    <xdr:col>0</xdr:col>
                    <xdr:colOff>160020</xdr:colOff>
                    <xdr:row>183</xdr:row>
                    <xdr:rowOff>152400</xdr:rowOff>
                  </from>
                  <to>
                    <xdr:col>2</xdr:col>
                    <xdr:colOff>121920</xdr:colOff>
                    <xdr:row>186</xdr:row>
                    <xdr:rowOff>30480</xdr:rowOff>
                  </to>
                </anchor>
              </controlPr>
            </control>
          </mc:Choice>
        </mc:AlternateContent>
        <mc:AlternateContent xmlns:mc="http://schemas.openxmlformats.org/markup-compatibility/2006">
          <mc:Choice Requires="x14">
            <control shapeId="1047" r:id="rId27" name="CB_Nieuwbouw">
              <controlPr defaultSize="0" autoFill="0" autoLine="0" autoPict="0">
                <anchor moveWithCells="1">
                  <from>
                    <xdr:col>0</xdr:col>
                    <xdr:colOff>160020</xdr:colOff>
                    <xdr:row>208</xdr:row>
                    <xdr:rowOff>152400</xdr:rowOff>
                  </from>
                  <to>
                    <xdr:col>2</xdr:col>
                    <xdr:colOff>121920</xdr:colOff>
                    <xdr:row>212</xdr:row>
                    <xdr:rowOff>0</xdr:rowOff>
                  </to>
                </anchor>
              </controlPr>
            </control>
          </mc:Choice>
        </mc:AlternateContent>
        <mc:AlternateContent xmlns:mc="http://schemas.openxmlformats.org/markup-compatibility/2006">
          <mc:Choice Requires="x14">
            <control shapeId="1048" r:id="rId28" name="CB_Verbouwingswerken">
              <controlPr defaultSize="0" autoFill="0" autoLine="0" autoPict="0">
                <anchor moveWithCells="1">
                  <from>
                    <xdr:col>0</xdr:col>
                    <xdr:colOff>160020</xdr:colOff>
                    <xdr:row>210</xdr:row>
                    <xdr:rowOff>152400</xdr:rowOff>
                  </from>
                  <to>
                    <xdr:col>2</xdr:col>
                    <xdr:colOff>121920</xdr:colOff>
                    <xdr:row>214</xdr:row>
                    <xdr:rowOff>0</xdr:rowOff>
                  </to>
                </anchor>
              </controlPr>
            </control>
          </mc:Choice>
        </mc:AlternateContent>
        <mc:AlternateContent xmlns:mc="http://schemas.openxmlformats.org/markup-compatibility/2006">
          <mc:Choice Requires="x14">
            <control shapeId="1055" r:id="rId29" name="RB_Prov_Ant">
              <controlPr defaultSize="0" autoFill="0" autoLine="0" autoPict="0">
                <anchor moveWithCells="1">
                  <from>
                    <xdr:col>0</xdr:col>
                    <xdr:colOff>144780</xdr:colOff>
                    <xdr:row>33</xdr:row>
                    <xdr:rowOff>182880</xdr:rowOff>
                  </from>
                  <to>
                    <xdr:col>2</xdr:col>
                    <xdr:colOff>106680</xdr:colOff>
                    <xdr:row>37</xdr:row>
                    <xdr:rowOff>0</xdr:rowOff>
                  </to>
                </anchor>
              </controlPr>
            </control>
          </mc:Choice>
        </mc:AlternateContent>
        <mc:AlternateContent xmlns:mc="http://schemas.openxmlformats.org/markup-compatibility/2006">
          <mc:Choice Requires="x14">
            <control shapeId="1056" r:id="rId30" name="RB_Prov_BHG">
              <controlPr defaultSize="0" autoFill="0" autoLine="0" autoPict="0">
                <anchor moveWithCells="1">
                  <from>
                    <xdr:col>0</xdr:col>
                    <xdr:colOff>160020</xdr:colOff>
                    <xdr:row>35</xdr:row>
                    <xdr:rowOff>152400</xdr:rowOff>
                  </from>
                  <to>
                    <xdr:col>2</xdr:col>
                    <xdr:colOff>121920</xdr:colOff>
                    <xdr:row>38</xdr:row>
                    <xdr:rowOff>30480</xdr:rowOff>
                  </to>
                </anchor>
              </controlPr>
            </control>
          </mc:Choice>
        </mc:AlternateContent>
        <mc:AlternateContent xmlns:mc="http://schemas.openxmlformats.org/markup-compatibility/2006">
          <mc:Choice Requires="x14">
            <control shapeId="1063" r:id="rId31" name="CB_BewijsstukZakelijkRechtJN">
              <controlPr defaultSize="0" autoFill="0" autoLine="0" autoPict="0">
                <anchor moveWithCells="1">
                  <from>
                    <xdr:col>0</xdr:col>
                    <xdr:colOff>160020</xdr:colOff>
                    <xdr:row>746</xdr:row>
                    <xdr:rowOff>0</xdr:rowOff>
                  </from>
                  <to>
                    <xdr:col>2</xdr:col>
                    <xdr:colOff>121920</xdr:colOff>
                    <xdr:row>749</xdr:row>
                    <xdr:rowOff>7620</xdr:rowOff>
                  </to>
                </anchor>
              </controlPr>
            </control>
          </mc:Choice>
        </mc:AlternateContent>
        <mc:AlternateContent xmlns:mc="http://schemas.openxmlformats.org/markup-compatibility/2006">
          <mc:Choice Requires="x14">
            <control shapeId="1067" r:id="rId32" name="RB_Prov_Lim">
              <controlPr defaultSize="0" autoFill="0" autoLine="0" autoPict="0">
                <anchor moveWithCells="1">
                  <from>
                    <xdr:col>14</xdr:col>
                    <xdr:colOff>106680</xdr:colOff>
                    <xdr:row>33</xdr:row>
                    <xdr:rowOff>182880</xdr:rowOff>
                  </from>
                  <to>
                    <xdr:col>16</xdr:col>
                    <xdr:colOff>121920</xdr:colOff>
                    <xdr:row>37</xdr:row>
                    <xdr:rowOff>0</xdr:rowOff>
                  </to>
                </anchor>
              </controlPr>
            </control>
          </mc:Choice>
        </mc:AlternateContent>
        <mc:AlternateContent xmlns:mc="http://schemas.openxmlformats.org/markup-compatibility/2006">
          <mc:Choice Requires="x14">
            <control shapeId="1068" r:id="rId33" name="RB_Prov_OV">
              <controlPr defaultSize="0" autoFill="0" autoLine="0" autoPict="0">
                <anchor moveWithCells="1">
                  <from>
                    <xdr:col>14</xdr:col>
                    <xdr:colOff>106680</xdr:colOff>
                    <xdr:row>35</xdr:row>
                    <xdr:rowOff>152400</xdr:rowOff>
                  </from>
                  <to>
                    <xdr:col>16</xdr:col>
                    <xdr:colOff>121920</xdr:colOff>
                    <xdr:row>38</xdr:row>
                    <xdr:rowOff>30480</xdr:rowOff>
                  </to>
                </anchor>
              </controlPr>
            </control>
          </mc:Choice>
        </mc:AlternateContent>
        <mc:AlternateContent xmlns:mc="http://schemas.openxmlformats.org/markup-compatibility/2006">
          <mc:Choice Requires="x14">
            <control shapeId="1069" r:id="rId34" name="RB_Prov_VB">
              <controlPr defaultSize="0" autoFill="0" autoLine="0" autoPict="0">
                <anchor moveWithCells="1">
                  <from>
                    <xdr:col>28</xdr:col>
                    <xdr:colOff>106680</xdr:colOff>
                    <xdr:row>33</xdr:row>
                    <xdr:rowOff>182880</xdr:rowOff>
                  </from>
                  <to>
                    <xdr:col>30</xdr:col>
                    <xdr:colOff>121920</xdr:colOff>
                    <xdr:row>37</xdr:row>
                    <xdr:rowOff>0</xdr:rowOff>
                  </to>
                </anchor>
              </controlPr>
            </control>
          </mc:Choice>
        </mc:AlternateContent>
        <mc:AlternateContent xmlns:mc="http://schemas.openxmlformats.org/markup-compatibility/2006">
          <mc:Choice Requires="x14">
            <control shapeId="1070" r:id="rId35" name="RB_Prov_WV">
              <controlPr defaultSize="0" autoFill="0" autoLine="0" autoPict="0">
                <anchor moveWithCells="1">
                  <from>
                    <xdr:col>28</xdr:col>
                    <xdr:colOff>106680</xdr:colOff>
                    <xdr:row>35</xdr:row>
                    <xdr:rowOff>152400</xdr:rowOff>
                  </from>
                  <to>
                    <xdr:col>30</xdr:col>
                    <xdr:colOff>121920</xdr:colOff>
                    <xdr:row>38</xdr:row>
                    <xdr:rowOff>30480</xdr:rowOff>
                  </to>
                </anchor>
              </controlPr>
            </control>
          </mc:Choice>
        </mc:AlternateContent>
        <mc:AlternateContent xmlns:mc="http://schemas.openxmlformats.org/markup-compatibility/2006">
          <mc:Choice Requires="x14">
            <control shapeId="1071" r:id="rId36" name="RB_Spoedprocedure">
              <controlPr defaultSize="0" autoFill="0" autoLine="0" autoPict="0">
                <anchor moveWithCells="1">
                  <from>
                    <xdr:col>0</xdr:col>
                    <xdr:colOff>160020</xdr:colOff>
                    <xdr:row>47</xdr:row>
                    <xdr:rowOff>152400</xdr:rowOff>
                  </from>
                  <to>
                    <xdr:col>2</xdr:col>
                    <xdr:colOff>121920</xdr:colOff>
                    <xdr:row>51</xdr:row>
                    <xdr:rowOff>7620</xdr:rowOff>
                  </to>
                </anchor>
              </controlPr>
            </control>
          </mc:Choice>
        </mc:AlternateContent>
        <mc:AlternateContent xmlns:mc="http://schemas.openxmlformats.org/markup-compatibility/2006">
          <mc:Choice Requires="x14">
            <control shapeId="1072" r:id="rId37" name="RB_Diko_True">
              <controlPr defaultSize="0" autoFill="0" autoLine="0" autoPict="0">
                <anchor moveWithCells="1">
                  <from>
                    <xdr:col>0</xdr:col>
                    <xdr:colOff>160020</xdr:colOff>
                    <xdr:row>56</xdr:row>
                    <xdr:rowOff>160020</xdr:rowOff>
                  </from>
                  <to>
                    <xdr:col>2</xdr:col>
                    <xdr:colOff>121920</xdr:colOff>
                    <xdr:row>59</xdr:row>
                    <xdr:rowOff>7620</xdr:rowOff>
                  </to>
                </anchor>
              </controlPr>
            </control>
          </mc:Choice>
        </mc:AlternateContent>
        <mc:AlternateContent xmlns:mc="http://schemas.openxmlformats.org/markup-compatibility/2006">
          <mc:Choice Requires="x14">
            <control shapeId="1073" r:id="rId38" name="RB_Diko_False">
              <controlPr defaultSize="0" autoFill="0" autoLine="0" autoPict="0">
                <anchor moveWithCells="1">
                  <from>
                    <xdr:col>0</xdr:col>
                    <xdr:colOff>160020</xdr:colOff>
                    <xdr:row>58</xdr:row>
                    <xdr:rowOff>0</xdr:rowOff>
                  </from>
                  <to>
                    <xdr:col>2</xdr:col>
                    <xdr:colOff>121920</xdr:colOff>
                    <xdr:row>60</xdr:row>
                    <xdr:rowOff>38100</xdr:rowOff>
                  </to>
                </anchor>
              </controlPr>
            </control>
          </mc:Choice>
        </mc:AlternateContent>
        <mc:AlternateContent xmlns:mc="http://schemas.openxmlformats.org/markup-compatibility/2006">
          <mc:Choice Requires="x14">
            <control shapeId="1075" r:id="rId39" name="Check Box 51">
              <controlPr defaultSize="0" autoFill="0" autoLine="0" autoPict="0">
                <anchor moveWithCells="1">
                  <from>
                    <xdr:col>0</xdr:col>
                    <xdr:colOff>160020</xdr:colOff>
                    <xdr:row>119</xdr:row>
                    <xdr:rowOff>160020</xdr:rowOff>
                  </from>
                  <to>
                    <xdr:col>2</xdr:col>
                    <xdr:colOff>121920</xdr:colOff>
                    <xdr:row>122</xdr:row>
                    <xdr:rowOff>38100</xdr:rowOff>
                  </to>
                </anchor>
              </controlPr>
            </control>
          </mc:Choice>
        </mc:AlternateContent>
        <mc:AlternateContent xmlns:mc="http://schemas.openxmlformats.org/markup-compatibility/2006">
          <mc:Choice Requires="x14">
            <control shapeId="1076" r:id="rId40" name="RB_CoordinerendeMacht_True">
              <controlPr defaultSize="0" autoFill="0" autoLine="0" autoPict="0">
                <anchor moveWithCells="1">
                  <from>
                    <xdr:col>0</xdr:col>
                    <xdr:colOff>160020</xdr:colOff>
                    <xdr:row>126</xdr:row>
                    <xdr:rowOff>0</xdr:rowOff>
                  </from>
                  <to>
                    <xdr:col>2</xdr:col>
                    <xdr:colOff>121920</xdr:colOff>
                    <xdr:row>129</xdr:row>
                    <xdr:rowOff>7620</xdr:rowOff>
                  </to>
                </anchor>
              </controlPr>
            </control>
          </mc:Choice>
        </mc:AlternateContent>
        <mc:AlternateContent xmlns:mc="http://schemas.openxmlformats.org/markup-compatibility/2006">
          <mc:Choice Requires="x14">
            <control shapeId="1077" r:id="rId41" name="RB_CoordinerendeMacht_False">
              <controlPr defaultSize="0" autoFill="0" autoLine="0" autoPict="0">
                <anchor moveWithCells="1">
                  <from>
                    <xdr:col>0</xdr:col>
                    <xdr:colOff>160020</xdr:colOff>
                    <xdr:row>127</xdr:row>
                    <xdr:rowOff>160020</xdr:rowOff>
                  </from>
                  <to>
                    <xdr:col>2</xdr:col>
                    <xdr:colOff>121920</xdr:colOff>
                    <xdr:row>130</xdr:row>
                    <xdr:rowOff>38100</xdr:rowOff>
                  </to>
                </anchor>
              </controlPr>
            </control>
          </mc:Choice>
        </mc:AlternateContent>
        <mc:AlternateContent xmlns:mc="http://schemas.openxmlformats.org/markup-compatibility/2006">
          <mc:Choice Requires="x14">
            <control shapeId="1080" r:id="rId42" name="RB_Samen_Met_Andere_IM_False">
              <controlPr defaultSize="0" autoFill="0" autoLine="0" autoPict="0">
                <anchor moveWithCells="1">
                  <from>
                    <xdr:col>0</xdr:col>
                    <xdr:colOff>160020</xdr:colOff>
                    <xdr:row>119</xdr:row>
                    <xdr:rowOff>160020</xdr:rowOff>
                  </from>
                  <to>
                    <xdr:col>2</xdr:col>
                    <xdr:colOff>121920</xdr:colOff>
                    <xdr:row>122</xdr:row>
                    <xdr:rowOff>38100</xdr:rowOff>
                  </to>
                </anchor>
              </controlPr>
            </control>
          </mc:Choice>
        </mc:AlternateContent>
        <mc:AlternateContent xmlns:mc="http://schemas.openxmlformats.org/markup-compatibility/2006">
          <mc:Choice Requires="x14">
            <control shapeId="1081" r:id="rId43" name="RB_Samen_Met_Andere_OI_True">
              <controlPr defaultSize="0" autoFill="0" autoLine="0" autoPict="0">
                <anchor moveWithCells="1">
                  <from>
                    <xdr:col>0</xdr:col>
                    <xdr:colOff>160020</xdr:colOff>
                    <xdr:row>157</xdr:row>
                    <xdr:rowOff>0</xdr:rowOff>
                  </from>
                  <to>
                    <xdr:col>2</xdr:col>
                    <xdr:colOff>121920</xdr:colOff>
                    <xdr:row>159</xdr:row>
                    <xdr:rowOff>38100</xdr:rowOff>
                  </to>
                </anchor>
              </controlPr>
            </control>
          </mc:Choice>
        </mc:AlternateContent>
        <mc:AlternateContent xmlns:mc="http://schemas.openxmlformats.org/markup-compatibility/2006">
          <mc:Choice Requires="x14">
            <control shapeId="1082" r:id="rId44" name="RB_Samen_Met_Andere_OI_False">
              <controlPr defaultSize="0" autoFill="0" autoLine="0" autoPict="0">
                <anchor moveWithCells="1">
                  <from>
                    <xdr:col>0</xdr:col>
                    <xdr:colOff>160020</xdr:colOff>
                    <xdr:row>159</xdr:row>
                    <xdr:rowOff>0</xdr:rowOff>
                  </from>
                  <to>
                    <xdr:col>2</xdr:col>
                    <xdr:colOff>121920</xdr:colOff>
                    <xdr:row>160</xdr:row>
                    <xdr:rowOff>38100</xdr:rowOff>
                  </to>
                </anchor>
              </controlPr>
            </control>
          </mc:Choice>
        </mc:AlternateContent>
        <mc:AlternateContent xmlns:mc="http://schemas.openxmlformats.org/markup-compatibility/2006">
          <mc:Choice Requires="x14">
            <control shapeId="1083" r:id="rId45" name="RB_SamenWerking_OV_PS_True">
              <controlPr defaultSize="0" autoFill="0" autoLine="0" autoPict="0">
                <anchor moveWithCells="1">
                  <from>
                    <xdr:col>0</xdr:col>
                    <xdr:colOff>160020</xdr:colOff>
                    <xdr:row>289</xdr:row>
                    <xdr:rowOff>22860</xdr:rowOff>
                  </from>
                  <to>
                    <xdr:col>2</xdr:col>
                    <xdr:colOff>121920</xdr:colOff>
                    <xdr:row>294</xdr:row>
                    <xdr:rowOff>182880</xdr:rowOff>
                  </to>
                </anchor>
              </controlPr>
            </control>
          </mc:Choice>
        </mc:AlternateContent>
        <mc:AlternateContent xmlns:mc="http://schemas.openxmlformats.org/markup-compatibility/2006">
          <mc:Choice Requires="x14">
            <control shapeId="1084" r:id="rId46" name="RB_SamenWerking_OV_PS_False">
              <controlPr defaultSize="0" autoFill="0" autoLine="0" autoPict="0">
                <anchor moveWithCells="1">
                  <from>
                    <xdr:col>0</xdr:col>
                    <xdr:colOff>160020</xdr:colOff>
                    <xdr:row>289</xdr:row>
                    <xdr:rowOff>22860</xdr:rowOff>
                  </from>
                  <to>
                    <xdr:col>2</xdr:col>
                    <xdr:colOff>121920</xdr:colOff>
                    <xdr:row>292</xdr:row>
                    <xdr:rowOff>30480</xdr:rowOff>
                  </to>
                </anchor>
              </controlPr>
            </control>
          </mc:Choice>
        </mc:AlternateContent>
        <mc:AlternateContent xmlns:mc="http://schemas.openxmlformats.org/markup-compatibility/2006">
          <mc:Choice Requires="x14">
            <control shapeId="1085" r:id="rId47" name="CB_Dienst_Onr_Erfgoed">
              <controlPr defaultSize="0" autoFill="0" autoLine="0" autoPict="0">
                <anchor moveWithCells="1">
                  <from>
                    <xdr:col>0</xdr:col>
                    <xdr:colOff>160020</xdr:colOff>
                    <xdr:row>295</xdr:row>
                    <xdr:rowOff>0</xdr:rowOff>
                  </from>
                  <to>
                    <xdr:col>2</xdr:col>
                    <xdr:colOff>121920</xdr:colOff>
                    <xdr:row>298</xdr:row>
                    <xdr:rowOff>7620</xdr:rowOff>
                  </to>
                </anchor>
              </controlPr>
            </control>
          </mc:Choice>
        </mc:AlternateContent>
        <mc:AlternateContent xmlns:mc="http://schemas.openxmlformats.org/markup-compatibility/2006">
          <mc:Choice Requires="x14">
            <control shapeId="1086" r:id="rId48" name="CB_VIPA">
              <controlPr defaultSize="0" autoFill="0" autoLine="0" autoPict="0">
                <anchor moveWithCells="1">
                  <from>
                    <xdr:col>0</xdr:col>
                    <xdr:colOff>160020</xdr:colOff>
                    <xdr:row>297</xdr:row>
                    <xdr:rowOff>0</xdr:rowOff>
                  </from>
                  <to>
                    <xdr:col>2</xdr:col>
                    <xdr:colOff>121920</xdr:colOff>
                    <xdr:row>300</xdr:row>
                    <xdr:rowOff>7620</xdr:rowOff>
                  </to>
                </anchor>
              </controlPr>
            </control>
          </mc:Choice>
        </mc:AlternateContent>
        <mc:AlternateContent xmlns:mc="http://schemas.openxmlformats.org/markup-compatibility/2006">
          <mc:Choice Requires="x14">
            <control shapeId="1087" r:id="rId49" name="CB_VGC">
              <controlPr defaultSize="0" autoFill="0" autoLine="0" autoPict="0">
                <anchor moveWithCells="1">
                  <from>
                    <xdr:col>0</xdr:col>
                    <xdr:colOff>160020</xdr:colOff>
                    <xdr:row>299</xdr:row>
                    <xdr:rowOff>0</xdr:rowOff>
                  </from>
                  <to>
                    <xdr:col>2</xdr:col>
                    <xdr:colOff>121920</xdr:colOff>
                    <xdr:row>302</xdr:row>
                    <xdr:rowOff>7620</xdr:rowOff>
                  </to>
                </anchor>
              </controlPr>
            </control>
          </mc:Choice>
        </mc:AlternateContent>
        <mc:AlternateContent xmlns:mc="http://schemas.openxmlformats.org/markup-compatibility/2006">
          <mc:Choice Requires="x14">
            <control shapeId="1088" r:id="rId50" name="CB_Andere_Overheden">
              <controlPr defaultSize="0" autoFill="0" autoLine="0" autoPict="0">
                <anchor moveWithCells="1">
                  <from>
                    <xdr:col>0</xdr:col>
                    <xdr:colOff>160020</xdr:colOff>
                    <xdr:row>303</xdr:row>
                    <xdr:rowOff>0</xdr:rowOff>
                  </from>
                  <to>
                    <xdr:col>2</xdr:col>
                    <xdr:colOff>121920</xdr:colOff>
                    <xdr:row>305</xdr:row>
                    <xdr:rowOff>38100</xdr:rowOff>
                  </to>
                </anchor>
              </controlPr>
            </control>
          </mc:Choice>
        </mc:AlternateContent>
        <mc:AlternateContent xmlns:mc="http://schemas.openxmlformats.org/markup-compatibility/2006">
          <mc:Choice Requires="x14">
            <control shapeId="1089" r:id="rId51" name="RB_Schadeloosstelling_True">
              <controlPr defaultSize="0" autoFill="0" autoLine="0" autoPict="0">
                <anchor moveWithCells="1">
                  <from>
                    <xdr:col>0</xdr:col>
                    <xdr:colOff>160020</xdr:colOff>
                    <xdr:row>281</xdr:row>
                    <xdr:rowOff>0</xdr:rowOff>
                  </from>
                  <to>
                    <xdr:col>2</xdr:col>
                    <xdr:colOff>121920</xdr:colOff>
                    <xdr:row>284</xdr:row>
                    <xdr:rowOff>7620</xdr:rowOff>
                  </to>
                </anchor>
              </controlPr>
            </control>
          </mc:Choice>
        </mc:AlternateContent>
        <mc:AlternateContent xmlns:mc="http://schemas.openxmlformats.org/markup-compatibility/2006">
          <mc:Choice Requires="x14">
            <control shapeId="1090" r:id="rId52" name="RB_Schadeloosstelling_False">
              <controlPr defaultSize="0" autoFill="0" autoLine="0" autoPict="0">
                <anchor moveWithCells="1">
                  <from>
                    <xdr:col>0</xdr:col>
                    <xdr:colOff>160020</xdr:colOff>
                    <xdr:row>285</xdr:row>
                    <xdr:rowOff>0</xdr:rowOff>
                  </from>
                  <to>
                    <xdr:col>2</xdr:col>
                    <xdr:colOff>121920</xdr:colOff>
                    <xdr:row>287</xdr:row>
                    <xdr:rowOff>38100</xdr:rowOff>
                  </to>
                </anchor>
              </controlPr>
            </control>
          </mc:Choice>
        </mc:AlternateContent>
        <mc:AlternateContent xmlns:mc="http://schemas.openxmlformats.org/markup-compatibility/2006">
          <mc:Choice Requires="x14">
            <control shapeId="1091" r:id="rId53" name="CB_GebAfgebrOntrGesubAGIOnGeb1">
              <controlPr defaultSize="0" autoFill="0" autoLine="0" autoPict="0">
                <anchor moveWithCells="1">
                  <from>
                    <xdr:col>33</xdr:col>
                    <xdr:colOff>30480</xdr:colOff>
                    <xdr:row>545</xdr:row>
                    <xdr:rowOff>0</xdr:rowOff>
                  </from>
                  <to>
                    <xdr:col>35</xdr:col>
                    <xdr:colOff>38100</xdr:colOff>
                    <xdr:row>547</xdr:row>
                    <xdr:rowOff>7620</xdr:rowOff>
                  </to>
                </anchor>
              </controlPr>
            </control>
          </mc:Choice>
        </mc:AlternateContent>
        <mc:AlternateContent xmlns:mc="http://schemas.openxmlformats.org/markup-compatibility/2006">
          <mc:Choice Requires="x14">
            <control shapeId="1092" r:id="rId54" name="CB_GebAfgebrOntrGesubAGIOnGeb2">
              <controlPr defaultSize="0" autoFill="0" autoLine="0" autoPict="0">
                <anchor moveWithCells="1">
                  <from>
                    <xdr:col>33</xdr:col>
                    <xdr:colOff>30480</xdr:colOff>
                    <xdr:row>547</xdr:row>
                    <xdr:rowOff>0</xdr:rowOff>
                  </from>
                  <to>
                    <xdr:col>35</xdr:col>
                    <xdr:colOff>38100</xdr:colOff>
                    <xdr:row>549</xdr:row>
                    <xdr:rowOff>7620</xdr:rowOff>
                  </to>
                </anchor>
              </controlPr>
            </control>
          </mc:Choice>
        </mc:AlternateContent>
        <mc:AlternateContent xmlns:mc="http://schemas.openxmlformats.org/markup-compatibility/2006">
          <mc:Choice Requires="x14">
            <control shapeId="1093" r:id="rId55" name="CB_LokLOAfgebrOntrGesubAGIOnG1">
              <controlPr defaultSize="0" autoFill="0" autoLine="0" autoPict="0">
                <anchor moveWithCells="1">
                  <from>
                    <xdr:col>33</xdr:col>
                    <xdr:colOff>30480</xdr:colOff>
                    <xdr:row>572</xdr:row>
                    <xdr:rowOff>0</xdr:rowOff>
                  </from>
                  <to>
                    <xdr:col>35</xdr:col>
                    <xdr:colOff>38100</xdr:colOff>
                    <xdr:row>574</xdr:row>
                    <xdr:rowOff>7620</xdr:rowOff>
                  </to>
                </anchor>
              </controlPr>
            </control>
          </mc:Choice>
        </mc:AlternateContent>
        <mc:AlternateContent xmlns:mc="http://schemas.openxmlformats.org/markup-compatibility/2006">
          <mc:Choice Requires="x14">
            <control shapeId="1094" r:id="rId56" name="CB_LokLOAfgebrOntrGesubAGIOnG2">
              <controlPr defaultSize="0" autoFill="0" autoLine="0" autoPict="0">
                <anchor moveWithCells="1">
                  <from>
                    <xdr:col>33</xdr:col>
                    <xdr:colOff>30480</xdr:colOff>
                    <xdr:row>574</xdr:row>
                    <xdr:rowOff>0</xdr:rowOff>
                  </from>
                  <to>
                    <xdr:col>35</xdr:col>
                    <xdr:colOff>38100</xdr:colOff>
                    <xdr:row>576</xdr:row>
                    <xdr:rowOff>7620</xdr:rowOff>
                  </to>
                </anchor>
              </controlPr>
            </control>
          </mc:Choice>
        </mc:AlternateContent>
        <mc:AlternateContent xmlns:mc="http://schemas.openxmlformats.org/markup-compatibility/2006">
          <mc:Choice Requires="x14">
            <control shapeId="1096" r:id="rId57" name="CB_BewijsstukSamenwmod">
              <controlPr defaultSize="0" autoFill="0" autoLine="0" autoPict="0">
                <anchor moveWithCells="1">
                  <from>
                    <xdr:col>0</xdr:col>
                    <xdr:colOff>160020</xdr:colOff>
                    <xdr:row>749</xdr:row>
                    <xdr:rowOff>152400</xdr:rowOff>
                  </from>
                  <to>
                    <xdr:col>2</xdr:col>
                    <xdr:colOff>121920</xdr:colOff>
                    <xdr:row>753</xdr:row>
                    <xdr:rowOff>0</xdr:rowOff>
                  </to>
                </anchor>
              </controlPr>
            </control>
          </mc:Choice>
        </mc:AlternateContent>
        <mc:AlternateContent xmlns:mc="http://schemas.openxmlformats.org/markup-compatibility/2006">
          <mc:Choice Requires="x14">
            <control shapeId="1097" r:id="rId58" name="CB_BewijsstukBerekBrutoOpp">
              <controlPr defaultSize="0" autoFill="0" autoLine="0" autoPict="0">
                <anchor moveWithCells="1">
                  <from>
                    <xdr:col>0</xdr:col>
                    <xdr:colOff>160020</xdr:colOff>
                    <xdr:row>752</xdr:row>
                    <xdr:rowOff>0</xdr:rowOff>
                  </from>
                  <to>
                    <xdr:col>2</xdr:col>
                    <xdr:colOff>121920</xdr:colOff>
                    <xdr:row>755</xdr:row>
                    <xdr:rowOff>7620</xdr:rowOff>
                  </to>
                </anchor>
              </controlPr>
            </control>
          </mc:Choice>
        </mc:AlternateContent>
        <mc:AlternateContent xmlns:mc="http://schemas.openxmlformats.org/markup-compatibility/2006">
          <mc:Choice Requires="x14">
            <control shapeId="1098" r:id="rId59" name="RB_Minder_Dan_125D_True">
              <controlPr defaultSize="0" autoFill="0" autoLine="0" autoPict="0">
                <anchor moveWithCells="1">
                  <from>
                    <xdr:col>0</xdr:col>
                    <xdr:colOff>160020</xdr:colOff>
                    <xdr:row>51</xdr:row>
                    <xdr:rowOff>160020</xdr:rowOff>
                  </from>
                  <to>
                    <xdr:col>2</xdr:col>
                    <xdr:colOff>121920</xdr:colOff>
                    <xdr:row>57</xdr:row>
                    <xdr:rowOff>0</xdr:rowOff>
                  </to>
                </anchor>
              </controlPr>
            </control>
          </mc:Choice>
        </mc:AlternateContent>
        <mc:AlternateContent xmlns:mc="http://schemas.openxmlformats.org/markup-compatibility/2006">
          <mc:Choice Requires="x14">
            <control shapeId="1099" r:id="rId60" name="RB_Minder_Dan_125D_False">
              <controlPr defaultSize="0" autoFill="0" autoLine="0" autoPict="0">
                <anchor moveWithCells="1">
                  <from>
                    <xdr:col>0</xdr:col>
                    <xdr:colOff>160020</xdr:colOff>
                    <xdr:row>51</xdr:row>
                    <xdr:rowOff>228600</xdr:rowOff>
                  </from>
                  <to>
                    <xdr:col>2</xdr:col>
                    <xdr:colOff>121920</xdr:colOff>
                    <xdr:row>54</xdr:row>
                    <xdr:rowOff>7620</xdr:rowOff>
                  </to>
                </anchor>
              </controlPr>
            </control>
          </mc:Choice>
        </mc:AlternateContent>
        <mc:AlternateContent xmlns:mc="http://schemas.openxmlformats.org/markup-compatibility/2006">
          <mc:Choice Requires="x14">
            <control shapeId="1100" r:id="rId61" name="Check Box 76">
              <controlPr defaultSize="0" autoFill="0" autoLine="0" autoPict="0">
                <anchor moveWithCells="1">
                  <from>
                    <xdr:col>0</xdr:col>
                    <xdr:colOff>182880</xdr:colOff>
                    <xdr:row>307</xdr:row>
                    <xdr:rowOff>7620</xdr:rowOff>
                  </from>
                  <to>
                    <xdr:col>2</xdr:col>
                    <xdr:colOff>144780</xdr:colOff>
                    <xdr:row>310</xdr:row>
                    <xdr:rowOff>7620</xdr:rowOff>
                  </to>
                </anchor>
              </controlPr>
            </control>
          </mc:Choice>
        </mc:AlternateContent>
        <mc:AlternateContent xmlns:mc="http://schemas.openxmlformats.org/markup-compatibility/2006">
          <mc:Choice Requires="x14">
            <control shapeId="1101" r:id="rId62" name="Check Box 77">
              <controlPr defaultSize="0" autoFill="0" autoLine="0" autoPict="0">
                <anchor moveWithCells="1">
                  <from>
                    <xdr:col>0</xdr:col>
                    <xdr:colOff>160020</xdr:colOff>
                    <xdr:row>309</xdr:row>
                    <xdr:rowOff>0</xdr:rowOff>
                  </from>
                  <to>
                    <xdr:col>2</xdr:col>
                    <xdr:colOff>121920</xdr:colOff>
                    <xdr:row>312</xdr:row>
                    <xdr:rowOff>0</xdr:rowOff>
                  </to>
                </anchor>
              </controlPr>
            </control>
          </mc:Choice>
        </mc:AlternateContent>
        <mc:AlternateContent xmlns:mc="http://schemas.openxmlformats.org/markup-compatibility/2006">
          <mc:Choice Requires="x14">
            <control shapeId="1102" r:id="rId63" name="RB_Samen_Met_Andere_IM_False">
              <controlPr defaultSize="0" autoFill="0" autoLine="0" autoPict="0">
                <anchor moveWithCells="1">
                  <from>
                    <xdr:col>0</xdr:col>
                    <xdr:colOff>160020</xdr:colOff>
                    <xdr:row>117</xdr:row>
                    <xdr:rowOff>182880</xdr:rowOff>
                  </from>
                  <to>
                    <xdr:col>2</xdr:col>
                    <xdr:colOff>121920</xdr:colOff>
                    <xdr:row>121</xdr:row>
                    <xdr:rowOff>7620</xdr:rowOff>
                  </to>
                </anchor>
              </controlPr>
            </control>
          </mc:Choice>
        </mc:AlternateContent>
        <mc:AlternateContent xmlns:mc="http://schemas.openxmlformats.org/markup-compatibility/2006">
          <mc:Choice Requires="x14">
            <control shapeId="1103" r:id="rId64" name="CB_BewijsstukZakelijkRechtJN">
              <controlPr defaultSize="0" autoFill="0" autoLine="0" autoPict="0">
                <anchor moveWithCells="1">
                  <from>
                    <xdr:col>0</xdr:col>
                    <xdr:colOff>160020</xdr:colOff>
                    <xdr:row>748</xdr:row>
                    <xdr:rowOff>0</xdr:rowOff>
                  </from>
                  <to>
                    <xdr:col>2</xdr:col>
                    <xdr:colOff>121920</xdr:colOff>
                    <xdr:row>751</xdr:row>
                    <xdr:rowOff>7620</xdr:rowOff>
                  </to>
                </anchor>
              </controlPr>
            </control>
          </mc:Choice>
        </mc:AlternateContent>
        <mc:AlternateContent xmlns:mc="http://schemas.openxmlformats.org/markup-compatibility/2006">
          <mc:Choice Requires="x14">
            <control shapeId="1105" r:id="rId65" name="RB_Standaardprocedure">
              <controlPr defaultSize="0" autoFill="0" autoLine="0" autoPict="0">
                <anchor moveWithCells="1">
                  <from>
                    <xdr:col>0</xdr:col>
                    <xdr:colOff>160020</xdr:colOff>
                    <xdr:row>46</xdr:row>
                    <xdr:rowOff>0</xdr:rowOff>
                  </from>
                  <to>
                    <xdr:col>2</xdr:col>
                    <xdr:colOff>144780</xdr:colOff>
                    <xdr:row>49</xdr:row>
                    <xdr:rowOff>7620</xdr:rowOff>
                  </to>
                </anchor>
              </controlPr>
            </control>
          </mc:Choice>
        </mc:AlternateContent>
        <mc:AlternateContent xmlns:mc="http://schemas.openxmlformats.org/markup-compatibility/2006">
          <mc:Choice Requires="x14">
            <control shapeId="1106" r:id="rId66" name="RB_BeschikSchoolgebVrij_True">
              <controlPr defaultSize="0" autoFill="0" autoLine="0" autoPict="0">
                <anchor moveWithCells="1">
                  <from>
                    <xdr:col>0</xdr:col>
                    <xdr:colOff>160020</xdr:colOff>
                    <xdr:row>217</xdr:row>
                    <xdr:rowOff>0</xdr:rowOff>
                  </from>
                  <to>
                    <xdr:col>2</xdr:col>
                    <xdr:colOff>121920</xdr:colOff>
                    <xdr:row>220</xdr:row>
                    <xdr:rowOff>7620</xdr:rowOff>
                  </to>
                </anchor>
              </controlPr>
            </control>
          </mc:Choice>
        </mc:AlternateContent>
        <mc:AlternateContent xmlns:mc="http://schemas.openxmlformats.org/markup-compatibility/2006">
          <mc:Choice Requires="x14">
            <control shapeId="1107" r:id="rId67" name="RB_BeschikSchoolgebVrij_True">
              <controlPr defaultSize="0" autoFill="0" autoLine="0" autoPict="0">
                <anchor moveWithCells="1">
                  <from>
                    <xdr:col>0</xdr:col>
                    <xdr:colOff>152400</xdr:colOff>
                    <xdr:row>220</xdr:row>
                    <xdr:rowOff>152400</xdr:rowOff>
                  </from>
                  <to>
                    <xdr:col>2</xdr:col>
                    <xdr:colOff>114300</xdr:colOff>
                    <xdr:row>224</xdr:row>
                    <xdr:rowOff>0</xdr:rowOff>
                  </to>
                </anchor>
              </controlPr>
            </control>
          </mc:Choice>
        </mc:AlternateContent>
        <mc:AlternateContent xmlns:mc="http://schemas.openxmlformats.org/markup-compatibility/2006">
          <mc:Choice Requires="x14">
            <control shapeId="1108" r:id="rId68" name="RB_BeschikSchoolgebVrij_True">
              <controlPr defaultSize="0" autoFill="0" autoLine="0" autoPict="0">
                <anchor moveWithCells="1">
                  <from>
                    <xdr:col>0</xdr:col>
                    <xdr:colOff>160020</xdr:colOff>
                    <xdr:row>223</xdr:row>
                    <xdr:rowOff>0</xdr:rowOff>
                  </from>
                  <to>
                    <xdr:col>2</xdr:col>
                    <xdr:colOff>121920</xdr:colOff>
                    <xdr:row>226</xdr:row>
                    <xdr:rowOff>7620</xdr:rowOff>
                  </to>
                </anchor>
              </controlPr>
            </control>
          </mc:Choice>
        </mc:AlternateContent>
        <mc:AlternateContent xmlns:mc="http://schemas.openxmlformats.org/markup-compatibility/2006">
          <mc:Choice Requires="x14">
            <control shapeId="1109" r:id="rId69" name="RB_BeschikSchoolgebVrij_True">
              <controlPr defaultSize="0" autoFill="0" autoLine="0" autoPict="0">
                <anchor moveWithCells="1">
                  <from>
                    <xdr:col>0</xdr:col>
                    <xdr:colOff>160020</xdr:colOff>
                    <xdr:row>224</xdr:row>
                    <xdr:rowOff>152400</xdr:rowOff>
                  </from>
                  <to>
                    <xdr:col>2</xdr:col>
                    <xdr:colOff>121920</xdr:colOff>
                    <xdr:row>228</xdr:row>
                    <xdr:rowOff>0</xdr:rowOff>
                  </to>
                </anchor>
              </controlPr>
            </control>
          </mc:Choice>
        </mc:AlternateContent>
        <mc:AlternateContent xmlns:mc="http://schemas.openxmlformats.org/markup-compatibility/2006">
          <mc:Choice Requires="x14">
            <control shapeId="1110" r:id="rId70" name="RB_BeschikSchoolgebVrij_True">
              <controlPr defaultSize="0" autoFill="0" autoLine="0" autoPict="0">
                <anchor moveWithCells="1">
                  <from>
                    <xdr:col>0</xdr:col>
                    <xdr:colOff>160020</xdr:colOff>
                    <xdr:row>226</xdr:row>
                    <xdr:rowOff>152400</xdr:rowOff>
                  </from>
                  <to>
                    <xdr:col>2</xdr:col>
                    <xdr:colOff>121920</xdr:colOff>
                    <xdr:row>230</xdr:row>
                    <xdr:rowOff>0</xdr:rowOff>
                  </to>
                </anchor>
              </controlPr>
            </control>
          </mc:Choice>
        </mc:AlternateContent>
        <mc:AlternateContent xmlns:mc="http://schemas.openxmlformats.org/markup-compatibility/2006">
          <mc:Choice Requires="x14">
            <control shapeId="1111" r:id="rId71" name="RB_BeschikSchoolgebVrij_True">
              <controlPr defaultSize="0" autoFill="0" autoLine="0" autoPict="0">
                <anchor moveWithCells="1">
                  <from>
                    <xdr:col>0</xdr:col>
                    <xdr:colOff>160020</xdr:colOff>
                    <xdr:row>228</xdr:row>
                    <xdr:rowOff>152400</xdr:rowOff>
                  </from>
                  <to>
                    <xdr:col>2</xdr:col>
                    <xdr:colOff>121920</xdr:colOff>
                    <xdr:row>231</xdr:row>
                    <xdr:rowOff>38100</xdr:rowOff>
                  </to>
                </anchor>
              </controlPr>
            </control>
          </mc:Choice>
        </mc:AlternateContent>
        <mc:AlternateContent xmlns:mc="http://schemas.openxmlformats.org/markup-compatibility/2006">
          <mc:Choice Requires="x14">
            <control shapeId="1112" r:id="rId72" name="RB_BeschikSchoolgebVrij_True">
              <controlPr defaultSize="0" autoFill="0" autoLine="0" autoPict="0">
                <anchor moveWithCells="1">
                  <from>
                    <xdr:col>0</xdr:col>
                    <xdr:colOff>160020</xdr:colOff>
                    <xdr:row>218</xdr:row>
                    <xdr:rowOff>160020</xdr:rowOff>
                  </from>
                  <to>
                    <xdr:col>2</xdr:col>
                    <xdr:colOff>121920</xdr:colOff>
                    <xdr:row>222</xdr:row>
                    <xdr:rowOff>7620</xdr:rowOff>
                  </to>
                </anchor>
              </controlPr>
            </control>
          </mc:Choice>
        </mc:AlternateContent>
        <mc:AlternateContent xmlns:mc="http://schemas.openxmlformats.org/markup-compatibility/2006">
          <mc:Choice Requires="x14">
            <control shapeId="1113" r:id="rId73" name="CB_Andere_Overheden">
              <controlPr defaultSize="0" autoFill="0" autoLine="0" autoPict="0">
                <anchor moveWithCells="1">
                  <from>
                    <xdr:col>0</xdr:col>
                    <xdr:colOff>160020</xdr:colOff>
                    <xdr:row>301</xdr:row>
                    <xdr:rowOff>30480</xdr:rowOff>
                  </from>
                  <to>
                    <xdr:col>2</xdr:col>
                    <xdr:colOff>121920</xdr:colOff>
                    <xdr:row>304</xdr:row>
                    <xdr:rowOff>0</xdr:rowOff>
                  </to>
                </anchor>
              </controlPr>
            </control>
          </mc:Choice>
        </mc:AlternateContent>
        <mc:AlternateContent xmlns:mc="http://schemas.openxmlformats.org/markup-compatibility/2006">
          <mc:Choice Requires="x14">
            <control shapeId="1114" r:id="rId74" name="CB_BewijsstukBerekBrutoOpp">
              <controlPr defaultSize="0" autoFill="0" autoLine="0" autoPict="0">
                <anchor moveWithCells="1">
                  <from>
                    <xdr:col>0</xdr:col>
                    <xdr:colOff>160020</xdr:colOff>
                    <xdr:row>754</xdr:row>
                    <xdr:rowOff>7620</xdr:rowOff>
                  </from>
                  <to>
                    <xdr:col>2</xdr:col>
                    <xdr:colOff>121920</xdr:colOff>
                    <xdr:row>756</xdr:row>
                    <xdr:rowOff>45720</xdr:rowOff>
                  </to>
                </anchor>
              </controlPr>
            </control>
          </mc:Choice>
        </mc:AlternateContent>
        <mc:AlternateContent xmlns:mc="http://schemas.openxmlformats.org/markup-compatibility/2006">
          <mc:Choice Requires="x14">
            <control shapeId="1120" r:id="rId75" name="Check Box 96">
              <controlPr defaultSize="0" autoFill="0" autoLine="0" autoPict="0">
                <anchor moveWithCells="1">
                  <from>
                    <xdr:col>0</xdr:col>
                    <xdr:colOff>152400</xdr:colOff>
                    <xdr:row>755</xdr:row>
                    <xdr:rowOff>144780</xdr:rowOff>
                  </from>
                  <to>
                    <xdr:col>2</xdr:col>
                    <xdr:colOff>114300</xdr:colOff>
                    <xdr:row>758</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B8AFA21370DD40B77B761990B36654" ma:contentTypeVersion="1" ma:contentTypeDescription="Create a new document." ma:contentTypeScope="" ma:versionID="ea29b9a3da72a71a6298c208521d2b0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08AC965-313E-4588-9453-7AEE6E373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F0D377-232D-4924-8DE8-ADD080E5B47C}">
  <ds:schemaRefs>
    <ds:schemaRef ds:uri="http://schemas.microsoft.com/sharepoint/v3/contenttype/forms"/>
  </ds:schemaRefs>
</ds:datastoreItem>
</file>

<file path=customXml/itemProps3.xml><?xml version="1.0" encoding="utf-8"?>
<ds:datastoreItem xmlns:ds="http://schemas.openxmlformats.org/officeDocument/2006/customXml" ds:itemID="{8AAE8495-58CB-479F-A6EA-5E2DC29BA0E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229</vt:i4>
      </vt:variant>
    </vt:vector>
  </HeadingPairs>
  <TitlesOfParts>
    <vt:vector size="230"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AdministratieveGegevens_fldAndereOnderwijsinstellingsnummer</vt:lpstr>
      <vt:lpstr>AdministratieveGegevens_fldBankrekening</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AdministratieveGegevens_fldDossiernummer_1</vt:lpstr>
      <vt:lpstr>AdministratieveGegevens_fldDossiernummer_2</vt:lpstr>
      <vt:lpstr>AdministratieveGegevens_fldDossiernummer_3</vt:lpstr>
      <vt:lpstr>AdministratieveGegevens_fldDossiernummer_4</vt:lpstr>
      <vt:lpstr>AdministratieveGegevens_fldIMKBO</vt:lpstr>
      <vt:lpstr>AdministratieveGegevens_fldKadastraleGegevensWerkenDatumAkte</vt:lpstr>
      <vt:lpstr>AdministratieveGegevens_fldKBO</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AdministratieveGegevens_fldVestigingKadasterDag1</vt:lpstr>
      <vt:lpstr>AdministratieveGegevens_fldVestigingKadasterJaar1</vt:lpstr>
      <vt:lpstr>AdministratieveGegevens_fldVestigingKadasterMaand1</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aanvraag!Afdrukbereik</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BerekeningBestaandBrutoOppervlakte_fldLokaalLOBouwjaarGebouw3</vt:lpstr>
      <vt:lpstr>BerekeningBestaandBrutoOppervlakte_fldLokaalLOBrutoOppM2Gebouw1</vt:lpstr>
      <vt:lpstr>BerekeningBestaandBrutoOppervlakte_fldLokaalLOBrutoOppM2Gebouw2</vt:lpstr>
      <vt:lpstr>BerekeningBestaandBrutoOppervlakte_fldLokaalLOBrutoOppM2Gebouw3</vt:lpstr>
      <vt:lpstr>BerekeningBestaandBrutoOppervlakte_fldLokaalLOGebouwCodeGebouw1</vt:lpstr>
      <vt:lpstr>BerekeningBestaandBrutoOppervlakte_fldLokaalLOGebouwCodeGebouw2</vt:lpstr>
      <vt:lpstr>BerekeningBestaandBrutoOppervlakte_fldLokaalLOGebouwCodeGebouw3</vt:lpstr>
      <vt:lpstr>BerekeningBestaandBrutoOppervlakte_fldSchoolgebouwenBouwjaarGebouw1</vt:lpstr>
      <vt:lpstr>BerekeningBestaandBrutoOppervlakte_fldSchoolgebouwenBouwjaarGebouw10</vt:lpstr>
      <vt:lpstr>BerekeningBestaandBrutoOppervlakte_fldSchoolgebouwenBouwjaarGebouw11</vt:lpstr>
      <vt:lpstr>BerekeningBestaandBrutoOppervlakte_fldSchoolgebouwenBouwjaarGebouw12</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BerekeningBestaandBrutoOppervlakte_fldSchoolgebouwenBrutoOppM2Gebouw10</vt:lpstr>
      <vt:lpstr>BerekeningBestaandBrutoOppervlakte_fldSchoolgebouwenBrutoOppM2Gebouw11</vt:lpstr>
      <vt:lpstr>BerekeningBestaandBrutoOppervlakte_fldSchoolgebouwenBrutoOppM2Gebouw12</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BerekeningBestaandBrutoOppervlakte_fldTechnischeLokalenBrutoOppM2Stookplaats3</vt:lpstr>
      <vt:lpstr>BerekeningBestaandBrutoOppervlakte_fldTechnischeLokalenBrutoOppM2Stookplaats4</vt:lpstr>
      <vt:lpstr>BerekeningBestaandeBrutoOppervlakte_fldBouwjaar1</vt:lpstr>
      <vt:lpstr>BerekeningBestaandeBrutoOppervlakte_fldBouwjaar10</vt:lpstr>
      <vt:lpstr>BerekeningBestaandeBrutoOppervlakte_fldBouwjaar11</vt:lpstr>
      <vt:lpstr>BerekeningBestaandeBrutoOppervlakte_fldBouwjaar12</vt:lpstr>
      <vt:lpstr>BerekeningBestaandeBrutoOppervlakte_fldBouwjaar2</vt:lpstr>
      <vt:lpstr>BerekeningBestaandeBrutoOppervlakte_fldBouwjaar3</vt:lpstr>
      <vt:lpstr>BerekeningBestaandeBrutoOppervlakte_fldBouwjaar4</vt:lpstr>
      <vt:lpstr>BerekeningBestaandeBrutoOppervlakte_fldBouwjaar5</vt:lpstr>
      <vt:lpstr>BerekeningBestaandeBrutoOppervlakte_fldBouwjaar6</vt:lpstr>
      <vt:lpstr>BerekeningBestaandeBrutoOppervlakte_fldBouwjaar7</vt:lpstr>
      <vt:lpstr>BerekeningBestaandeBrutoOppervlakte_fldBouwjaar8</vt:lpstr>
      <vt:lpstr>BerekeningBestaandeBrutoOppervlakte_fldBouwjaar9</vt:lpstr>
      <vt:lpstr>BerekeningBestaandeBrutoOppervlakte_fldGebouwcode1</vt:lpstr>
      <vt:lpstr>BerekeningBestaandeBrutoOppervlakte_fldGebouwcode10</vt:lpstr>
      <vt:lpstr>BerekeningBestaandeBrutoOppervlakte_fldGebouwcode11</vt:lpstr>
      <vt:lpstr>BerekeningBestaandeBrutoOppervlakte_fldGebouwcode12</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BerekeningBestaandeBrutoOppervlakte_fldGebouwcode6</vt:lpstr>
      <vt:lpstr>BerekeningBestaandeBrutoOppervlakte_fldGebouwcode7</vt:lpstr>
      <vt:lpstr>BerekeningBestaandeBrutoOppervlakte_fldGebouwcode8</vt:lpstr>
      <vt:lpstr>BerekeningBestaandeBrutoOppervlakte_fldGebouwcode9</vt:lpstr>
      <vt:lpstr>BerekeningBestaandeBrutoOppervlakte_fldGebouwcodeAfbraak1</vt:lpstr>
      <vt:lpstr>BerekeningBestaandeBrutoOppervlakte_fldGebouwcodeAfbraak2</vt:lpstr>
      <vt:lpstr>BerekeningFysischeNorm_fdlTotaalAantalLeerlingen</vt:lpstr>
      <vt:lpstr>BerekeningFysischeNorm_fldAantalFiets</vt:lpstr>
      <vt:lpstr>BerekeningFysischeNorm_fldAantalKleuters</vt:lpstr>
      <vt:lpstr>BerekeningFysischeNorm_fldAantalLeerlingenDerdeGraadOfHogereCyclus</vt:lpstr>
      <vt:lpstr>BerekeningFysischeNorm_fldAantalPersoneelsledenHalveOpdracht</vt:lpstr>
      <vt:lpstr>BerekeningFysischeNorm_fldAantalWekelijkseLestijdenLO</vt:lpstr>
      <vt:lpstr>BerekeningMaximaleBrutoOppervlakte_fldAantalLeerlingenPraktischOfKunstvakBouwEersteGraad</vt:lpstr>
      <vt:lpstr>BerekeningMaximaleBrutoOppervlakte_fldAantalLeerlingenPraktischOfKunstvakBouwOverige</vt:lpstr>
      <vt:lpstr>BerekeningMaximaleBrutoOppervlakte_fldAantalLeerlingenPraktischOfKunstvakHoutEersteGraad</vt:lpstr>
      <vt:lpstr>BerekeningMaximaleBrutoOppervlakte_fldAantalLeerlingenPraktischOfKunstvakHoutOverige</vt:lpstr>
      <vt:lpstr>BerekeningMaximaleBrutoOppervlakte_fldLestijdenPraktischOfKunstVakEersteGraad</vt:lpstr>
      <vt:lpstr>BerekeningMaximaleBrutoOppervlakte_fldLestijdenPraktischOfKunstvakStudiegebiedAuto</vt:lpstr>
      <vt:lpstr>BerekeningMaximaleBrutoOppervlakte_fldLestijdenPraktischOfKunstvakStudiegebiedBallet</vt:lpstr>
      <vt:lpstr>BerekeningMaximaleBrutoOppervlakte_fldLestijdenPraktischOfKunstvakStudiegebiedBeeldendeKunst</vt:lpstr>
      <vt:lpstr>BerekeningMaximaleBrutoOppervlakte_fldLestijdenPraktischOfKunstvakStudiegebiedChemie</vt:lpstr>
      <vt:lpstr>BerekeningMaximaleBrutoOppervlakte_fldLestijdenPraktischOfKunstvakStudiegebiedDecoratieveTechnieken</vt:lpstr>
      <vt:lpstr>BerekeningMaximaleBrutoOppervlakte_fldLestijdenPraktischOfKunstvakStudiegebiedFotografie</vt:lpstr>
      <vt:lpstr>BerekeningMaximaleBrutoOppervlakte_fldLestijdenPraktischOfKunstvakStudiegebiedGlastechnieken</vt:lpstr>
      <vt:lpstr>BerekeningMaximaleBrutoOppervlakte_fldLestijdenPraktischOfKunstvakStudiegebiedGrafischeTechnieken</vt:lpstr>
      <vt:lpstr>BerekeningMaximaleBrutoOppervlakte_fldLestijdenPraktischOfKunstvakStudiegebiedHandel</vt:lpstr>
      <vt:lpstr>BerekeningMaximaleBrutoOppervlakte_fldLestijdenPraktischOfKunstvakStudiegebiedHout</vt:lpstr>
      <vt:lpstr>BerekeningMaximaleBrutoOppervlakte_fldLestijdenPraktischOfKunstvakStudiegebiedJuwelen</vt:lpstr>
      <vt:lpstr>BerekeningMaximaleBrutoOppervlakte_fldLestijdenPraktischOfKunstvakStudiegebiedKoelingEnWarmte</vt:lpstr>
      <vt:lpstr>BerekeningMaximaleBrutoOppervlakte_fldLestijdenPraktischOfKunstvakStudiegebiedLandEnTuinbouw</vt:lpstr>
      <vt:lpstr>BerekeningMaximaleBrutoOppervlakte_fldLestijdenPraktischOfKunstvakStudiegebiedLichaamsverzorging</vt:lpstr>
      <vt:lpstr>BerekeningMaximaleBrutoOppervlakte_fldLestijdenPraktischOfKunstvakStudiegebiedMaritiemeOpleidingen</vt:lpstr>
      <vt:lpstr>BerekeningMaximaleBrutoOppervlakte_fldLestijdenPraktischOfKunstvakStudiegebiedMechanicaElektriciteit</vt:lpstr>
      <vt:lpstr>BerekeningMaximaleBrutoOppervlakte_fldLestijdenPraktischOfKunstvakStudiegebiedMode</vt:lpstr>
      <vt:lpstr>BerekeningMaximaleBrutoOppervlakte_fldLestijdenPraktischOfKunstvakStudiegebiedMuziekinstrumentenBouw</vt:lpstr>
      <vt:lpstr>BerekeningMaximaleBrutoOppervlakte_fldLestijdenPraktischOfKunstvakStudiegebiedOptiek</vt:lpstr>
      <vt:lpstr>BerekeningMaximaleBrutoOppervlakte_fldLestijdenPraktischOfKunstvakStudiegebiedOrthopedischeTechnieken</vt:lpstr>
      <vt:lpstr>BerekeningMaximaleBrutoOppervlakte_fldLestijdenPraktischOfKunstvakStudiegebiedPersonenzorg</vt:lpstr>
      <vt:lpstr>BerekeningMaximaleBrutoOppervlakte_fldLestijdenPraktischOfKunstvakStudiegebiedPodiumKunsten</vt:lpstr>
      <vt:lpstr>BerekeningMaximaleBrutoOppervlakte_fldLestijdenPraktischOfKunstvakStudiegebiedTandtechnieken</vt:lpstr>
      <vt:lpstr>BerekeningMaximaleBrutoOppervlakte_fldLestijdenPraktischOfKunstvakStudiegebiedTextiel</vt:lpstr>
      <vt:lpstr>BerekeningMaximaleBrutoOppervlakte_fldLestijdenPraktischOfKunstvakStudiegebiedToerisme</vt:lpstr>
      <vt:lpstr>BerekeningMaximaleBrutoOppervlakte_fldLestijdenPraktischOfKunstvakStudiegebiedVoeding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fldOnvangstDatum</vt:lpstr>
      <vt:lpstr>GegevensActualisatie_OmschrijvingDuurzaamheid</vt:lpstr>
      <vt:lpstr>GegevensActualisatie_OmschrijvingMultifunctionaliteit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Ondertekening_fldDag</vt:lpstr>
      <vt:lpstr>Ondertekening_fldFunctie</vt:lpstr>
      <vt:lpstr>Ondertekening_fldHandtekening</vt:lpstr>
      <vt:lpstr>Ondertekening_fldJaar</vt:lpstr>
      <vt:lpstr>Ondertekening_fldMaand</vt:lpstr>
      <vt:lpstr>Ondertekening_fldNaam</vt:lpstr>
      <vt:lpstr>Ontvangstdatum_fldOntvangstdatum</vt:lpstr>
      <vt:lpstr>OppervlakteNieuwbouwEnKostprijs_fldNieuwbouwBrutoOppM2LokalenLO</vt:lpstr>
      <vt:lpstr>OppervlakteNieuwbouwEnKostprijs_fldNieuwbouwBrutoOppM2Schoolgebouwen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OppervlakteNieuwbouwEnKostprijs_fldNieuwbouwKostprijsLokalenLO</vt:lpstr>
      <vt:lpstr>OppervlakteNieuwbouwEnKostprijs_fldNieuwbouwKostprijsSchoolgebouwen</vt:lpstr>
      <vt:lpstr>OppervlakteNieuwbouwEnKostprijs_fldNieuwbouwNietGenormeerdeOmgevingKostprijs</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vector>
  </TitlesOfParts>
  <Company>AGIOn - Stafdienst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Secundair Onderwijs</dc:title>
  <dc:subject>BaO subsidie-aanvraagformulier</dc:subject>
  <dc:creator>Tom De Smidt</dc:creator>
  <dc:description>AGIOn_x000d_
Stafdienst_x000d_
Tom De Smidt_x000d_
02 221 05 05_x000d_
tom.desmidt@agion.be</dc:description>
  <cp:lastModifiedBy>Sirou, Elke (AGION)</cp:lastModifiedBy>
  <cp:lastPrinted>2020-03-09T11:08:01Z</cp:lastPrinted>
  <dcterms:created xsi:type="dcterms:W3CDTF">2008-04-14T06:47:42Z</dcterms:created>
  <dcterms:modified xsi:type="dcterms:W3CDTF">2020-03-17T09:09:54Z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0x01010022B8AFA21370DD40B77B761990B36654</vt:lpwstr>
  </property>
</Properties>
</file>