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X:\JO\"/>
    </mc:Choice>
  </mc:AlternateContent>
  <xr:revisionPtr revIDLastSave="0" documentId="13_ncr:1_{CB5D6E40-77B9-4B30-91B0-C6F36F2542C2}" xr6:coauthVersionLast="45" xr6:coauthVersionMax="45" xr10:uidLastSave="{00000000-0000-0000-0000-000000000000}"/>
  <workbookProtection workbookAlgorithmName="SHA-512" workbookHashValue="EICg6w4XTZe/FEEDdH1R0Epwyi6O/hNd1rvL0BU85AS6JSK7GyzbxhZPAfqtVApPr/6R3iPBCO5HeyORddQ1hw==" workbookSaltValue="l9NCbQ/L8myW0hTZyhCq8w==" workbookSpinCount="100000" lockStructure="1"/>
  <bookViews>
    <workbookView xWindow="-120" yWindow="-120" windowWidth="29040" windowHeight="15840" xr2:uid="{00000000-000D-0000-FFFF-FFFF00000000}"/>
  </bookViews>
  <sheets>
    <sheet name="aanvraag" sheetId="1" r:id="rId1"/>
  </sheets>
  <definedNames>
    <definedName name="AardAanvraag_fldAantalBijkomendePlaatsen">aanvraag!$B$246</definedName>
    <definedName name="AardAanvraag_fldAantalLeerlingenNieuweInfra">aanvraag!$B$251</definedName>
    <definedName name="AardAanvraag_fldAanvraagMotiveerGeplandeWerken">aanvraag!$B$209</definedName>
    <definedName name="AardAanvraag_fldAanvraagOmschrijfGeplandeWerken">aanvraag!$B$193</definedName>
    <definedName name="AardAanvraag_fldDatumUitvoeringWerkenJaar">aanvraag!$M$188:$P$188</definedName>
    <definedName name="AardAanvraag_fldDatumUitvoeringWerkenMaand">aanvraag!$G$188:$H$188</definedName>
    <definedName name="AardAanvraag_fldSubsidiesAndereOverhedenAndereWaarde">aanvraag!$I$238</definedName>
    <definedName name="AdministratieveGegevens_fldAankoopGebouwAard">aanvraag!$Q$76</definedName>
    <definedName name="AdministratieveGegevens_fldAankoopGebouwGemeente">aanvraag!$V$80</definedName>
    <definedName name="AdministratieveGegevens_fldAankoopGebouwNr">aanvraag!$AM$78</definedName>
    <definedName name="AdministratieveGegevens_fldAankoopGebouwPostcode">aanvraag!$Q$80</definedName>
    <definedName name="AdministratieveGegevens_fldAankoopGebouwStraat">aanvraag!$Q$78</definedName>
    <definedName name="AdministratieveGegevens_fldBIC">aanvraag!$I$131:$P$131</definedName>
    <definedName name="AdministratieveGegevens_fldCoördinerendeIMemail">aanvraag!$Q$124</definedName>
    <definedName name="AdministratieveGegevens_fldCoördinerendeIMGemeente">aanvraag!$V$118</definedName>
    <definedName name="AdministratieveGegevens_fldCoördinerendeIMGSM">aanvraag!$Q$122</definedName>
    <definedName name="AdministratieveGegevens_fldCoördinerendeIMNaam">aanvraag!$Q$114</definedName>
    <definedName name="AdministratieveGegevens_fldCoördinerendeIMNr">aanvraag!$AM$116</definedName>
    <definedName name="AdministratieveGegevens_fldCoördinerendeIMPostcode">aanvraag!$Q$118</definedName>
    <definedName name="AdministratieveGegevens_fldCoördinerendeIMStraat">aanvraag!$Q$116</definedName>
    <definedName name="AdministratieveGegevens_fldCoördinerendeIMTelefoon">aanvraag!$Q$120</definedName>
    <definedName name="AdministratieveGegevens_fldIBAN">aanvraag!$I$129:$X$129</definedName>
    <definedName name="AdministratieveGegevens_fldIMKBO">aanvraag!$B$135:$E$135,aanvraag!$G$135:$I$135,aanvraag!$K$135:$M$135</definedName>
    <definedName name="AdministratieveGegevens_fldKadastraleGegevensWerkenDatumAkte">aanvraag!$S$96:$T$96,aanvraag!$Y$96:$Z$96,aanvraag!$AD$96:$AG$96</definedName>
    <definedName name="AdministratieveGegevens_fldOnderwijsinstellingGemeente">aanvraag!$V$62</definedName>
    <definedName name="AdministratieveGegevens_fldOnderwijsinstellingNaam">aanvraag!$Q$58</definedName>
    <definedName name="AdministratieveGegevens_fldOnderwijsinstellingNr">aanvraag!$AM$60</definedName>
    <definedName name="AdministratieveGegevens_fldOnderwijsinstellingPostcode">aanvraag!$Q$62</definedName>
    <definedName name="AdministratieveGegevens_fldOnderwijsinstellingStraat">aanvraag!$Q$60</definedName>
    <definedName name="AdministratieveGegevens_fldSamenMetAnderVestiging">aanvraag!$AD$139</definedName>
    <definedName name="AdministratieveGegevens_fldSchoolbestuurGemeente">aanvraag!$V$52</definedName>
    <definedName name="AdministratieveGegevens_fldSchoolbestuurKBO">aanvraag!$Q$54:$T$54,aanvraag!$V$54:$X$54,aanvraag!$Z$54:$AB$54</definedName>
    <definedName name="AdministratieveGegevens_fldSchoolbestuurNaam">aanvraag!$Q$48</definedName>
    <definedName name="AdministratieveGegevens_fldSchoolbestuurNr">aanvraag!$AM$50</definedName>
    <definedName name="AdministratieveGegevens_fldSchoolbestuurPostcode">aanvraag!$Q$52</definedName>
    <definedName name="AdministratieveGegevens_fldSchoolbestuurStraat">aanvraag!$Q$50</definedName>
    <definedName name="AdministratieveGegevens_fldVestigingGemeente">aanvraag!$V$70</definedName>
    <definedName name="AdministratieveGegevens_fldVestigingInstellingsnummer">aanvraag!$Q$72</definedName>
    <definedName name="AdministratieveGegevens_fldVestigingNaam">aanvraag!$Q$66</definedName>
    <definedName name="AdministratieveGegevens_fldVestigingNr">aanvraag!$AM$68</definedName>
    <definedName name="AdministratieveGegevens_fldVestigingPostcode">aanvraag!$Q$70</definedName>
    <definedName name="AdministratieveGegevens_fldVestigingStraat">aanvraag!$Q$68</definedName>
    <definedName name="AdministratieveGegevens_fldVestigingWerkenAfdeling">aanvraag!$Q$88</definedName>
    <definedName name="AdministratieveGegevens_fldVestigingWerkenNr">aanvraag!$Q$92</definedName>
    <definedName name="AdministratieveGegevens_fldVestigingWerkenOppervlakteARE">aanvraag!$Z$94</definedName>
    <definedName name="AdministratieveGegevens_fldVestigingWerkenOppervlakteCA">aanvraag!$AI$94</definedName>
    <definedName name="AdministratieveGegevens_fldVestigingWerkenOppervlakteHA">aanvraag!$Q$94</definedName>
    <definedName name="AdministratieveGegevens_fldVestigingWerkenSectie">aanvraag!$Q$90</definedName>
    <definedName name="BerekeningBestaandBrutoOppervlakte_fldGebouwAfgebrokenOfOntrokkenBouwjaarGebouw1">aanvraag!$P$438</definedName>
    <definedName name="BerekeningBestaandBrutoOppervlakte_fldGebouwAfgebrokenOfOntrokkenBouwjaarGebouw2">aanvraag!$P$440</definedName>
    <definedName name="BerekeningBestaandBrutoOppervlakte_fldGebouwAfgebrokenOfOntrokkenBrutoOppM2Gebouw1">aanvraag!$G$438</definedName>
    <definedName name="BerekeningBestaandBrutoOppervlakte_fldGebouwAfgebrokenOfOntrokkenBrutoOppM2Gebouw2">aanvraag!$G$440</definedName>
    <definedName name="BerekeningBestaandBrutoOppervlakte_fldGenormeerdeOmgevingBehoudenBrutoOppM2Fietsenberging">aanvraag!$Q$492</definedName>
    <definedName name="BerekeningBestaandBrutoOppervlakte_fldGenormeerdeOmgevingBehoudenBrutoOppM2OpenEnOverdekteSpeelplaats">aanvraag!$Q$494</definedName>
    <definedName name="BerekeningBestaandBrutoOppervlakte_fldGenormeerdeOmgevingBehoudenBrutoOppM2OverdekteSpeelplaats">aanvraag!$Q$490</definedName>
    <definedName name="BerekeningBestaandBrutoOppervlakte_fldGenormeerdeOmgevingBehoudenBrutoOppM2ParkeerEnManoeuvreerruimte">aanvraag!$Q$496</definedName>
    <definedName name="BerekeningBestaandBrutoOppervlakte_fldLokaalLOAfgebrokenOfOntrokkenBouwjaarGebouw1">aanvraag!$P$464</definedName>
    <definedName name="BerekeningBestaandBrutoOppervlakte_fldLokaalLOAfgebrokenOfOntrokkenBouwjaarGebouw2">aanvraag!$P$466</definedName>
    <definedName name="BerekeningBestaandBrutoOppervlakte_fldLokaalLOAfgebrokenOfOntrokkenBrutoOppM2Gebouw1">aanvraag!$G$464</definedName>
    <definedName name="BerekeningBestaandBrutoOppervlakte_fldLokaalLOAfgebrokenOfOntrokkenBrutoOppM2Gebouw2">aanvraag!$G$466</definedName>
    <definedName name="BerekeningBestaandBrutoOppervlakte_fldLokaalLOAfgebrokenOfOntrokkenGebouwcodeGebouw1">aanvraag!$B$464</definedName>
    <definedName name="BerekeningBestaandBrutoOppervlakte_fldLokaalLOAfgebrokenOfOntrokkenGebouwcodeGebouw2">aanvraag!$B$466</definedName>
    <definedName name="BerekeningBestaandBrutoOppervlakte_fldLokaalLOBouwjaarGebouw1">aanvraag!$P$451</definedName>
    <definedName name="BerekeningBestaandBrutoOppervlakte_fldLokaalLOBouwjaarGebouw2">aanvraag!$P$453</definedName>
    <definedName name="BerekeningBestaandBrutoOppervlakte_fldLokaalLOBrutoOppM2Gebouw1">aanvraag!$G$451</definedName>
    <definedName name="BerekeningBestaandBrutoOppervlakte_fldLokaalLOBrutoOppM2Gebouw2">aanvraag!$G$453</definedName>
    <definedName name="BerekeningBestaandBrutoOppervlakte_fldSchoolgebouwenBouwjaarGebouw1">aanvraag!$S$405</definedName>
    <definedName name="BerekeningBestaandBrutoOppervlakte_fldSchoolgebouwenBouwjaarGebouw10">aanvraag!$S$423</definedName>
    <definedName name="BerekeningBestaandBrutoOppervlakte_fldSchoolgebouwenBouwjaarGebouw11">aanvraag!$S$425</definedName>
    <definedName name="BerekeningBestaandBrutoOppervlakte_fldSchoolgebouwenBouwjaarGebouw12">aanvraag!$S$427</definedName>
    <definedName name="BerekeningBestaandBrutoOppervlakte_fldSchoolgebouwenBouwjaarGebouw2">aanvraag!$S$407</definedName>
    <definedName name="BerekeningBestaandBrutoOppervlakte_fldSchoolgebouwenBouwjaarGebouw3">aanvraag!$S$409</definedName>
    <definedName name="BerekeningBestaandBrutoOppervlakte_fldSchoolgebouwenBouwjaarGebouw4">aanvraag!$S$411</definedName>
    <definedName name="BerekeningBestaandBrutoOppervlakte_fldSchoolgebouwenBouwjaarGebouw5">aanvraag!$S$413</definedName>
    <definedName name="BerekeningBestaandBrutoOppervlakte_fldSchoolgebouwenBouwjaarGebouw6">aanvraag!$S$415</definedName>
    <definedName name="BerekeningBestaandBrutoOppervlakte_fldSchoolgebouwenBouwjaarGebouw7">aanvraag!$S$417</definedName>
    <definedName name="BerekeningBestaandBrutoOppervlakte_fldSchoolgebouwenBouwjaarGebouw8">aanvraag!$S$419</definedName>
    <definedName name="BerekeningBestaandBrutoOppervlakte_fldSchoolgebouwenBouwjaarGebouw9">aanvraag!$S$421</definedName>
    <definedName name="BerekeningBestaandBrutoOppervlakte_fldSchoolgebouwenBrutoOppM2Gebouw1">aanvraag!$I$405</definedName>
    <definedName name="BerekeningBestaandBrutoOppervlakte_fldSchoolgebouwenBrutoOppM2Gebouw10">aanvraag!$I$423</definedName>
    <definedName name="BerekeningBestaandBrutoOppervlakte_fldSchoolgebouwenBrutoOppM2Gebouw11">aanvraag!$I$425</definedName>
    <definedName name="BerekeningBestaandBrutoOppervlakte_fldSchoolgebouwenBrutoOppM2Gebouw12">aanvraag!$I$427</definedName>
    <definedName name="BerekeningBestaandBrutoOppervlakte_fldSchoolgebouwenBrutoOppM2Gebouw2">aanvraag!$I$407</definedName>
    <definedName name="BerekeningBestaandBrutoOppervlakte_fldSchoolgebouwenBrutoOppM2Gebouw3">aanvraag!$I$409</definedName>
    <definedName name="BerekeningBestaandBrutoOppervlakte_fldSchoolgebouwenBrutoOppM2Gebouw4">aanvraag!$I$411</definedName>
    <definedName name="BerekeningBestaandBrutoOppervlakte_fldSchoolgebouwenBrutoOppM2Gebouw5">aanvraag!$I$413</definedName>
    <definedName name="BerekeningBestaandBrutoOppervlakte_fldSchoolgebouwenBrutoOppM2Gebouw6">aanvraag!$I$415</definedName>
    <definedName name="BerekeningBestaandBrutoOppervlakte_fldSchoolgebouwenBrutoOppM2Gebouw7">aanvraag!$I$417</definedName>
    <definedName name="BerekeningBestaandBrutoOppervlakte_fldSchoolgebouwenBrutoOppM2Gebouw8">aanvraag!$I$419</definedName>
    <definedName name="BerekeningBestaandBrutoOppervlakte_fldSchoolgebouwenBrutoOppM2Gebouw9">aanvraag!$I$421</definedName>
    <definedName name="BerekeningBestaandBrutoOppervlakte_fldTechnischeLokalenBrutoOppM2AndereLokalen">aanvraag!$Q$486</definedName>
    <definedName name="BerekeningBestaandBrutoOppervlakte_fldTechnischeLokalenBrutoOppM2Hoogspanningscabine">aanvraag!$Q$480</definedName>
    <definedName name="BerekeningBestaandBrutoOppervlakte_fldTechnischeLokalenBrutoOppM2Machinekamer">aanvraag!$Q$482</definedName>
    <definedName name="BerekeningBestaandBrutoOppervlakte_fldTechnischeLokalenBrutoOppM2OpslagplaatsBrandstof">aanvraag!$Q$484</definedName>
    <definedName name="BerekeningBestaandBrutoOppervlakte_fldTechnischeLokalenBrutoOppM2Stookplaats1">aanvraag!$Q$472</definedName>
    <definedName name="BerekeningBestaandBrutoOppervlakte_fldTechnischeLokalenBrutoOppM2Stookplaats2">aanvraag!$Q$474</definedName>
    <definedName name="BerekeningBestaandBrutoOppervlakte_fldTechnischeLokalenBrutoOppM2Stookplaats3">aanvraag!$Q$476</definedName>
    <definedName name="BerekeningBestaandBrutoOppervlakte_fldTechnischeLokalenBrutoOppM2Stookplaats4">aanvraag!$Q$478</definedName>
    <definedName name="BerekeningBestaandeBrutoOppervlakte_fldGebouwcode1">aanvraag!$B$405</definedName>
    <definedName name="BerekeningBestaandeBrutoOppervlakte_fldGebouwcode10">aanvraag!$B$423</definedName>
    <definedName name="BerekeningBestaandeBrutoOppervlakte_fldGebouwcode11">aanvraag!$B$425</definedName>
    <definedName name="BerekeningBestaandeBrutoOppervlakte_fldGebouwcode12">aanvraag!$B$427</definedName>
    <definedName name="BerekeningBestaandeBrutoOppervlakte_fldGebouwcode2">aanvraag!$B$407</definedName>
    <definedName name="BerekeningBestaandeBrutoOppervlakte_fldGebouwcode3">aanvraag!$B$409</definedName>
    <definedName name="BerekeningBestaandeBrutoOppervlakte_fldGebouwcode4">aanvraag!$B$411</definedName>
    <definedName name="BerekeningBestaandeBrutoOppervlakte_fldGebouwcode5">aanvraag!$B$413</definedName>
    <definedName name="BerekeningBestaandeBrutoOppervlakte_fldGebouwcode6">aanvraag!$B$415</definedName>
    <definedName name="BerekeningBestaandeBrutoOppervlakte_fldGebouwcode7">aanvraag!$B$417</definedName>
    <definedName name="BerekeningBestaandeBrutoOppervlakte_fldGebouwcode8">aanvraag!$B$419</definedName>
    <definedName name="BerekeningBestaandeBrutoOppervlakte_fldGebouwcode9">aanvraag!$B$421</definedName>
    <definedName name="BerekeningBestaandeBrutoOppervlakte_fldGebouwcodeAfbraak1">aanvraag!$B$438</definedName>
    <definedName name="BerekeningBestaandeBrutoOppervlakte_fldGebouwcodeAfbraak2">aanvraag!$B$440</definedName>
    <definedName name="BerekeningFysischeNorm_fdlTotaalAantalLeerlingen">aanvraag!$Q$261</definedName>
    <definedName name="BerekeningFysischeNorm_fldAantalFiets">aanvraag!$B$268</definedName>
    <definedName name="BerekeningFysischeNorm_fldAantalLeerlingenDerdeGraadOfHogereCyclus">aanvraag!$Q$264</definedName>
    <definedName name="BerekeningFysischeNorm_fldAantalPersoneelsledenHalveOpdracht">aanvraag!$B$272</definedName>
    <definedName name="BerekeningFysischeNorm_fldAantalWekelijkseLestijdenLO">aanvraag!$B$276</definedName>
    <definedName name="BerekeningMaximaleBrutoOppervlakte_fldAantalLeerlingenPraktischOfKunstvakBouwEersteGraad">aanvraag!$Q$345</definedName>
    <definedName name="BerekeningMaximaleBrutoOppervlakte_fldAantalLeerlingenPraktischOfKunstvakBouwOverige">aanvraag!$Q$347</definedName>
    <definedName name="BerekeningMaximaleBrutoOppervlakte_fldAantalLeerlingenPraktischOfKunstvakHoutEersteGraad">aanvraag!$Q$353</definedName>
    <definedName name="BerekeningMaximaleBrutoOppervlakte_fldAantalLeerlingenPraktischOfKunstvakHoutOverige">aanvraag!$Q$355</definedName>
    <definedName name="BerekeningMaximaleBrutoOppervlakte_fldLestijdenPraktischOfKunstVakEersteGraad">aanvraag!$Q$284</definedName>
    <definedName name="BerekeningMaximaleBrutoOppervlakte_fldLestijdenPraktischOfKunstvakStudiegebiedAuto">aanvraag!$Q$289</definedName>
    <definedName name="BerekeningMaximaleBrutoOppervlakte_fldLestijdenPraktischOfKunstvakStudiegebiedBallet">aanvraag!$Q$335</definedName>
    <definedName name="BerekeningMaximaleBrutoOppervlakte_fldLestijdenPraktischOfKunstvakStudiegebiedBeeldendeKunst">aanvraag!$Q$337</definedName>
    <definedName name="BerekeningMaximaleBrutoOppervlakte_fldLestijdenPraktischOfKunstvakStudiegebiedChemie">aanvraag!$Q$291</definedName>
    <definedName name="BerekeningMaximaleBrutoOppervlakte_fldLestijdenPraktischOfKunstvakStudiegebiedDecoratieveTechnieken">aanvraag!$Q$293</definedName>
    <definedName name="BerekeningMaximaleBrutoOppervlakte_fldLestijdenPraktischOfKunstvakStudiegebiedFotografie">aanvraag!$Q$295</definedName>
    <definedName name="BerekeningMaximaleBrutoOppervlakte_fldLestijdenPraktischOfKunstvakStudiegebiedGlastechnieken">aanvraag!$Q$297</definedName>
    <definedName name="BerekeningMaximaleBrutoOppervlakte_fldLestijdenPraktischOfKunstvakStudiegebiedGrafischeTechnieken">aanvraag!$Q$299</definedName>
    <definedName name="BerekeningMaximaleBrutoOppervlakte_fldLestijdenPraktischOfKunstvakStudiegebiedHandel">aanvraag!$Q$301</definedName>
    <definedName name="BerekeningMaximaleBrutoOppervlakte_fldLestijdenPraktischOfKunstvakStudiegebiedHout">aanvraag!$Q$303</definedName>
    <definedName name="BerekeningMaximaleBrutoOppervlakte_fldLestijdenPraktischOfKunstvakStudiegebiedJuwelen">aanvraag!$Q$305</definedName>
    <definedName name="BerekeningMaximaleBrutoOppervlakte_fldLestijdenPraktischOfKunstvakStudiegebiedKoelingEnWarmte">aanvraag!$Q$307</definedName>
    <definedName name="BerekeningMaximaleBrutoOppervlakte_fldLestijdenPraktischOfKunstvakStudiegebiedLandEnTuinbouw">aanvraag!$Q$309</definedName>
    <definedName name="BerekeningMaximaleBrutoOppervlakte_fldLestijdenPraktischOfKunstvakStudiegebiedLichaamsverzorging">aanvraag!$Q$311</definedName>
    <definedName name="BerekeningMaximaleBrutoOppervlakte_fldLestijdenPraktischOfKunstvakStudiegebiedMaritiemeOpleidingen">aanvraag!$Q$313</definedName>
    <definedName name="BerekeningMaximaleBrutoOppervlakte_fldLestijdenPraktischOfKunstvakStudiegebiedMechanicaElektriciteit">aanvraag!$Q$315</definedName>
    <definedName name="BerekeningMaximaleBrutoOppervlakte_fldLestijdenPraktischOfKunstvakStudiegebiedMode">aanvraag!$Q$317</definedName>
    <definedName name="BerekeningMaximaleBrutoOppervlakte_fldLestijdenPraktischOfKunstvakStudiegebiedMuziekinstrumentenBouw">aanvraag!$Q$319</definedName>
    <definedName name="BerekeningMaximaleBrutoOppervlakte_fldLestijdenPraktischOfKunstvakStudiegebiedOptiek">aanvraag!$Q$321</definedName>
    <definedName name="BerekeningMaximaleBrutoOppervlakte_fldLestijdenPraktischOfKunstvakStudiegebiedOrthopedischeTechnieken">aanvraag!$Q$323</definedName>
    <definedName name="BerekeningMaximaleBrutoOppervlakte_fldLestijdenPraktischOfKunstvakStudiegebiedPersonenzorg">aanvraag!$Q$325</definedName>
    <definedName name="BerekeningMaximaleBrutoOppervlakte_fldLestijdenPraktischOfKunstvakStudiegebiedPodiumKunsten">aanvraag!$Q$339</definedName>
    <definedName name="BerekeningMaximaleBrutoOppervlakte_fldLestijdenPraktischOfKunstvakStudiegebiedTandtechnieken">aanvraag!$Q$327</definedName>
    <definedName name="BerekeningMaximaleBrutoOppervlakte_fldLestijdenPraktischOfKunstvakStudiegebiedTextiel">aanvraag!$Q$329</definedName>
    <definedName name="BerekeningMaximaleBrutoOppervlakte_fldLestijdenPraktischOfKunstvakStudiegebiedToerisme">aanvraag!$Q$331</definedName>
    <definedName name="BerekeningMaximaleBrutoOppervlakte_fldLestijdenPraktischOfKunstvakStudiegebiedVoeding">aanvraag!$Q$333</definedName>
    <definedName name="BerekeningTotaleKostprijs_fldTotaleKostprijsAfbraakwerken">aanvraag!$Q$611</definedName>
    <definedName name="BerekeningTotaleKostprijs_fldTotaleKostprijsEersteUitrustingLokalenLO">aanvraag!$Q$628</definedName>
    <definedName name="BerekeningTotaleKostprijs_fldTotaleKostprijsEersteUitrustingOpenSpeelplaats">aanvraag!$Q$632</definedName>
    <definedName name="BerekeningTotaleKostprijs_fldTotaleKostprijsEersteUitrustingOverdekteSpeelplaats">aanvraag!$Q$630</definedName>
    <definedName name="BerekeningTotaleKostprijs_fldTotaleKostprijsEersteUitrustingSchoolgebouwen">aanvraag!$Q$626</definedName>
    <definedName name="GegevensSubsidiewaarden_fldInstellingAdministratieveZetelGemeente">aanvraag!$V$168</definedName>
    <definedName name="GegevensSubsidiewaarden_fldInstellingAdministratieveZetelHuisnummer">aanvraag!$AM$166</definedName>
    <definedName name="GegevensSubsidiewaarden_fldInstellingAdministratieveZetelPostnummer">aanvraag!$Q$168</definedName>
    <definedName name="GegevensSubsidiewaarden_fldInstellingAdministratieveZetelStraat">aanvraag!$Q$166</definedName>
    <definedName name="GegevensSubsidiewaarden_fldInstellingBeschikbaarGebouwGemeente">aanvraag!$V$174</definedName>
    <definedName name="GegevensSubsidiewaarden_fldInstellingBeschikbaarGebouwHuisnummer">aanvraag!$AM$172</definedName>
    <definedName name="GegevensSubsidiewaarden_fldInstellingBeschikbaarGebouwPostnummer">aanvraag!$Q$174</definedName>
    <definedName name="GegevensSubsidiewaarden_fldInstellingBeschikbaarGebouwStraat">aanvraag!$Q$172</definedName>
    <definedName name="GegevensSubsidiewaarden_fldInstellingInrichtendeMachtOfSchoolbestuur">aanvraag!$Q$161</definedName>
    <definedName name="Ondertekening_fldFunctie">aanvraag!$O$712</definedName>
    <definedName name="Ondertekening_fldHandtekening">aanvraag!$O$704</definedName>
    <definedName name="Ondertekening_fldNaam">aanvraag!$O$710</definedName>
    <definedName name="Ondertekening_fldOndertekeningsDatum">aanvraag!$Q$702:$R$702,aanvraag!$W$702:$X$702,aanvraag!$AB$702:$AE$702</definedName>
    <definedName name="Ontvangstdatum_fldOntvangstdatum">aanvraag!$AI$10</definedName>
    <definedName name="OppervlakteNieuwbouwEnKostprijs_fldBouwjaarLokalenLOGebouw1Aankoop">aanvraag!$R$508</definedName>
    <definedName name="OppervlakteNieuwbouwEnKostprijs_fldBouwjaarLokalenLOGebouw1Afbraak">aanvraag!$R$520</definedName>
    <definedName name="OppervlakteNieuwbouwEnKostprijs_fldBouwjaarSchoollokalenGebouw1Aankoop">aanvraag!$R$506</definedName>
    <definedName name="OppervlakteNieuwbouwEnKostprijs_fldBouwjaarSchoollokalenGebouw1Afbraak">aanvraag!$R$518</definedName>
    <definedName name="OppervlakteNieuwbouwEnKostprijs_fldBouwjaarTechnischeLokalenGebouw1Aankoop">aanvraag!$R$510</definedName>
    <definedName name="OppervlakteNieuwbouwEnKostprijs_fldBouwjaarTechnischeLokalenGebouw1Afbraak">aanvraag!$R$522</definedName>
    <definedName name="OppervlakteNieuwbouwEnKostprijs_fldBrutoOppFietsenbergplaatsAfbraak">aanvraag!$Q$554</definedName>
    <definedName name="OppervlakteNieuwbouwEnKostprijs_fldBrutoOppLokalenLOGebouw1Aankoop">aanvraag!$I$508</definedName>
    <definedName name="OppervlakteNieuwbouwEnKostprijs_fldBrutoOppLokalenLOGebouw1Afbraak">aanvraag!$I$520</definedName>
    <definedName name="OppervlakteNieuwbouwEnKostprijs_fldBrutoOppOpenSpeelplaatsAfbraak">aanvraag!$Q$552</definedName>
    <definedName name="OppervlakteNieuwbouwEnKostprijs_fldBrutoOppOverdekteSpeelplaatsAfbraak">aanvraag!$Q$550</definedName>
    <definedName name="OppervlakteNieuwbouwEnKostprijs_fldBrutoOppParkeerEnManoeuvreerruimteAfbraak">aanvraag!$Q$556</definedName>
    <definedName name="OppervlakteNieuwbouwEnKostprijs_fldBrutoOppSchoollokalenGebouw1Aankoop">aanvraag!$I$506</definedName>
    <definedName name="OppervlakteNieuwbouwEnKostprijs_fldBrutoOppSchoollokalenGebouw1Afbraak">aanvraag!$I$518</definedName>
    <definedName name="OppervlakteNieuwbouwEnKostprijs_fldBrutoOppTechnischeLokalenGebouw1Aankoop">aanvraag!$I$510</definedName>
    <definedName name="OppervlakteNieuwbouwEnKostprijs_fldBrutoOppTechnischeLokalenGebouw1Afbraak">aanvraag!$I$522</definedName>
    <definedName name="OppervlakteNieuwbouwEnKostprijs_fldKostprijsLokalenLOGebouw1Aankoop">aanvraag!$AG$508</definedName>
    <definedName name="OppervlakteNieuwbouwEnKostprijs_fldKostprijsSchoollokalenGebouw1Aankoop">aanvraag!$AG$506</definedName>
    <definedName name="OppervlakteNieuwbouwEnKostprijs_fldKostprijsTechnischeLokalenGebouw1Aankoop">aanvraag!$AG$510</definedName>
    <definedName name="OppervlakteNieuwbouwEnKostprijs_fldNieuwbouwGenormeerdeOmgevingBrutoOppM2Fietsenberging">aanvraag!$Q$541</definedName>
    <definedName name="OppervlakteNieuwbouwEnKostprijs_fldNieuwbouwGenormeerdeOmgevingBrutoOppM2OpenSpeelplaats">aanvraag!$Q$539</definedName>
    <definedName name="OppervlakteNieuwbouwEnKostprijs_fldNieuwbouwGenormeerdeOmgevingBrutoOppM2OverdekteSpeelplaats">aanvraag!$Q$537</definedName>
    <definedName name="OppervlakteNieuwbouwEnKostprijs_fldNieuwbouwGenormeerdeOmgevingBrutoOppM2ParkeerEnManoeuvreerruimte">aanvraag!$Q$543</definedName>
    <definedName name="OppervlakteNieuwbouwEnKostprijs_fldNieuwbouwGenormeerdeOmgevingKostprijsFietsenberging">aanvraag!$Z$541</definedName>
    <definedName name="OppervlakteNieuwbouwEnKostprijs_fldNieuwbouwGenormeerdeOmgevingKostprijsOpenSpeelplaats">aanvraag!$Z$539</definedName>
    <definedName name="OppervlakteNieuwbouwEnKostprijs_fldNieuwbouwGenormeerdeOmgevingKostprijsOverdekteSpeelplaats">aanvraag!$Z$537</definedName>
    <definedName name="OppervlakteNieuwbouwEnKostprijs_fldNieuwbouwGenormeerdeOmgevingKostprijsParkeerEnManoeuvreerruimte">aanvraag!$Z$543</definedName>
    <definedName name="OppervlakteVerbouwingswerkenEnKostprijs_fldKostprijsNietGenormeerdeOmgevingswerken">aanvraag!$B$599</definedName>
    <definedName name="OppervlakteVerbouwingswerkenEnKostprijs_fldVerbouwingswerkenBrutoOppM2LokalenLO">aanvraag!$Q$577</definedName>
    <definedName name="OppervlakteVerbouwingswerkenEnKostprijs_fldVerbouwingswerkenBrutoOppM2Schoolgebouwen">aanvraag!$Q$575</definedName>
    <definedName name="OppervlakteVerbouwingswerkenEnKostprijs_fldVerbouwingswerkenBrutoOppM2TechnischeLokalen">aanvraag!$Q$579</definedName>
    <definedName name="OppervlakteVerbouwingswerkenEnKostprijs_fldVerbouwingswerkenGenormeerdeOmgevingswerkenBrutoOppM2Fietsenberging">aanvraag!$Q$590</definedName>
    <definedName name="OppervlakteVerbouwingswerkenEnKostprijs_fldVerbouwingswerkenGenormeerdeOmgevingswerkenBrutoOppM2OpenSpeelplaats">aanvraag!$Q$588</definedName>
    <definedName name="OppervlakteVerbouwingswerkenEnKostprijs_fldVerbouwingswerkenGenormeerdeOmgevingswerkenBrutoOppM2OverdekteSpeelplaats">aanvraag!$Q$586</definedName>
    <definedName name="OppervlakteVerbouwingswerkenEnKostprijs_fldVerbouwingswerkenGenormeerdeOmgevingswerkenBrutoOppM2ParkeerEnManoeuvreerruimte">aanvraag!$Q$592</definedName>
    <definedName name="OppervlakteVerbouwingswerkenEnKostprijs_fldVerbouwingswerkenGenormeerdeOmgevingswerkenKostprijsFietsenberging">aanvraag!$Z$590</definedName>
    <definedName name="OppervlakteVerbouwingswerkenEnKostprijs_fldVerbouwingswerkenGenormeerdeOmgevingswerkenKostprijsOpenSpeelplaats">aanvraag!$Z$588</definedName>
    <definedName name="OppervlakteVerbouwingswerkenEnKostprijs_fldVerbouwingswerkenGenormeerdeOmgevingswerkenKostprijsOverdekteSpeelplaats">aanvraag!$Z$586</definedName>
    <definedName name="OppervlakteVerbouwingswerkenEnKostprijs_fldVerbouwingswerkenGenormeerdeOmgevingswerkenKostprijsParkeerEnManoeuvreerruimte">aanvraag!$Z$592</definedName>
    <definedName name="OppervlakteVerbouwingswerkenEnKostprijs_fldVerbouwingswerkenKostprijsLokalenLO">aanvraag!$Z$577</definedName>
    <definedName name="OppervlakteVerbouwingswerkenEnKostprijs_fldVerbouwingswerkenKostprijsSchoolgebouwen">aanvraag!$Z$575</definedName>
    <definedName name="OppervlakteVerbouwingswerkenEnKostprijs_fldVerbouwingswerkenKostprijsTechnischeLokalen">aanvraag!$Z$579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13" i="1" l="1"/>
  <c r="Q567" i="1" l="1"/>
  <c r="Q565" i="1"/>
  <c r="Q563" i="1"/>
  <c r="Q561" i="1"/>
  <c r="Q624" i="1" l="1"/>
  <c r="P660" i="1" l="1"/>
  <c r="P658" i="1"/>
  <c r="P656" i="1"/>
  <c r="P654" i="1"/>
  <c r="P652" i="1"/>
  <c r="Q622" i="1"/>
  <c r="Q617" i="1"/>
  <c r="Q615" i="1"/>
  <c r="Z579" i="1"/>
  <c r="AA619" i="1" s="1"/>
  <c r="W660" i="1"/>
  <c r="W658" i="1"/>
  <c r="Z522" i="1"/>
  <c r="Z520" i="1"/>
  <c r="Z518" i="1"/>
  <c r="Y510" i="1"/>
  <c r="Y508" i="1"/>
  <c r="Y506" i="1"/>
  <c r="X466" i="1"/>
  <c r="X464" i="1"/>
  <c r="X453" i="1"/>
  <c r="X451" i="1"/>
  <c r="X440" i="1"/>
  <c r="X438" i="1"/>
  <c r="AF427" i="1"/>
  <c r="AF425" i="1"/>
  <c r="AF423" i="1"/>
  <c r="AF421" i="1"/>
  <c r="AF419" i="1"/>
  <c r="AF417" i="1"/>
  <c r="AF415" i="1"/>
  <c r="AF413" i="1"/>
  <c r="AF411" i="1"/>
  <c r="AF409" i="1"/>
  <c r="AF407" i="1"/>
  <c r="AF405" i="1"/>
  <c r="Q390" i="1"/>
  <c r="AK660" i="1" s="1"/>
  <c r="Q388" i="1"/>
  <c r="AK658" i="1" s="1"/>
  <c r="Q386" i="1"/>
  <c r="AK654" i="1" s="1"/>
  <c r="Q384" i="1"/>
  <c r="AK656" i="1" s="1"/>
  <c r="AQ382" i="1"/>
  <c r="AQ380" i="1"/>
  <c r="AQ378" i="1"/>
  <c r="B380" i="1" s="1"/>
  <c r="AK650" i="1" s="1"/>
  <c r="AQ368" i="1"/>
  <c r="AQ366" i="1"/>
  <c r="Q366" i="1" s="1"/>
  <c r="X355" i="1"/>
  <c r="X353" i="1"/>
  <c r="X347" i="1"/>
  <c r="X345" i="1"/>
  <c r="X339" i="1"/>
  <c r="X337" i="1"/>
  <c r="X335" i="1"/>
  <c r="X333" i="1"/>
  <c r="X331" i="1"/>
  <c r="X329" i="1"/>
  <c r="X327" i="1"/>
  <c r="X325" i="1"/>
  <c r="X323" i="1"/>
  <c r="X321" i="1"/>
  <c r="X319" i="1"/>
  <c r="X317" i="1"/>
  <c r="X315" i="1"/>
  <c r="X313" i="1"/>
  <c r="X311" i="1"/>
  <c r="X309" i="1"/>
  <c r="X307" i="1"/>
  <c r="X305" i="1"/>
  <c r="X303" i="1"/>
  <c r="X301" i="1"/>
  <c r="X299" i="1"/>
  <c r="X297" i="1"/>
  <c r="X295" i="1"/>
  <c r="X293" i="1"/>
  <c r="X291" i="1"/>
  <c r="X289" i="1"/>
  <c r="X284" i="1"/>
  <c r="Q368" i="1" s="1"/>
  <c r="J531" i="1" l="1"/>
  <c r="W652" i="1" s="1"/>
  <c r="AD652" i="1" s="1"/>
  <c r="AK468" i="1"/>
  <c r="P650" i="1" s="1"/>
  <c r="X349" i="1"/>
  <c r="Q372" i="1" s="1"/>
  <c r="J529" i="1"/>
  <c r="W650" i="1" s="1"/>
  <c r="X357" i="1"/>
  <c r="Q374" i="1" s="1"/>
  <c r="AK443" i="1"/>
  <c r="P648" i="1" s="1"/>
  <c r="J527" i="1"/>
  <c r="W648" i="1" s="1"/>
  <c r="AD658" i="1"/>
  <c r="AD660" i="1"/>
  <c r="X341" i="1"/>
  <c r="Q370" i="1" s="1"/>
  <c r="W656" i="1"/>
  <c r="AD656" i="1" s="1"/>
  <c r="AG510" i="1"/>
  <c r="Q634" i="1" s="1"/>
  <c r="W654" i="1"/>
  <c r="AD654" i="1" s="1"/>
  <c r="Q376" i="1" l="1"/>
  <c r="AK648" i="1" s="1"/>
  <c r="AD650" i="1"/>
  <c r="AD648" i="1"/>
</calcChain>
</file>

<file path=xl/sharedStrings.xml><?xml version="1.0" encoding="utf-8"?>
<sst xmlns="http://schemas.openxmlformats.org/spreadsheetml/2006/main" count="570" uniqueCount="270">
  <si>
    <t xml:space="preserve"> </t>
  </si>
  <si>
    <t>//////////////////////////////////////////////////////////////////////////////////////////////////////////////////////////////////////////////////////</t>
  </si>
  <si>
    <t>Agentschap voor Infrastructuur in het Onderwijs</t>
  </si>
  <si>
    <t>In te vullen door de</t>
  </si>
  <si>
    <t>Afdeling Reguliere Financiering</t>
  </si>
  <si>
    <t>behandelende afdeling</t>
  </si>
  <si>
    <t>Koning Albert II-laan 15, 1210 BRUSSEL</t>
  </si>
  <si>
    <t>ontvangstdatum</t>
  </si>
  <si>
    <t>info@agion.be</t>
  </si>
  <si>
    <t>www.agion.be</t>
  </si>
  <si>
    <t>Waarvoor dient dit formulier?</t>
  </si>
  <si>
    <t>Hoe vult u dit formulier in?</t>
  </si>
  <si>
    <t>Waar kunt u terecht voor meer informatie?</t>
  </si>
  <si>
    <t>Op</t>
  </si>
  <si>
    <t>Administratieve gegevens</t>
  </si>
  <si>
    <t>vrij gesubsidieerd onderwijs</t>
  </si>
  <si>
    <t>gemeentelijk onderwijs</t>
  </si>
  <si>
    <t>provinciaal onderwijs</t>
  </si>
  <si>
    <t>Antwerpen</t>
  </si>
  <si>
    <t>Limburg</t>
  </si>
  <si>
    <t>Vlaams-Brabant</t>
  </si>
  <si>
    <t>Brussels Hoofdstedelijk Gewest</t>
  </si>
  <si>
    <t>Oost-Vlaanderen</t>
  </si>
  <si>
    <t>West-Vlaanderen</t>
  </si>
  <si>
    <t>ja</t>
  </si>
  <si>
    <t>nee</t>
  </si>
  <si>
    <t>Dient u deze subsidieaanvraag in via Katholiek Onderwijs Vlaanderen?</t>
  </si>
  <si>
    <t>Vul de gegevens van de inrichtende macht in.</t>
  </si>
  <si>
    <t>naam</t>
  </si>
  <si>
    <t>straat en nummer</t>
  </si>
  <si>
    <t>postnummer en gemeente</t>
  </si>
  <si>
    <t>ondernemingsnummer</t>
  </si>
  <si>
    <t>Vul de gegevens van de onderwijsinstelling in.</t>
  </si>
  <si>
    <t>afdeling</t>
  </si>
  <si>
    <t>sectie</t>
  </si>
  <si>
    <t>nummer(s)</t>
  </si>
  <si>
    <t>oppervlakte van de percelen</t>
  </si>
  <si>
    <t>ha</t>
  </si>
  <si>
    <t>ca</t>
  </si>
  <si>
    <t>dag</t>
  </si>
  <si>
    <t>maand</t>
  </si>
  <si>
    <t>jaar</t>
  </si>
  <si>
    <t>Bent u de coördinerende inrichtende macht voor dit dossier?</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</si>
  <si>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</si>
  <si>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</si>
  <si>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</si>
  <si>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</si>
  <si>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</si>
  <si>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</si>
  <si>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</si>
  <si>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</si>
  <si>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Gegevens over de subsidievoorwaarden</t>
  </si>
  <si>
    <t>Vul de gegevens van die instelling in.</t>
  </si>
  <si>
    <t>inrichtende macht of schoolbestuur</t>
  </si>
  <si>
    <t>administratieve zetel</t>
  </si>
  <si>
    <t>beschikbaar gebouw</t>
  </si>
  <si>
    <t>Aard van de aanvraag</t>
  </si>
  <si>
    <t>euro</t>
  </si>
  <si>
    <t>agentschap Onroerend Erfgoed</t>
  </si>
  <si>
    <t>VIPA</t>
  </si>
  <si>
    <t>VGC</t>
  </si>
  <si>
    <t>andere instantie:</t>
  </si>
  <si>
    <t>Vul het aantal bijkomende plaatsen in dat wordt gecreëerd via dit infrastructuurproject.</t>
  </si>
  <si>
    <t>Berekening van de fysische norm</t>
  </si>
  <si>
    <t>Op www.agion.be vindt u welke tellingsdatum u moet gebruiken.</t>
  </si>
  <si>
    <t>totaal aantal leerlingen</t>
  </si>
  <si>
    <t>aantal leerlingen in de derde graad of in een hogere cyclus</t>
  </si>
  <si>
    <t>Vul het aantal leerlingen en personeelsleden in die met de fiets of bromfiets naar school komen.</t>
  </si>
  <si>
    <t>Vul het aantal personeelsleden in die minstens een halve opdracht vervullen.</t>
  </si>
  <si>
    <t>Vul het totale aantal wekelijkse lestijden lichamelijke opvoeding in.</t>
  </si>
  <si>
    <t>Berekening van de maximale bruto-oppervlakte</t>
  </si>
  <si>
    <t>Vul het aantal wekelijkse lestijden in die als praktisch vak of als kunstvak worden georganiseerd voor de eerste graad van het secundair onderwijs.</t>
  </si>
  <si>
    <t>uur</t>
  </si>
  <si>
    <t>m²</t>
  </si>
  <si>
    <t>Vul het aantal wekelijkse lestijden in die als praktisch vak of als kunstvak in het overeenstemmende studiegebied worden georganiseerd.</t>
  </si>
  <si>
    <t>auto</t>
  </si>
  <si>
    <t>chemie</t>
  </si>
  <si>
    <t>decoratieve technieken</t>
  </si>
  <si>
    <t>fotografie</t>
  </si>
  <si>
    <t>glastechnieken</t>
  </si>
  <si>
    <t>grafische technieken</t>
  </si>
  <si>
    <t>handel</t>
  </si>
  <si>
    <t>hout</t>
  </si>
  <si>
    <t>juwelen</t>
  </si>
  <si>
    <t>koeling en warmte</t>
  </si>
  <si>
    <t>land- en tuinbouw</t>
  </si>
  <si>
    <t>lichaamsverzorging</t>
  </si>
  <si>
    <t>maritieme opleidingen</t>
  </si>
  <si>
    <t>mechanica-elektriciteit</t>
  </si>
  <si>
    <t>mode</t>
  </si>
  <si>
    <t>muziekinstrumentenbouw</t>
  </si>
  <si>
    <t>optiek</t>
  </si>
  <si>
    <t>orthopedische technieken</t>
  </si>
  <si>
    <t>personenzorg</t>
  </si>
  <si>
    <t>tandtechnieken</t>
  </si>
  <si>
    <t>textiel</t>
  </si>
  <si>
    <t>toerisme</t>
  </si>
  <si>
    <t>voeding</t>
  </si>
  <si>
    <t>ballet</t>
  </si>
  <si>
    <t>beeldende kunst</t>
  </si>
  <si>
    <t>podiumkunsten</t>
  </si>
  <si>
    <t>totaal</t>
  </si>
  <si>
    <t>Vul het aantal leerlingen in die het praktijkvak bouw of het studiegebied bouw volgen.</t>
  </si>
  <si>
    <t>aantal leerlingen eerste graad</t>
  </si>
  <si>
    <t>lln.</t>
  </si>
  <si>
    <t>aantal leerlingen overige leerjaren</t>
  </si>
  <si>
    <t>totale bruto-oppervlakte</t>
  </si>
  <si>
    <t>Vul het aantal leerlingen in die het praktijkvak hout of het studiegebied hout volgen.</t>
  </si>
  <si>
    <t>Toegelaten oppervlakte voor schoolgebouwen</t>
  </si>
  <si>
    <t>algemene en technische vakken</t>
  </si>
  <si>
    <t>praktijk- en kunstvakken eerste graad</t>
  </si>
  <si>
    <t>praktijk- en kunstvakken overige jaren</t>
  </si>
  <si>
    <t>praktijkruimtes bouw</t>
  </si>
  <si>
    <t>machinewerkplaats hout</t>
  </si>
  <si>
    <t>Toegelaten oppervlakte voor genormeerde omgevingswerken</t>
  </si>
  <si>
    <t>som open en overdekte speelplaats</t>
  </si>
  <si>
    <t>overdekte speelplaats</t>
  </si>
  <si>
    <t>fietsenbergplaats</t>
  </si>
  <si>
    <t>parkeer- en manoeuvreerruimte</t>
  </si>
  <si>
    <t>Berekening van de bestaande bruto-oppervlakte</t>
  </si>
  <si>
    <t>bruto-oppervlakte</t>
  </si>
  <si>
    <t>bouwjaar</t>
  </si>
  <si>
    <t>in aanmerking te nemen bruto-oppervlakte</t>
  </si>
  <si>
    <t>gebouw 1</t>
  </si>
  <si>
    <t>gebouw 2</t>
  </si>
  <si>
    <t>gesubsidieerd door AGION</t>
  </si>
  <si>
    <t>Hier vindt u de bruto-oppervlakte van de schoolgebouwen die in aanmerking wordt genomen.</t>
  </si>
  <si>
    <t>Hier vindt u de bruto-oppervlakte van de lokalen lo die in aanmerking wordt genomen.</t>
  </si>
  <si>
    <t>Vul de bruto-oppervlakte in van de  bestaande technische lokalen die behouden worden.</t>
  </si>
  <si>
    <t>stookplaats 1</t>
  </si>
  <si>
    <t>stookplaats 2</t>
  </si>
  <si>
    <t>stookplaats 3</t>
  </si>
  <si>
    <t>stookplaats 4</t>
  </si>
  <si>
    <t>hoogspanningscabine</t>
  </si>
  <si>
    <t>machinekamer</t>
  </si>
  <si>
    <t>opslagplaats brandstof</t>
  </si>
  <si>
    <t>andere technische lokalen</t>
  </si>
  <si>
    <t>Vul de bruto-oppervlakte in van de genormeerde omgeving die behouden wordt.</t>
  </si>
  <si>
    <t>kostprijs</t>
  </si>
  <si>
    <t>schoolgebouwen</t>
  </si>
  <si>
    <t>lokalen lo</t>
  </si>
  <si>
    <t>technische lokalen</t>
  </si>
  <si>
    <t>Vul de bruto-oppervlakte en de kostprijs, exclusief btw, in van de genormeerde omgevingswerken.</t>
  </si>
  <si>
    <t>open speelplaats</t>
  </si>
  <si>
    <t>Oppervlakte en kostprijs van de niet-genormeerde omgevingswerken</t>
  </si>
  <si>
    <t>Vul de kostprijs, exclusief btw, in van de niet-genormeerde omgevingswerken.</t>
  </si>
  <si>
    <t>Niet-genormeerde omgevingswerken zijn afsluitingen, toegangswegen, groenaanleg en andere omgevingswerken.</t>
  </si>
  <si>
    <t>Berekening van de totale kostprijs</t>
  </si>
  <si>
    <t>Vul de kostprijs van de afbraakwerken en de eerste uitrusting in.</t>
  </si>
  <si>
    <t>afbraakwerken</t>
  </si>
  <si>
    <t>verbouwing schoolgebouwen</t>
  </si>
  <si>
    <t>verbouwing lokalen lo</t>
  </si>
  <si>
    <t>verbouwing genormeerde omgevingswerken</t>
  </si>
  <si>
    <t>eerste uitrusting schoolgebouwen</t>
  </si>
  <si>
    <t>eerste uitrusting lokalen lo</t>
  </si>
  <si>
    <t>eerste uitrusting overdekte speelplaats</t>
  </si>
  <si>
    <t>eerste uitrusting open speelplaats</t>
  </si>
  <si>
    <t>Vergelijkingstabel</t>
  </si>
  <si>
    <t>In de onderstaande tabel vindt u een overzicht van de bestaande bruto-oppervlakte, de bruto-oppervlakte na de werken en de maximale bruto-oppervlakte.</t>
  </si>
  <si>
    <t>bestaande in aanmerking te nemen bruto-oppervlakte</t>
  </si>
  <si>
    <t>som van kolom 1 en 2</t>
  </si>
  <si>
    <t>maximaal toegelaten oppervlakte volgens de normen</t>
  </si>
  <si>
    <t>Bij te voegen bewijsstukken</t>
  </si>
  <si>
    <t>Kruis alle bewijsstukken aan die u bij dit formulier voegt.</t>
  </si>
  <si>
    <t>een gedetailleerde berekeningswijze van de bruto-oppervlakte</t>
  </si>
  <si>
    <t>Ondertekening</t>
  </si>
  <si>
    <t>datum</t>
  </si>
  <si>
    <t>handtekening</t>
  </si>
  <si>
    <t>functie</t>
  </si>
  <si>
    <t>Aan wie bezorgt u dit formulier?</t>
  </si>
  <si>
    <t>Bezorg zowel de Excelversie als een ingescande ondertekende versie.</t>
  </si>
  <si>
    <t>Oppervlakte en kostprijs van het aan te kopen gebouw</t>
  </si>
  <si>
    <t>Oppervlakte en kostprijs van de eventuele werken na aankoop</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</si>
  <si>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</si>
  <si>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Subsidieaanvraag voor de aankoop van een gebouw voor het gewoon secundair onderwijs</t>
  </si>
  <si>
    <r>
      <rPr>
        <b/>
        <sz val="10"/>
        <rFont val="Calibri"/>
        <family val="2"/>
        <scheme val="minor"/>
      </rPr>
      <t xml:space="preserve">T </t>
    </r>
    <r>
      <rPr>
        <sz val="10"/>
        <rFont val="Calibri"/>
        <family val="2"/>
        <scheme val="minor"/>
      </rPr>
      <t xml:space="preserve"> 02 221 05 11 </t>
    </r>
  </si>
  <si>
    <t>Met dit formulier vraagt de inrichtende macht van de school, per vestigingsplaats, subsidies aan voor de aankoop van een gebouw voor het gewoon secundair onderwijs. Als er na de aankoop werken uitgevoerd moeten worden, geeft u dat al aan in dit formulier. Om een subsidie aan te vragen voor die werken, dient u een apart formulier in. U volgt daarbij de standaardprocedure voor de aanvraag van een subsidie voor infrastructuurwerken.</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</si>
  <si>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</si>
  <si>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</si>
  <si>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</si>
  <si>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</si>
  <si>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In welke provincie ligt de vestigingsplaats?</t>
  </si>
  <si>
    <t>Vul de gegevens van de vestigingsplaats in die het aan te kopen gebouw zal gebruiken.</t>
  </si>
  <si>
    <t>instellings- 
en vestigingsplaatsnummer</t>
  </si>
  <si>
    <t>Vul de administratieve gegevens in van het aan te kopen gebouw.</t>
  </si>
  <si>
    <t>aard van het gebouw</t>
  </si>
  <si>
    <t>Vul de kadastrale gegevens in van het aan te kopen gebouw.</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</si>
  <si>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</si>
  <si>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t>datum verkoopovereenkomst</t>
  </si>
  <si>
    <t>Dient u deze subsidieaanvraag samen met een andere inrichtende macht in?</t>
  </si>
  <si>
    <r>
      <t>ja.</t>
    </r>
    <r>
      <rPr>
        <i/>
        <sz val="10"/>
        <rFont val="Calibri"/>
        <family val="2"/>
        <scheme val="minor"/>
      </rPr>
      <t xml:space="preserve"> Ga naar vraag 10.</t>
    </r>
  </si>
  <si>
    <r>
      <t>nee.</t>
    </r>
    <r>
      <rPr>
        <i/>
        <sz val="10"/>
        <rFont val="Calibri"/>
        <family val="2"/>
        <scheme val="minor"/>
      </rPr>
      <t xml:space="preserve"> Ga naar vraag 14.</t>
    </r>
  </si>
  <si>
    <t>AGION beschouwt de coördinerende inrichtende macht als eerste aanspreekpunt voor dit dossier. Als u met een andere inrichtende macht een dossier indient, fungeert een van de twee inrichtende machten als coördinerende inrichtende macht.</t>
  </si>
  <si>
    <r>
      <t>ja.</t>
    </r>
    <r>
      <rPr>
        <i/>
        <sz val="10"/>
        <rFont val="Calibri"/>
        <family val="2"/>
        <scheme val="minor"/>
      </rPr>
      <t xml:space="preserve"> Ga naar vraag 11.</t>
    </r>
  </si>
  <si>
    <t>Vul het ondernemingsnummer van de coördinerende inrichtende macht in.</t>
  </si>
  <si>
    <t>Dient u deze subsidieaanvraag in samen met een andere onderwijsinstelling (die al dan niet onder de bevoegdheden van dezelfde inrichtende macht valt)?</t>
  </si>
  <si>
    <r>
      <t xml:space="preserve">ja. </t>
    </r>
    <r>
      <rPr>
        <b/>
        <sz val="10"/>
        <rFont val="Calibri"/>
        <family val="2"/>
        <scheme val="minor"/>
      </rPr>
      <t>Vul het instellings- en vestigingsplaatsnummer in van die instelling.</t>
    </r>
  </si>
  <si>
    <t>Voldoen uw instelling en de vestiging die het gebouw zal gebruiken, aan de criteria van rationalisatie en programmatie?</t>
  </si>
  <si>
    <r>
      <t xml:space="preserve">nee. </t>
    </r>
    <r>
      <rPr>
        <i/>
        <sz val="10"/>
        <rFont val="Calibri"/>
        <family val="2"/>
        <scheme val="minor"/>
      </rPr>
      <t>U komt niet in aanmerking voor een subsidie.</t>
    </r>
  </si>
  <si>
    <t>Is er binnen een straal van twee kilometer een beschikbaar schoolgebouw dat volledig onbezet is of dat binnen het schooljaar kan worden vrijgemaakt?</t>
  </si>
  <si>
    <r>
      <t>ja.</t>
    </r>
    <r>
      <rPr>
        <i/>
        <sz val="10"/>
        <rFont val="Calibri"/>
        <family val="2"/>
        <scheme val="minor"/>
      </rPr>
      <t xml:space="preserve"> Ga naar vraag 17.</t>
    </r>
  </si>
  <si>
    <r>
      <t xml:space="preserve">nee. </t>
    </r>
    <r>
      <rPr>
        <i/>
        <sz val="10"/>
        <rFont val="Calibri"/>
        <family val="2"/>
        <scheme val="minor"/>
      </rPr>
      <t>Ga naar vraag 18.</t>
    </r>
  </si>
  <si>
    <t>Heeft de aanvraag betrekking op een aankoop via openbare verkoping?</t>
  </si>
  <si>
    <r>
      <t xml:space="preserve">ja. </t>
    </r>
    <r>
      <rPr>
        <i/>
        <sz val="10"/>
        <rFont val="Calibri"/>
        <family val="2"/>
        <scheme val="minor"/>
      </rPr>
      <t xml:space="preserve">Voeg bij dit formulier een kopie van de publicatie van de notariële aankondiging van de openbare verkoping. </t>
    </r>
  </si>
  <si>
    <t>Zijn er onmiddellijk na de aankoop verbouwingswerken gepland aan het aangekochte gebouw?</t>
  </si>
  <si>
    <r>
      <t xml:space="preserve">ja. </t>
    </r>
    <r>
      <rPr>
        <b/>
        <sz val="10"/>
        <rFont val="Calibri"/>
        <family val="2"/>
        <scheme val="minor"/>
      </rPr>
      <t>Wat is de voorziene startdatum voor de uitvoering van de werken?</t>
    </r>
  </si>
  <si>
    <t>In vraag 20 specificeert u de werken die na de aankoop uitgevoerd zullen worden.  Om een subsidie aan te vragen voor die werken, dient u een apart formulier in. U volgt daarbij de standaardprocedure voor de aanvraag van een subsidie voor infrastructuurwerken.</t>
  </si>
  <si>
    <t xml:space="preserve">nee </t>
  </si>
  <si>
    <t>Beschrijf het aan te kopen gebouw en de eventuele werken die uitgevoerd zullen worden na de aankoop.</t>
  </si>
  <si>
    <t>Motiveer de noodzaak van de aankoop en de eventuele werken die uitgevoerd zullen worden na de aankoop.</t>
  </si>
  <si>
    <t>Geef daarbij aan dat ze passen in een langetermijnvisie.</t>
  </si>
  <si>
    <t>Maakt deze aanvraag deel uit van een project in samenwerking met overheden of publieke 
actoren?</t>
  </si>
  <si>
    <r>
      <t>ja.</t>
    </r>
    <r>
      <rPr>
        <i/>
        <sz val="10"/>
        <rFont val="Calibri"/>
        <family val="2"/>
        <scheme val="minor"/>
      </rPr>
      <t xml:space="preserve"> Voeg bij dit formulier een beschrijving van de samenwerkingsvoorwaarden. Ga naar vraag 23.</t>
    </r>
  </si>
  <si>
    <r>
      <t xml:space="preserve">nee. </t>
    </r>
    <r>
      <rPr>
        <i/>
        <sz val="10"/>
        <rFont val="Calibri"/>
        <family val="2"/>
        <scheme val="minor"/>
      </rPr>
      <t>Ga naar vraag 24.</t>
    </r>
  </si>
  <si>
    <t>Welke andere overheden kennen subsidies toe aan het project?</t>
  </si>
  <si>
    <t>OVAM</t>
  </si>
  <si>
    <t>Worden er voor deze vestigingsplaats bijkomend plaatsen gecreëerd via dit infrastructuurproject, ten opzichte van het aantal leerlingen dat momenteel op deze vestigingsplaats is ingeschreven?</t>
  </si>
  <si>
    <r>
      <t>ja.</t>
    </r>
    <r>
      <rPr>
        <i/>
        <sz val="10"/>
        <rFont val="Calibri"/>
        <family val="2"/>
        <scheme val="minor"/>
      </rPr>
      <t xml:space="preserve"> Ga naar vraag 25.</t>
    </r>
  </si>
  <si>
    <t>nee. Ga naar vraag 26.</t>
  </si>
  <si>
    <t>bijkomende plaatsen</t>
  </si>
  <si>
    <t>Hoeveel leerlingen zullen de nieuwe of vernieuwde infrastructuur gebruiken?</t>
  </si>
  <si>
    <t>leerlingen</t>
  </si>
  <si>
    <t>Vul het huidige  aantal leerlingen in van de vestigingsplaats die zal gebruikmaken van het aan te kopen gebouw.</t>
  </si>
  <si>
    <t>leerlingen en personeelsleden</t>
  </si>
  <si>
    <t>personeelsleden</t>
  </si>
  <si>
    <t>lestijden</t>
  </si>
  <si>
    <t>Hieronder vindt u de  berekening van de maximale bruto-oppervlakte waarop uw school recht heeft op basis van de gegevens die u hebt ingevuld bij vraag 31 tot en met 34.</t>
  </si>
  <si>
    <t>Toegelaten oppervlakte voor lokalen voor lichamelijke opvoeding (lo)</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</si>
  <si>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</si>
  <si>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</si>
  <si>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</si>
  <si>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</si>
  <si>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t>gebouw-
code</t>
  </si>
  <si>
    <t>Vul de bruto-oppervlakte en het bouwjaar in van de lokalen voor lichamelijke opvoeding (lo).</t>
  </si>
  <si>
    <r>
      <rPr>
        <b/>
        <sz val="10"/>
        <rFont val="Calibri"/>
        <family val="2"/>
        <scheme val="minor"/>
      </rPr>
      <t xml:space="preserve">Vul voor elk lokaal lichamelijke opvoeding de gebouwcode, het bouwjaar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</si>
  <si>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</si>
  <si>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Vul de kostprijs en de bruto-oppervlakte in.</t>
  </si>
  <si>
    <t>De totale kostprijs van het aan te kopen gebouw,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</si>
  <si>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schoollokalen</t>
  </si>
  <si>
    <t>Als u lokalen, of een deel ervan, afbreekt of aan de bestemming onttrekt, vul dan voor elk lokaal de bruto-oppervlakte in die wordt afgebroken of die aan de bestemming wordt onttrokken.</t>
  </si>
  <si>
    <t>Hier vindt u de bruto-oppervlakte van de gebouwen die in aanmerking wordt genomen.</t>
  </si>
  <si>
    <t>Hier vindt u de bruto-oppervlakte van de omgevingswerken die in aanmerking wordt genomen.</t>
  </si>
  <si>
    <t>Voeg bij dit formulier een gedetailleerd becijferd bestek van de werken na de aankoop.</t>
  </si>
  <si>
    <t>Alleen als u bij vraag 46 of 49 een bruto-oppervlakte hebt ingevuld voor een schoolgebouw of een lokaal lo dat volledig of gedeeltelijk afgebroken zal worden, vult u de kostprijs van de afbraakwerken in.
Op basis van de gegevens die u hebt ingevuld bij vraag 45 tot en met 54 en de kostprijs van de afbraakwerken en de eerste uitrusting die u invult, zal de totale kostprijs van uw  project automatisch berekend worden.</t>
  </si>
  <si>
    <t>kostprijs aan te kopen gebouw</t>
  </si>
  <si>
    <t>waarvan technische lokalen</t>
  </si>
  <si>
    <t xml:space="preserve"> niet-genormeerde omgevingswerken</t>
  </si>
  <si>
    <t>bruto- oppervlakte aan te kopen gebouw</t>
  </si>
  <si>
    <t>Verzamel de bewijsstukken die u voor de beantwoording van vraag 8, 18, 22, 36 en 54 bij dit formulier moet voegen.</t>
  </si>
  <si>
    <t>de verkoopovereenkomst</t>
  </si>
  <si>
    <t>het kadastraal plan en de kadastrale legger</t>
  </si>
  <si>
    <t>het bodemattest, afgeleverd door de bevoegde instantie</t>
  </si>
  <si>
    <t>een korte beschrijving van de bestaande gebouwen</t>
  </si>
  <si>
    <t>het situeringsplan van het aan te kopen gebouw</t>
  </si>
  <si>
    <t>de grondplannen van het aan te kopen gebouw</t>
  </si>
  <si>
    <t>een kopie van de publicatie van de notariële aankondiging van de openbare verkoping</t>
  </si>
  <si>
    <t>een beschrijving van de voorwaarden voor samenwerking met andere overheden en publieke actoren</t>
  </si>
  <si>
    <t>een gedetailleerd becijferd bestek van de werken na de aankoop van het gebouw</t>
  </si>
  <si>
    <t>een verklaring over de aanwending van delen van de infrastructuur voor niet-schoolse doeleinden</t>
  </si>
  <si>
    <t xml:space="preserve">een overzicht van de uitgevoerde werken in de te verlaten school waarvoor AGION of een van zijn wettelijke voorgangers subsidies heeft verleend
</t>
  </si>
  <si>
    <t>een kopie van de huidige huur- of erfpachtovereenkomst voor de bestaande gebouwen</t>
  </si>
  <si>
    <t xml:space="preserve">een brief van de eigenaar of verkoper waarin hij aangeeft dat de huur- of erfpachtovereenkomst afloopt en dat de inrichtende macht de kans krijgt om het goed te kopen
</t>
  </si>
  <si>
    <t xml:space="preserve">Vul de onderstaande verklaring in. 
Ik bevestig dat alle gegevens in dit formulier naar waarheid ingevuld zijn. </t>
  </si>
  <si>
    <t>Alleen leden van de inrichtende macht of gemandateerden kunnen dit formulier ondertekenen.</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</si>
  <si>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</si>
  <si>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naam: Aanvraag_Aankoop_NaamSchool. 
Hou de naam van de school zo kort mogelijk. </t>
  </si>
  <si>
    <r>
      <rPr>
        <b/>
        <sz val="10"/>
        <rFont val="Calibri"/>
        <family val="2"/>
        <scheme val="minor"/>
      </rPr>
      <t xml:space="preserve">Als u schoolgebouwen, of een deel ervan, afbreekt of aan de bestemming onttrekt, vul dan voor elk gebouw de gebouwcode, het bouwjaar en de bruto-oppervlakte in die wordt afgebroken of die aan de bestemming wordt onttrokken.
</t>
    </r>
    <r>
      <rPr>
        <i/>
        <sz val="10"/>
        <rFont val="Calibri"/>
        <family val="2"/>
        <scheme val="minor"/>
      </rPr>
      <t xml:space="preserve">Kruis bij elk gebouw aan of AGION in het verleden subsidies heeft verleend voor de aankoop ervan of voor werken eraan. </t>
    </r>
  </si>
  <si>
    <r>
      <t xml:space="preserve">Vul de bruto-oppervlakte en de kostprijs, exclusief btw, in van de omgeving bij het aan te kopen gebouw.
</t>
    </r>
    <r>
      <rPr>
        <i/>
        <sz val="10"/>
        <rFont val="Calibri"/>
        <family val="2"/>
        <scheme val="minor"/>
      </rPr>
      <t xml:space="preserve">U hoeft deze vraag alleen in te vullen als het de aankoop betreft van een bestaand schoolgebouw. </t>
    </r>
  </si>
  <si>
    <r>
      <t xml:space="preserve">Als u omgevingswerken, of een deel ervan, afbreekt, vul dan voor elk onderdeel de bruto-oppervlakte in die wordt afgebroken of die aan de bestemming onttrokken wordt. 
</t>
    </r>
    <r>
      <rPr>
        <i/>
        <sz val="10"/>
        <rFont val="Calibri"/>
        <family val="2"/>
        <scheme val="minor"/>
      </rPr>
      <t xml:space="preserve">U hoeft deze vraag alleen in te vullen als het de aankoop betreft van een bestaand schoolgebouw. </t>
    </r>
  </si>
  <si>
    <t>AGION-5706 - 200114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</si>
</sst>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0"/>
    <numFmt numFmtId="165" formatCode="###\ ###\ ##0.00"/>
    <numFmt numFmtId="166" formatCode="###\ ##0"/>
    <numFmt numFmtId="167" formatCode="0000"/>
    <numFmt numFmtId="168" formatCode="d/mm/yyyy;@"/>
  </numFmts>
  <fonts count="26" x14ac:knownFonts="1">
    <font>
      <sz val="10"/>
      <color rgb="FF000000"/>
      <name val="Arial"/>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10"/>
      <color theme="0"/>
      <name val="Calibri"/>
      <family val="2"/>
      <scheme val="minor"/>
    </font>
    <font>
      <b/>
      <sz val="10"/>
      <color theme="1"/>
      <name val="Calibri"/>
      <family val="2"/>
      <scheme val="minor"/>
    </font>
    <font>
      <sz val="10"/>
      <color rgb="FFFF0000"/>
      <name val="Calibri"/>
      <family val="2"/>
      <scheme val="minor"/>
    </font>
    <font>
      <b/>
      <sz val="10"/>
      <color rgb="FFFF0000"/>
      <name val="Calibri"/>
      <family val="2"/>
      <scheme val="minor"/>
    </font>
    <font>
      <sz val="10"/>
      <color rgb="FF000000"/>
      <name val="Calibri"/>
      <family val="2"/>
      <scheme val="minor"/>
    </font>
    <font>
      <i/>
      <sz val="10"/>
      <color theme="10"/>
      <name val="Calibri"/>
      <family val="2"/>
      <scheme val="minor"/>
    </font>
    <font>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24994659260841701"/>
        <bgColor indexed="64"/>
      </patternFill>
    </fill>
  </fills>
  <borders count="16">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0" fontId="1" fillId="0" borderId="1"/>
  </cellStyleXfs>
  <cellXfs count="288">
    <xf numFmtId="0" fontId="0" fillId="0" borderId="0" xfId="0" applyFont="1" applyAlignment="1"/>
    <xf numFmtId="0" fontId="2" fillId="0" borderId="0" xfId="0" applyFont="1" applyAlignment="1">
      <alignment vertical="top"/>
    </xf>
    <xf numFmtId="2" fontId="3" fillId="0" borderId="1" xfId="0" applyNumberFormat="1" applyFont="1" applyBorder="1" applyAlignment="1">
      <alignment vertical="center"/>
    </xf>
    <xf numFmtId="166" fontId="3" fillId="0" borderId="1" xfId="0" applyNumberFormat="1" applyFont="1" applyBorder="1" applyAlignment="1">
      <alignment vertical="center"/>
    </xf>
    <xf numFmtId="1" fontId="3" fillId="0" borderId="1" xfId="0" applyNumberFormat="1" applyFont="1" applyBorder="1" applyAlignment="1">
      <alignment vertical="center"/>
    </xf>
    <xf numFmtId="167" fontId="3" fillId="0" borderId="1" xfId="0" applyNumberFormat="1" applyFont="1" applyBorder="1" applyAlignment="1">
      <alignment vertical="center"/>
    </xf>
    <xf numFmtId="167" fontId="3" fillId="0" borderId="1" xfId="0" applyNumberFormat="1" applyFont="1" applyBorder="1" applyAlignment="1" applyProtection="1">
      <alignment vertical="center"/>
      <protection locked="0"/>
    </xf>
    <xf numFmtId="164" fontId="3" fillId="0" borderId="1" xfId="0" applyNumberFormat="1" applyFont="1" applyBorder="1" applyAlignment="1">
      <alignment vertical="center"/>
    </xf>
    <xf numFmtId="165" fontId="3" fillId="0" borderId="1" xfId="0" applyNumberFormat="1" applyFont="1" applyBorder="1" applyAlignment="1" applyProtection="1">
      <alignment vertical="center"/>
      <protection locked="0"/>
    </xf>
    <xf numFmtId="0" fontId="2" fillId="0" borderId="1" xfId="0" applyFont="1" applyBorder="1" applyAlignment="1">
      <alignment vertical="center" wrapText="1"/>
    </xf>
    <xf numFmtId="0" fontId="8" fillId="0" borderId="0" xfId="0" applyFont="1" applyAlignment="1">
      <alignment vertical="top"/>
    </xf>
    <xf numFmtId="0" fontId="9"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right" vertical="center" wrapText="1"/>
    </xf>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vertical="center" wrapText="1"/>
    </xf>
    <xf numFmtId="0" fontId="2"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6" fillId="0" borderId="0" xfId="0" applyFont="1" applyAlignment="1">
      <alignment vertical="center"/>
    </xf>
    <xf numFmtId="0" fontId="3" fillId="0" borderId="1" xfId="0" applyFont="1" applyBorder="1" applyAlignment="1">
      <alignment vertical="center"/>
    </xf>
    <xf numFmtId="0" fontId="3" fillId="0" borderId="0" xfId="0" applyFont="1" applyAlignment="1">
      <alignment vertical="top"/>
    </xf>
    <xf numFmtId="0" fontId="4" fillId="0" borderId="0" xfId="0" applyFont="1" applyAlignment="1">
      <alignment horizontal="left" vertical="center" wrapText="1"/>
    </xf>
    <xf numFmtId="0" fontId="8" fillId="0" borderId="0" xfId="0" applyFont="1" applyAlignment="1">
      <alignment vertical="center"/>
    </xf>
    <xf numFmtId="0" fontId="3" fillId="0" borderId="0" xfId="0" applyFont="1"/>
    <xf numFmtId="0" fontId="13" fillId="0" borderId="0" xfId="0" applyFont="1" applyAlignment="1">
      <alignment horizontal="center" vertical="top"/>
    </xf>
    <xf numFmtId="0" fontId="14" fillId="0" borderId="0" xfId="0" applyFont="1" applyAlignment="1">
      <alignment vertical="center" wrapText="1"/>
    </xf>
    <xf numFmtId="0" fontId="16" fillId="0" borderId="1" xfId="1" applyFont="1" applyBorder="1" applyAlignment="1">
      <alignment vertical="center"/>
    </xf>
    <xf numFmtId="0" fontId="4" fillId="0" borderId="0" xfId="0" applyFont="1" applyAlignment="1">
      <alignment horizontal="justify" vertical="center"/>
    </xf>
    <xf numFmtId="0" fontId="3" fillId="0" borderId="0" xfId="0" applyFont="1" applyAlignment="1">
      <alignment horizontal="justify" vertical="center"/>
    </xf>
    <xf numFmtId="0" fontId="4" fillId="0" borderId="0" xfId="0" applyFont="1" applyAlignment="1">
      <alignment horizontal="justify" vertical="center" wrapText="1"/>
    </xf>
    <xf numFmtId="0" fontId="2" fillId="0" borderId="0" xfId="0" applyFont="1" applyAlignment="1">
      <alignment horizontal="right" vertical="top"/>
    </xf>
    <xf numFmtId="0" fontId="3" fillId="0" borderId="1" xfId="0" applyFont="1" applyBorder="1" applyAlignment="1" applyProtection="1">
      <alignment horizontal="left" vertical="center"/>
      <protection locked="0"/>
    </xf>
    <xf numFmtId="0" fontId="2" fillId="0" borderId="1" xfId="0" applyFont="1" applyBorder="1" applyAlignment="1">
      <alignment vertical="top"/>
    </xf>
    <xf numFmtId="0" fontId="3" fillId="0" borderId="1" xfId="0" applyFont="1" applyBorder="1" applyAlignment="1">
      <alignment horizontal="right" vertical="center"/>
    </xf>
    <xf numFmtId="0" fontId="3" fillId="0" borderId="6" xfId="0" applyFont="1" applyBorder="1" applyAlignment="1">
      <alignment vertical="center"/>
    </xf>
    <xf numFmtId="0" fontId="3" fillId="0" borderId="1" xfId="0" applyFont="1" applyBorder="1" applyAlignment="1" applyProtection="1">
      <alignment vertical="center"/>
      <protection locked="0"/>
    </xf>
    <xf numFmtId="1" fontId="3" fillId="0" borderId="1" xfId="0" applyNumberFormat="1" applyFont="1" applyBorder="1" applyAlignment="1" applyProtection="1">
      <alignment vertical="center"/>
      <protection locked="0"/>
    </xf>
    <xf numFmtId="1" fontId="3" fillId="0" borderId="1" xfId="0" applyNumberFormat="1" applyFont="1" applyBorder="1" applyAlignment="1" applyProtection="1">
      <alignment horizontal="center" vertical="center"/>
      <protection locked="0"/>
    </xf>
    <xf numFmtId="0" fontId="2" fillId="0" borderId="1" xfId="2" applyFont="1" applyAlignment="1">
      <alignment vertical="top"/>
    </xf>
    <xf numFmtId="0" fontId="3" fillId="0" borderId="1" xfId="2" applyFont="1" applyAlignment="1">
      <alignment vertical="center"/>
    </xf>
    <xf numFmtId="0" fontId="3" fillId="0" borderId="1" xfId="2" applyFont="1" applyAlignment="1">
      <alignment horizontal="left" vertical="center"/>
    </xf>
    <xf numFmtId="0" fontId="3" fillId="0" borderId="1" xfId="2" applyFont="1" applyAlignment="1">
      <alignment horizontal="center" vertical="center"/>
    </xf>
    <xf numFmtId="0" fontId="7"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21" fillId="0" borderId="1" xfId="0" applyFont="1" applyBorder="1" applyAlignment="1">
      <alignment vertical="center"/>
    </xf>
    <xf numFmtId="0" fontId="5" fillId="0" borderId="0" xfId="0" applyFont="1" applyAlignment="1">
      <alignment vertical="center"/>
    </xf>
    <xf numFmtId="0" fontId="3" fillId="0" borderId="0" xfId="0" applyFont="1" applyAlignment="1">
      <alignment horizontal="center"/>
    </xf>
    <xf numFmtId="0" fontId="23" fillId="0" borderId="0" xfId="0" applyFont="1"/>
    <xf numFmtId="0" fontId="2" fillId="0" borderId="0" xfId="0" applyFont="1"/>
    <xf numFmtId="0" fontId="18" fillId="0" borderId="0" xfId="1"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1" fontId="21" fillId="0" borderId="1" xfId="0" applyNumberFormat="1" applyFont="1" applyBorder="1" applyAlignment="1" applyProtection="1">
      <alignment vertical="center"/>
      <protection locked="0"/>
    </xf>
    <xf numFmtId="0" fontId="3" fillId="0" borderId="0" xfId="0" applyFont="1" applyAlignment="1">
      <alignment horizontal="center" vertical="center"/>
    </xf>
    <xf numFmtId="0" fontId="7" fillId="0" borderId="0" xfId="0" applyFont="1" applyAlignment="1">
      <alignment vertical="center"/>
    </xf>
    <xf numFmtId="0" fontId="7" fillId="0" borderId="1" xfId="0" applyFont="1" applyBorder="1" applyAlignme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2" fontId="7" fillId="0" borderId="1" xfId="0" applyNumberFormat="1" applyFont="1" applyBorder="1" applyAlignment="1">
      <alignment vertical="center"/>
    </xf>
    <xf numFmtId="167" fontId="7" fillId="0" borderId="1" xfId="0" applyNumberFormat="1" applyFont="1" applyBorder="1" applyAlignment="1">
      <alignment vertical="center"/>
    </xf>
    <xf numFmtId="0" fontId="7" fillId="0" borderId="0" xfId="0" applyFont="1" applyAlignment="1" applyProtection="1">
      <alignment vertical="center"/>
      <protection locked="0"/>
    </xf>
    <xf numFmtId="0" fontId="7" fillId="0" borderId="1" xfId="0" applyFont="1" applyBorder="1" applyAlignment="1" applyProtection="1">
      <alignment vertical="center"/>
      <protection locked="0"/>
    </xf>
    <xf numFmtId="1" fontId="7" fillId="2" borderId="14" xfId="0" applyNumberFormat="1" applyFont="1" applyFill="1" applyBorder="1" applyAlignment="1" applyProtection="1">
      <alignment vertical="center"/>
      <protection locked="0"/>
    </xf>
    <xf numFmtId="1" fontId="7" fillId="2" borderId="14"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vertical="center"/>
      <protection locked="0"/>
    </xf>
    <xf numFmtId="0" fontId="7" fillId="0" borderId="0" xfId="0" applyFont="1" applyAlignment="1">
      <alignment horizontal="left" vertical="top"/>
    </xf>
    <xf numFmtId="0" fontId="7" fillId="0" borderId="13" xfId="0" applyFont="1" applyBorder="1" applyAlignment="1" applyProtection="1">
      <alignment horizontal="left" vertical="top"/>
      <protection locked="0"/>
    </xf>
    <xf numFmtId="0" fontId="20" fillId="0" borderId="0" xfId="0" applyFont="1" applyAlignment="1">
      <alignment vertical="top"/>
    </xf>
    <xf numFmtId="0" fontId="7" fillId="0" borderId="0" xfId="0" applyFont="1" applyAlignment="1">
      <alignment vertical="top"/>
    </xf>
    <xf numFmtId="0" fontId="7" fillId="0" borderId="1" xfId="0" applyFont="1" applyBorder="1" applyAlignment="1">
      <alignment vertical="center"/>
    </xf>
    <xf numFmtId="0" fontId="7" fillId="0" borderId="0" xfId="0" applyFont="1" applyAlignment="1">
      <alignment horizontal="right" vertical="center" wrapText="1"/>
    </xf>
    <xf numFmtId="0" fontId="7" fillId="0" borderId="0" xfId="0" applyFont="1" applyAlignment="1">
      <alignment vertical="center"/>
    </xf>
    <xf numFmtId="0" fontId="7" fillId="3" borderId="14"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0" xfId="0" applyFont="1" applyAlignment="1">
      <alignment horizontal="right" vertical="center"/>
    </xf>
    <xf numFmtId="0" fontId="7" fillId="0" borderId="13" xfId="0" applyFont="1" applyBorder="1" applyAlignment="1" applyProtection="1">
      <alignment vertical="top"/>
      <protection locked="0"/>
    </xf>
    <xf numFmtId="0" fontId="7" fillId="0" borderId="1" xfId="0" applyFont="1" applyBorder="1" applyAlignment="1" applyProtection="1">
      <alignment horizontal="left" vertical="center"/>
      <protection locked="0"/>
    </xf>
    <xf numFmtId="0" fontId="20"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wrapText="1"/>
    </xf>
    <xf numFmtId="1" fontId="7" fillId="0" borderId="1" xfId="0" applyNumberFormat="1" applyFont="1" applyBorder="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xf>
    <xf numFmtId="1" fontId="3" fillId="2" borderId="14" xfId="0" applyNumberFormat="1" applyFont="1" applyFill="1" applyBorder="1" applyAlignment="1" applyProtection="1">
      <alignment horizontal="center" vertical="center"/>
      <protection locked="0"/>
    </xf>
    <xf numFmtId="0" fontId="3" fillId="0" borderId="0" xfId="0" applyFont="1" applyAlignment="1" applyProtection="1">
      <alignment vertical="center"/>
      <protection hidden="1"/>
    </xf>
    <xf numFmtId="2" fontId="3" fillId="0" borderId="1" xfId="0" applyNumberFormat="1" applyFont="1" applyBorder="1" applyAlignment="1" applyProtection="1">
      <alignment vertical="center"/>
      <protection hidden="1"/>
    </xf>
    <xf numFmtId="0" fontId="3" fillId="0" borderId="1" xfId="0" applyFont="1" applyBorder="1" applyAlignment="1" applyProtection="1">
      <alignment vertical="center"/>
      <protection hidden="1"/>
    </xf>
    <xf numFmtId="0" fontId="3" fillId="0" borderId="1" xfId="0" applyFont="1" applyBorder="1" applyAlignment="1">
      <alignment horizontal="right" vertical="top" wrapText="1"/>
    </xf>
    <xf numFmtId="0" fontId="3" fillId="0" borderId="0" xfId="0" applyFont="1" applyAlignment="1">
      <alignment horizontal="right" vertical="center" wrapText="1"/>
    </xf>
    <xf numFmtId="0" fontId="3"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right" vertical="center"/>
    </xf>
    <xf numFmtId="166" fontId="7" fillId="2" borderId="2" xfId="0" applyNumberFormat="1" applyFont="1" applyFill="1" applyBorder="1" applyAlignment="1" applyProtection="1">
      <alignment vertical="center"/>
      <protection locked="0"/>
    </xf>
    <xf numFmtId="166" fontId="7" fillId="2" borderId="3" xfId="0" applyNumberFormat="1" applyFont="1" applyFill="1" applyBorder="1" applyAlignment="1" applyProtection="1">
      <alignment vertical="center"/>
      <protection locked="0"/>
    </xf>
    <xf numFmtId="166" fontId="7" fillId="2" borderId="4" xfId="0" applyNumberFormat="1" applyFont="1" applyFill="1" applyBorder="1" applyAlignment="1" applyProtection="1">
      <alignment vertical="center"/>
      <protection locked="0"/>
    </xf>
    <xf numFmtId="0" fontId="2" fillId="0" borderId="0" xfId="0" applyFont="1" applyAlignment="1">
      <alignment vertical="center" wrapText="1"/>
    </xf>
    <xf numFmtId="0" fontId="3" fillId="0" borderId="0" xfId="0" applyFont="1" applyAlignment="1">
      <alignment vertical="center" wrapText="1"/>
    </xf>
    <xf numFmtId="0" fontId="3" fillId="0" borderId="5" xfId="0" applyFont="1" applyBorder="1" applyAlignment="1">
      <alignment vertical="center" wrapText="1"/>
    </xf>
    <xf numFmtId="1" fontId="7" fillId="2" borderId="2" xfId="0" applyNumberFormat="1" applyFont="1" applyFill="1" applyBorder="1" applyAlignment="1" applyProtection="1">
      <alignment vertical="center"/>
      <protection locked="0"/>
    </xf>
    <xf numFmtId="1" fontId="7" fillId="0" borderId="3" xfId="0" applyNumberFormat="1" applyFont="1" applyBorder="1" applyAlignment="1" applyProtection="1">
      <alignment vertical="center"/>
      <protection locked="0"/>
    </xf>
    <xf numFmtId="1" fontId="7" fillId="0" borderId="4" xfId="0" applyNumberFormat="1" applyFont="1" applyBorder="1" applyAlignment="1" applyProtection="1">
      <alignment vertical="center"/>
      <protection locked="0"/>
    </xf>
    <xf numFmtId="166" fontId="3" fillId="0" borderId="2" xfId="0" applyNumberFormat="1" applyFont="1" applyBorder="1" applyAlignment="1" applyProtection="1">
      <alignment vertical="center"/>
      <protection hidden="1"/>
    </xf>
    <xf numFmtId="166" fontId="3" fillId="0" borderId="3" xfId="0" applyNumberFormat="1" applyFont="1" applyBorder="1" applyAlignment="1" applyProtection="1">
      <alignment vertical="center"/>
      <protection hidden="1"/>
    </xf>
    <xf numFmtId="166" fontId="3" fillId="0" borderId="4" xfId="0" applyNumberFormat="1" applyFont="1" applyBorder="1" applyAlignment="1" applyProtection="1">
      <alignment vertical="center"/>
      <protection hidden="1"/>
    </xf>
    <xf numFmtId="0" fontId="2" fillId="0" borderId="0" xfId="0" applyFont="1" applyAlignment="1">
      <alignment vertical="top" wrapText="1"/>
    </xf>
    <xf numFmtId="0" fontId="3" fillId="0" borderId="0" xfId="0" applyFont="1" applyAlignment="1">
      <alignment vertical="top"/>
    </xf>
    <xf numFmtId="0" fontId="7" fillId="0" borderId="1"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right" vertical="center"/>
    </xf>
    <xf numFmtId="0" fontId="7" fillId="2" borderId="2" xfId="0" applyFont="1" applyFill="1" applyBorder="1" applyAlignment="1" applyProtection="1">
      <alignment horizontal="left" vertical="top"/>
      <protection locked="0"/>
    </xf>
    <xf numFmtId="0" fontId="7" fillId="0" borderId="3" xfId="0" applyFont="1" applyBorder="1" applyAlignment="1" applyProtection="1">
      <alignment horizontal="left" vertical="top"/>
      <protection locked="0"/>
    </xf>
    <xf numFmtId="0" fontId="7" fillId="0" borderId="4" xfId="0" applyFont="1" applyBorder="1" applyAlignment="1" applyProtection="1">
      <alignment horizontal="left" vertical="top"/>
      <protection locked="0"/>
    </xf>
    <xf numFmtId="0" fontId="7" fillId="3" borderId="2" xfId="0"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4" xfId="0" applyFont="1" applyFill="1" applyBorder="1" applyAlignment="1" applyProtection="1">
      <alignment horizontal="left" vertical="top"/>
      <protection locked="0"/>
    </xf>
    <xf numFmtId="0" fontId="7" fillId="2" borderId="2"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16" fillId="0" borderId="1" xfId="1" applyFont="1" applyBorder="1" applyAlignment="1">
      <alignment vertical="center"/>
    </xf>
    <xf numFmtId="0" fontId="4" fillId="0" borderId="0" xfId="0" applyFont="1" applyAlignment="1">
      <alignment horizontal="justify" vertical="top" wrapText="1"/>
    </xf>
    <xf numFmtId="0" fontId="3" fillId="0" borderId="0" xfId="0" applyFont="1" applyAlignment="1">
      <alignment horizontal="justify" vertical="top" wrapText="1"/>
    </xf>
    <xf numFmtId="0" fontId="18" fillId="0" borderId="0" xfId="1" applyFont="1" applyAlignment="1">
      <alignment horizontal="justify" vertical="top" wrapText="1"/>
    </xf>
    <xf numFmtId="0" fontId="4" fillId="0" borderId="0" xfId="0" applyFont="1" applyAlignment="1">
      <alignment horizontal="justify" vertical="center" wrapText="1"/>
    </xf>
    <xf numFmtId="0" fontId="17" fillId="0" borderId="0" xfId="0" applyFont="1" applyAlignment="1">
      <alignment horizontal="justify" vertical="center" wrapText="1"/>
    </xf>
    <xf numFmtId="0" fontId="2" fillId="0" borderId="0" xfId="0" applyFont="1" applyAlignment="1">
      <alignment horizontal="justify" vertical="center" wrapText="1"/>
    </xf>
    <xf numFmtId="0" fontId="16" fillId="0" borderId="1" xfId="1" applyFont="1" applyBorder="1" applyAlignment="1">
      <alignment horizontal="center" vertical="top"/>
    </xf>
    <xf numFmtId="0" fontId="4" fillId="0" borderId="0" xfId="0" applyFont="1" applyAlignment="1">
      <alignment horizontal="right" vertical="center"/>
    </xf>
    <xf numFmtId="168" fontId="7" fillId="0" borderId="7" xfId="0" applyNumberFormat="1" applyFont="1" applyBorder="1" applyAlignment="1" applyProtection="1">
      <alignment vertical="center"/>
      <protection locked="0"/>
    </xf>
    <xf numFmtId="168" fontId="7" fillId="0" borderId="8" xfId="0" applyNumberFormat="1" applyFont="1" applyBorder="1" applyAlignment="1" applyProtection="1">
      <alignment vertical="center"/>
      <protection locked="0"/>
    </xf>
    <xf numFmtId="168" fontId="7" fillId="0" borderId="9" xfId="0" applyNumberFormat="1" applyFont="1" applyBorder="1" applyAlignment="1" applyProtection="1">
      <alignment vertical="center"/>
      <protection locked="0"/>
    </xf>
    <xf numFmtId="168" fontId="7" fillId="0" borderId="10" xfId="0" applyNumberFormat="1" applyFont="1" applyBorder="1" applyAlignment="1" applyProtection="1">
      <alignment vertical="center"/>
      <protection locked="0"/>
    </xf>
    <xf numFmtId="168" fontId="7" fillId="0" borderId="11" xfId="0" applyNumberFormat="1" applyFont="1" applyBorder="1" applyAlignment="1" applyProtection="1">
      <alignment vertical="center"/>
      <protection locked="0"/>
    </xf>
    <xf numFmtId="168" fontId="7" fillId="0" borderId="12" xfId="0" applyNumberFormat="1" applyFont="1" applyBorder="1" applyAlignment="1" applyProtection="1">
      <alignment vertical="center"/>
      <protection locked="0"/>
    </xf>
    <xf numFmtId="0" fontId="12" fillId="0" borderId="0" xfId="0" applyFont="1" applyAlignment="1">
      <alignment horizontal="right" vertical="center"/>
    </xf>
    <xf numFmtId="0" fontId="3" fillId="0" borderId="0" xfId="0" applyFont="1"/>
    <xf numFmtId="0" fontId="2" fillId="0" borderId="0" xfId="0" applyFont="1" applyAlignment="1">
      <alignment vertical="center"/>
    </xf>
    <xf numFmtId="0" fontId="7" fillId="0" borderId="1" xfId="0" applyFont="1" applyBorder="1" applyAlignment="1">
      <alignment horizontal="right" vertical="center" wrapText="1"/>
    </xf>
    <xf numFmtId="0" fontId="7" fillId="2" borderId="2" xfId="0" applyFont="1" applyFill="1" applyBorder="1" applyAlignment="1" applyProtection="1">
      <alignment horizontal="left" vertical="center" wrapText="1"/>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3" fillId="0" borderId="0" xfId="0" applyFont="1" applyAlignment="1">
      <alignment horizontal="justify" vertical="center" wrapText="1"/>
    </xf>
    <xf numFmtId="0" fontId="17" fillId="0" borderId="0" xfId="0" applyFont="1" applyAlignment="1">
      <alignment horizontal="justify" vertical="center"/>
    </xf>
    <xf numFmtId="0" fontId="3" fillId="0" borderId="0" xfId="0" applyFont="1" applyAlignment="1">
      <alignment horizontal="justify" vertical="center"/>
    </xf>
    <xf numFmtId="0" fontId="5" fillId="4" borderId="0" xfId="0" applyFont="1" applyFill="1" applyAlignment="1">
      <alignment vertical="center"/>
    </xf>
    <xf numFmtId="0" fontId="15" fillId="0" borderId="0" xfId="0" applyFont="1" applyAlignment="1">
      <alignment vertical="center"/>
    </xf>
    <xf numFmtId="0" fontId="11" fillId="0" borderId="1" xfId="0" applyFont="1" applyBorder="1" applyAlignment="1">
      <alignment vertical="center" wrapText="1"/>
    </xf>
    <xf numFmtId="0" fontId="4" fillId="0" borderId="0" xfId="0" applyFont="1" applyAlignment="1">
      <alignment horizontal="left" vertical="center" wrapText="1"/>
    </xf>
    <xf numFmtId="0" fontId="7" fillId="2" borderId="2" xfId="0" applyFont="1" applyFill="1" applyBorder="1" applyAlignment="1" applyProtection="1">
      <alignment vertical="top" wrapText="1"/>
      <protection locked="0"/>
    </xf>
    <xf numFmtId="0" fontId="7" fillId="0" borderId="3" xfId="0" applyFont="1" applyBorder="1" applyAlignment="1" applyProtection="1">
      <alignment vertical="top"/>
      <protection locked="0"/>
    </xf>
    <xf numFmtId="0" fontId="7" fillId="0" borderId="4" xfId="0" applyFont="1" applyBorder="1" applyAlignment="1" applyProtection="1">
      <alignment vertical="top"/>
      <protection locked="0"/>
    </xf>
    <xf numFmtId="0" fontId="20" fillId="0" borderId="0" xfId="0" applyFont="1" applyAlignment="1">
      <alignment vertical="center"/>
    </xf>
    <xf numFmtId="166" fontId="7" fillId="0" borderId="3" xfId="0" applyNumberFormat="1" applyFont="1" applyBorder="1" applyAlignment="1" applyProtection="1">
      <alignment vertical="center"/>
      <protection locked="0"/>
    </xf>
    <xf numFmtId="166" fontId="7" fillId="0" borderId="4" xfId="0" applyNumberFormat="1" applyFont="1" applyBorder="1" applyAlignment="1" applyProtection="1">
      <alignment vertical="center"/>
      <protection locked="0"/>
    </xf>
    <xf numFmtId="1" fontId="7" fillId="2" borderId="2" xfId="0" applyNumberFormat="1" applyFont="1" applyFill="1" applyBorder="1" applyAlignment="1" applyProtection="1">
      <alignment horizontal="center" vertical="center"/>
      <protection locked="0"/>
    </xf>
    <xf numFmtId="1" fontId="7" fillId="2" borderId="3" xfId="0" applyNumberFormat="1" applyFont="1" applyFill="1" applyBorder="1" applyAlignment="1" applyProtection="1">
      <alignment horizontal="center" vertical="center"/>
      <protection locked="0"/>
    </xf>
    <xf numFmtId="1" fontId="7" fillId="2" borderId="4" xfId="0" applyNumberFormat="1" applyFont="1" applyFill="1" applyBorder="1" applyAlignment="1" applyProtection="1">
      <alignment horizontal="center" vertical="center"/>
      <protection locked="0"/>
    </xf>
    <xf numFmtId="166" fontId="7" fillId="2" borderId="2" xfId="0" applyNumberFormat="1" applyFont="1" applyFill="1" applyBorder="1" applyAlignment="1" applyProtection="1">
      <alignment horizontal="center" vertical="center"/>
      <protection locked="0"/>
    </xf>
    <xf numFmtId="166" fontId="7" fillId="2" borderId="3" xfId="0" applyNumberFormat="1" applyFont="1" applyFill="1" applyBorder="1" applyAlignment="1" applyProtection="1">
      <alignment horizontal="center" vertical="center"/>
      <protection locked="0"/>
    </xf>
    <xf numFmtId="166" fontId="7" fillId="2" borderId="4"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3" fillId="0" borderId="1" xfId="0" applyFont="1" applyBorder="1" applyAlignment="1">
      <alignment vertical="center"/>
    </xf>
    <xf numFmtId="167" fontId="3" fillId="0" borderId="1" xfId="0" applyNumberFormat="1" applyFont="1" applyBorder="1" applyAlignment="1" applyProtection="1">
      <alignment vertical="center"/>
      <protection locked="0"/>
    </xf>
    <xf numFmtId="0" fontId="7" fillId="0" borderId="0" xfId="0" applyFont="1" applyAlignment="1">
      <alignment horizontal="right" vertical="center" wrapText="1"/>
    </xf>
    <xf numFmtId="0" fontId="20" fillId="2" borderId="0" xfId="0" applyFont="1" applyFill="1" applyAlignment="1">
      <alignment vertical="center"/>
    </xf>
    <xf numFmtId="166" fontId="7" fillId="0" borderId="2" xfId="0" applyNumberFormat="1" applyFont="1" applyBorder="1" applyAlignment="1" applyProtection="1">
      <alignment vertical="center"/>
      <protection hidden="1"/>
    </xf>
    <xf numFmtId="166" fontId="7" fillId="0" borderId="3" xfId="0" applyNumberFormat="1" applyFont="1" applyBorder="1" applyAlignment="1" applyProtection="1">
      <alignment vertical="center"/>
      <protection hidden="1"/>
    </xf>
    <xf numFmtId="166" fontId="7" fillId="0" borderId="4" xfId="0" applyNumberFormat="1" applyFont="1" applyBorder="1" applyAlignment="1" applyProtection="1">
      <alignment vertical="center"/>
      <protection hidden="1"/>
    </xf>
    <xf numFmtId="0" fontId="9" fillId="4" borderId="0" xfId="0" applyFont="1" applyFill="1" applyAlignment="1">
      <alignment vertic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Alignment="1">
      <alignment horizontal="left" vertical="top" wrapText="1"/>
    </xf>
    <xf numFmtId="0" fontId="6" fillId="0" borderId="0" xfId="0" applyFont="1" applyAlignment="1">
      <alignment vertical="center"/>
    </xf>
    <xf numFmtId="164" fontId="3" fillId="0" borderId="2" xfId="0" applyNumberFormat="1" applyFont="1" applyBorder="1" applyAlignment="1" applyProtection="1">
      <alignment vertical="center"/>
      <protection hidden="1"/>
    </xf>
    <xf numFmtId="164" fontId="3" fillId="0" borderId="3" xfId="0" applyNumberFormat="1" applyFont="1" applyBorder="1" applyAlignment="1" applyProtection="1">
      <alignment vertical="center"/>
      <protection hidden="1"/>
    </xf>
    <xf numFmtId="164" fontId="3" fillId="0" borderId="4" xfId="0" applyNumberFormat="1" applyFont="1" applyBorder="1" applyAlignment="1" applyProtection="1">
      <alignment vertical="center"/>
      <protection hidden="1"/>
    </xf>
    <xf numFmtId="0" fontId="7" fillId="0" borderId="1" xfId="0" applyFont="1" applyBorder="1" applyAlignment="1">
      <alignment vertical="center" wrapText="1"/>
    </xf>
    <xf numFmtId="0" fontId="2" fillId="2" borderId="0" xfId="0" applyFont="1" applyFill="1" applyAlignment="1">
      <alignment vertical="center"/>
    </xf>
    <xf numFmtId="0" fontId="7" fillId="2" borderId="3"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2" fillId="0" borderId="0" xfId="0" applyFont="1" applyAlignment="1">
      <alignment horizontal="left" vertical="center" wrapText="1"/>
    </xf>
    <xf numFmtId="0" fontId="7" fillId="3" borderId="2" xfId="0" applyFont="1" applyFill="1" applyBorder="1" applyAlignment="1" applyProtection="1">
      <alignment horizontal="right" vertical="center" wrapText="1"/>
      <protection locked="0"/>
    </xf>
    <xf numFmtId="0" fontId="25" fillId="0" borderId="3" xfId="0" applyFont="1" applyBorder="1" applyAlignment="1" applyProtection="1">
      <alignment horizontal="right" vertical="center" wrapText="1"/>
      <protection locked="0"/>
    </xf>
    <xf numFmtId="0" fontId="25" fillId="0" borderId="4" xfId="0" applyFont="1" applyBorder="1" applyAlignment="1" applyProtection="1">
      <alignment horizontal="right" vertical="center" wrapText="1"/>
      <protection locked="0"/>
    </xf>
    <xf numFmtId="0" fontId="4" fillId="0" borderId="0" xfId="0" applyFont="1" applyAlignment="1">
      <alignment vertical="center" wrapText="1"/>
    </xf>
    <xf numFmtId="0" fontId="4" fillId="0" borderId="0" xfId="0" applyFont="1" applyAlignment="1">
      <alignment vertical="center"/>
    </xf>
    <xf numFmtId="0" fontId="2" fillId="0" borderId="1" xfId="2" applyFont="1" applyAlignment="1">
      <alignment vertical="top" wrapText="1"/>
    </xf>
    <xf numFmtId="0" fontId="2" fillId="0" borderId="1" xfId="2" applyFont="1" applyAlignment="1">
      <alignment vertical="top"/>
    </xf>
    <xf numFmtId="0" fontId="7" fillId="2" borderId="7" xfId="0" applyFont="1" applyFill="1" applyBorder="1" applyAlignment="1" applyProtection="1">
      <alignment horizontal="left" vertical="top"/>
      <protection locked="0"/>
    </xf>
    <xf numFmtId="0" fontId="7" fillId="0" borderId="8"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0" borderId="12" xfId="0" applyFont="1" applyBorder="1" applyAlignment="1" applyProtection="1">
      <alignment horizontal="left" vertical="top"/>
      <protection locked="0"/>
    </xf>
    <xf numFmtId="0" fontId="3" fillId="0" borderId="1" xfId="2" applyFont="1" applyAlignment="1">
      <alignment vertical="center"/>
    </xf>
    <xf numFmtId="1" fontId="2" fillId="0" borderId="1" xfId="0" applyNumberFormat="1" applyFont="1" applyBorder="1" applyAlignment="1" applyProtection="1">
      <alignment horizontal="left" vertical="center"/>
      <protection locked="0"/>
    </xf>
    <xf numFmtId="1" fontId="7" fillId="3" borderId="14" xfId="0" applyNumberFormat="1" applyFont="1" applyFill="1" applyBorder="1" applyAlignment="1" applyProtection="1">
      <alignment horizontal="center" vertical="center"/>
      <protection locked="0"/>
    </xf>
    <xf numFmtId="0" fontId="3" fillId="0" borderId="1" xfId="0" applyFont="1" applyBorder="1" applyAlignment="1">
      <alignment horizontal="left" vertical="center"/>
    </xf>
    <xf numFmtId="0" fontId="7" fillId="2" borderId="7"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top" wrapText="1"/>
      <protection locked="0"/>
    </xf>
    <xf numFmtId="0" fontId="7" fillId="2" borderId="6" xfId="0" applyFont="1" applyFill="1" applyBorder="1" applyAlignment="1" applyProtection="1">
      <alignment horizontal="left" vertical="top" wrapText="1"/>
      <protection locked="0"/>
    </xf>
    <xf numFmtId="0" fontId="7" fillId="2" borderId="10"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top" wrapText="1"/>
      <protection locked="0"/>
    </xf>
    <xf numFmtId="0" fontId="7" fillId="2" borderId="12" xfId="0" applyFont="1" applyFill="1" applyBorder="1" applyAlignment="1" applyProtection="1">
      <alignment horizontal="left" vertical="top" wrapText="1"/>
      <protection locked="0"/>
    </xf>
    <xf numFmtId="0" fontId="4" fillId="0" borderId="0" xfId="0" applyFont="1" applyAlignment="1">
      <alignment horizontal="left" vertical="center"/>
    </xf>
    <xf numFmtId="0" fontId="2" fillId="0" borderId="1" xfId="2" applyFont="1" applyAlignment="1">
      <alignment vertical="center"/>
    </xf>
    <xf numFmtId="0" fontId="3" fillId="0" borderId="0" xfId="0" applyFont="1" applyAlignment="1">
      <alignment horizontal="left" vertical="center"/>
    </xf>
    <xf numFmtId="0" fontId="7" fillId="5" borderId="2" xfId="2" applyFont="1" applyFill="1" applyBorder="1" applyAlignment="1" applyProtection="1">
      <alignment horizontal="left" vertical="top"/>
      <protection locked="0"/>
    </xf>
    <xf numFmtId="0" fontId="7" fillId="5" borderId="3" xfId="2" applyFont="1" applyFill="1" applyBorder="1" applyAlignment="1" applyProtection="1">
      <alignment horizontal="left" vertical="top"/>
      <protection locked="0"/>
    </xf>
    <xf numFmtId="0" fontId="7" fillId="5" borderId="4" xfId="2" applyFont="1" applyFill="1" applyBorder="1" applyAlignment="1" applyProtection="1">
      <alignment horizontal="left" vertical="top"/>
      <protection locked="0"/>
    </xf>
    <xf numFmtId="1" fontId="7" fillId="0" borderId="3" xfId="0" applyNumberFormat="1" applyFont="1" applyBorder="1" applyAlignment="1" applyProtection="1">
      <alignment horizontal="center" vertical="center"/>
      <protection locked="0"/>
    </xf>
    <xf numFmtId="1" fontId="7" fillId="0" borderId="4" xfId="0" applyNumberFormat="1" applyFont="1" applyBorder="1" applyAlignment="1" applyProtection="1">
      <alignment horizontal="center" vertical="center"/>
      <protection locked="0"/>
    </xf>
    <xf numFmtId="0" fontId="7" fillId="0" borderId="5" xfId="0" applyFont="1" applyBorder="1" applyAlignment="1">
      <alignment vertical="center" wrapText="1"/>
    </xf>
    <xf numFmtId="0" fontId="7" fillId="0" borderId="0" xfId="0" applyFont="1" applyAlignment="1">
      <alignment vertical="center" wrapText="1"/>
    </xf>
    <xf numFmtId="0" fontId="20" fillId="0" borderId="0" xfId="0" applyFont="1" applyAlignment="1">
      <alignment vertical="center" wrapText="1"/>
    </xf>
    <xf numFmtId="0" fontId="3"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4" fillId="0" borderId="1" xfId="2" applyFont="1"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4" fillId="0" borderId="1" xfId="2" applyFont="1" applyAlignment="1">
      <alignment horizontal="left" vertical="top"/>
    </xf>
    <xf numFmtId="0" fontId="4" fillId="0" borderId="1" xfId="2" applyFont="1" applyAlignment="1">
      <alignment vertical="top" wrapText="1"/>
    </xf>
    <xf numFmtId="0" fontId="22" fillId="0" borderId="0" xfId="0" applyFont="1" applyAlignment="1">
      <alignment vertical="center"/>
    </xf>
    <xf numFmtId="0" fontId="21" fillId="0" borderId="0" xfId="0" applyFont="1" applyAlignment="1">
      <alignment vertical="center"/>
    </xf>
    <xf numFmtId="1" fontId="7" fillId="2" borderId="3" xfId="0" applyNumberFormat="1" applyFont="1" applyFill="1" applyBorder="1" applyAlignment="1" applyProtection="1">
      <alignment vertical="center"/>
      <protection locked="0"/>
    </xf>
    <xf numFmtId="1" fontId="7" fillId="2" borderId="4" xfId="0" applyNumberFormat="1" applyFont="1" applyFill="1" applyBorder="1" applyAlignment="1" applyProtection="1">
      <alignment vertical="center"/>
      <protection locked="0"/>
    </xf>
    <xf numFmtId="165" fontId="7" fillId="2" borderId="2" xfId="0" applyNumberFormat="1" applyFont="1" applyFill="1" applyBorder="1" applyAlignment="1" applyProtection="1">
      <alignment vertical="center"/>
      <protection locked="0"/>
    </xf>
    <xf numFmtId="165" fontId="7" fillId="2" borderId="3" xfId="0" applyNumberFormat="1" applyFont="1" applyFill="1" applyBorder="1" applyAlignment="1" applyProtection="1">
      <alignment vertical="center"/>
      <protection locked="0"/>
    </xf>
    <xf numFmtId="165" fontId="7" fillId="2" borderId="4" xfId="0" applyNumberFormat="1" applyFont="1" applyFill="1" applyBorder="1" applyAlignment="1" applyProtection="1">
      <alignment vertical="center"/>
      <protection locked="0"/>
    </xf>
    <xf numFmtId="0" fontId="3" fillId="0" borderId="0" xfId="0" applyFont="1" applyAlignment="1">
      <alignment horizontal="center" vertical="center"/>
    </xf>
    <xf numFmtId="0" fontId="2" fillId="0" borderId="0" xfId="0" applyFont="1" applyAlignment="1">
      <alignment horizontal="center" vertical="center" wrapText="1"/>
    </xf>
    <xf numFmtId="166" fontId="3" fillId="0" borderId="3" xfId="0" applyNumberFormat="1" applyFont="1" applyBorder="1" applyAlignment="1">
      <alignment vertical="center"/>
    </xf>
    <xf numFmtId="165" fontId="7" fillId="0" borderId="2" xfId="0" applyNumberFormat="1" applyFont="1" applyBorder="1" applyAlignment="1" applyProtection="1">
      <alignment vertical="center"/>
      <protection hidden="1"/>
    </xf>
    <xf numFmtId="165" fontId="7" fillId="0" borderId="3" xfId="0" applyNumberFormat="1" applyFont="1" applyBorder="1" applyAlignment="1" applyProtection="1">
      <alignment vertical="center"/>
      <protection hidden="1"/>
    </xf>
    <xf numFmtId="165" fontId="7" fillId="0" borderId="4" xfId="0" applyNumberFormat="1" applyFont="1" applyBorder="1" applyAlignment="1" applyProtection="1">
      <alignment vertical="center"/>
      <protection hidden="1"/>
    </xf>
    <xf numFmtId="0" fontId="3" fillId="0" borderId="1" xfId="0" applyFont="1" applyBorder="1" applyAlignment="1">
      <alignment horizontal="right" vertical="center"/>
    </xf>
    <xf numFmtId="0" fontId="3" fillId="0" borderId="6" xfId="0" applyFont="1" applyBorder="1" applyAlignment="1">
      <alignment horizontal="right" vertical="center"/>
    </xf>
    <xf numFmtId="164" fontId="7" fillId="2" borderId="2" xfId="0" applyNumberFormat="1" applyFont="1" applyFill="1" applyBorder="1" applyAlignment="1" applyProtection="1">
      <alignment vertical="center"/>
      <protection locked="0"/>
    </xf>
    <xf numFmtId="164" fontId="7" fillId="2" borderId="3" xfId="0" applyNumberFormat="1" applyFont="1" applyFill="1" applyBorder="1" applyAlignment="1" applyProtection="1">
      <alignment vertical="center"/>
      <protection locked="0"/>
    </xf>
    <xf numFmtId="164" fontId="7" fillId="2" borderId="4" xfId="0" applyNumberFormat="1" applyFont="1" applyFill="1" applyBorder="1" applyAlignment="1" applyProtection="1">
      <alignment vertical="center"/>
      <protection locked="0"/>
    </xf>
    <xf numFmtId="167" fontId="7" fillId="2" borderId="2" xfId="0" applyNumberFormat="1" applyFont="1" applyFill="1" applyBorder="1" applyAlignment="1" applyProtection="1">
      <alignment vertical="center"/>
      <protection locked="0"/>
    </xf>
    <xf numFmtId="167" fontId="7" fillId="2" borderId="3" xfId="0" applyNumberFormat="1" applyFont="1" applyFill="1" applyBorder="1" applyAlignment="1" applyProtection="1">
      <alignment vertical="center"/>
      <protection locked="0"/>
    </xf>
    <xf numFmtId="167" fontId="7" fillId="2" borderId="4" xfId="0" applyNumberFormat="1" applyFont="1" applyFill="1" applyBorder="1" applyAlignment="1" applyProtection="1">
      <alignment vertical="center"/>
      <protection locked="0"/>
    </xf>
    <xf numFmtId="0" fontId="3" fillId="0" borderId="5" xfId="0" applyFont="1" applyBorder="1" applyAlignment="1">
      <alignment vertical="center"/>
    </xf>
    <xf numFmtId="165" fontId="3" fillId="0" borderId="2" xfId="0" applyNumberFormat="1" applyFont="1" applyBorder="1" applyAlignment="1" applyProtection="1">
      <alignment vertical="center"/>
      <protection hidden="1"/>
    </xf>
    <xf numFmtId="165" fontId="3" fillId="0" borderId="3" xfId="0" applyNumberFormat="1" applyFont="1" applyBorder="1" applyAlignment="1" applyProtection="1">
      <alignment vertical="center"/>
      <protection hidden="1"/>
    </xf>
    <xf numFmtId="165" fontId="3" fillId="0" borderId="4" xfId="0" applyNumberFormat="1" applyFont="1" applyBorder="1" applyAlignment="1" applyProtection="1">
      <alignment vertical="center"/>
      <protection hidden="1"/>
    </xf>
    <xf numFmtId="0" fontId="4" fillId="0" borderId="0" xfId="0" applyFont="1" applyAlignment="1">
      <alignment horizontal="right" vertical="center" wrapText="1"/>
    </xf>
    <xf numFmtId="0" fontId="5" fillId="4" borderId="0" xfId="0" applyFont="1" applyFill="1" applyAlignment="1">
      <alignment vertical="center" wrapText="1"/>
    </xf>
    <xf numFmtId="0" fontId="6" fillId="0" borderId="0" xfId="0" applyFont="1" applyAlignment="1">
      <alignment vertical="center" wrapText="1"/>
    </xf>
    <xf numFmtId="0" fontId="3" fillId="0" borderId="0" xfId="0" applyFont="1" applyAlignment="1">
      <alignment horizontal="right"/>
    </xf>
    <xf numFmtId="0" fontId="3" fillId="0" borderId="6" xfId="0" applyFont="1" applyBorder="1" applyAlignment="1">
      <alignment horizontal="right"/>
    </xf>
    <xf numFmtId="0" fontId="3" fillId="2" borderId="7" xfId="0" applyFont="1" applyFill="1" applyBorder="1" applyAlignment="1" applyProtection="1">
      <alignment vertical="top" wrapText="1"/>
      <protection locked="0"/>
    </xf>
    <xf numFmtId="0" fontId="1" fillId="0" borderId="8" xfId="0" applyFont="1" applyBorder="1" applyAlignment="1" applyProtection="1">
      <alignment vertical="top" wrapText="1"/>
      <protection locked="0"/>
    </xf>
    <xf numFmtId="0" fontId="1" fillId="0" borderId="9"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1" fillId="0" borderId="0" xfId="0" applyFont="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10" xfId="0" applyFont="1" applyBorder="1" applyAlignment="1" applyProtection="1">
      <alignment vertical="top" wrapText="1"/>
      <protection locked="0"/>
    </xf>
    <xf numFmtId="0" fontId="1" fillId="0" borderId="11" xfId="0" applyFont="1" applyBorder="1" applyAlignment="1" applyProtection="1">
      <alignment vertical="top" wrapText="1"/>
      <protection locked="0"/>
    </xf>
    <xf numFmtId="0" fontId="1" fillId="0" borderId="12" xfId="0" applyFont="1" applyBorder="1" applyAlignment="1" applyProtection="1">
      <alignment vertical="top" wrapText="1"/>
      <protection locked="0"/>
    </xf>
    <xf numFmtId="0" fontId="3" fillId="2" borderId="2" xfId="0" applyFont="1" applyFill="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8" fillId="0" borderId="0" xfId="1" applyFont="1" applyAlignment="1">
      <alignment vertical="center"/>
    </xf>
    <xf numFmtId="0" fontId="4" fillId="0" borderId="0" xfId="1" applyFont="1" applyAlignment="1">
      <alignment vertical="center" wrapText="1"/>
    </xf>
    <xf numFmtId="0" fontId="4" fillId="0" borderId="0" xfId="1" applyFont="1" applyAlignment="1">
      <alignment vertical="center"/>
    </xf>
  </cellXfs>
  <cellStyles count="3">
    <cellStyle name="Hyperlink" xfId="1" builtinId="8"/>
    <cellStyle name="Standaard" xfId="0" builtinId="0"/>
    <cellStyle name="Standaard 2" xfId="2" xr:uid="{2CEA876E-3A9B-4AF3-ABF1-77064BE6EB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697</xdr:row>
      <xdr:rowOff>9525</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29</xdr:row>
          <xdr:rowOff>180975</xdr:rowOff>
        </xdr:from>
        <xdr:to>
          <xdr:col>2</xdr:col>
          <xdr:colOff>57150</xdr:colOff>
          <xdr:row>32</xdr:row>
          <xdr:rowOff>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29</xdr:row>
          <xdr:rowOff>180975</xdr:rowOff>
        </xdr:from>
        <xdr:to>
          <xdr:col>16</xdr:col>
          <xdr:colOff>123825</xdr:colOff>
          <xdr:row>32</xdr:row>
          <xdr:rowOff>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29</xdr:row>
          <xdr:rowOff>180975</xdr:rowOff>
        </xdr:from>
        <xdr:to>
          <xdr:col>30</xdr:col>
          <xdr:colOff>123825</xdr:colOff>
          <xdr:row>32</xdr:row>
          <xdr:rowOff>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180975</xdr:rowOff>
        </xdr:from>
        <xdr:to>
          <xdr:col>2</xdr:col>
          <xdr:colOff>57150</xdr:colOff>
          <xdr:row>41</xdr:row>
          <xdr:rowOff>161925</xdr:rowOff>
        </xdr:to>
        <xdr:sp macro="" textlink="">
          <xdr:nvSpPr>
            <xdr:cNvPr id="1029" name="RB_Diko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42</xdr:row>
          <xdr:rowOff>0</xdr:rowOff>
        </xdr:from>
        <xdr:to>
          <xdr:col>2</xdr:col>
          <xdr:colOff>57150</xdr:colOff>
          <xdr:row>44</xdr:row>
          <xdr:rowOff>38100</xdr:rowOff>
        </xdr:to>
        <xdr:sp macro="" textlink="">
          <xdr:nvSpPr>
            <xdr:cNvPr id="1030" name="RB_Diko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145</xdr:row>
          <xdr:rowOff>0</xdr:rowOff>
        </xdr:from>
        <xdr:to>
          <xdr:col>2</xdr:col>
          <xdr:colOff>57150</xdr:colOff>
          <xdr:row>146</xdr:row>
          <xdr:rowOff>171450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146</xdr:row>
          <xdr:rowOff>152400</xdr:rowOff>
        </xdr:from>
        <xdr:to>
          <xdr:col>2</xdr:col>
          <xdr:colOff>57150</xdr:colOff>
          <xdr:row>148</xdr:row>
          <xdr:rowOff>104775</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152</xdr:row>
          <xdr:rowOff>0</xdr:rowOff>
        </xdr:from>
        <xdr:to>
          <xdr:col>2</xdr:col>
          <xdr:colOff>57150</xdr:colOff>
          <xdr:row>153</xdr:row>
          <xdr:rowOff>161925</xdr:rowOff>
        </xdr:to>
        <xdr:sp macro="" textlink="">
          <xdr:nvSpPr>
            <xdr:cNvPr id="1033" name="RB_BeschikSchoolgebVrij_True"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153</xdr:row>
          <xdr:rowOff>152400</xdr:rowOff>
        </xdr:from>
        <xdr:to>
          <xdr:col>2</xdr:col>
          <xdr:colOff>57150</xdr:colOff>
          <xdr:row>155</xdr:row>
          <xdr:rowOff>95250</xdr:rowOff>
        </xdr:to>
        <xdr:sp macro="" textlink="">
          <xdr:nvSpPr>
            <xdr:cNvPr id="1034" name="RB_BeschikSchoolgebVrij_Fals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33</xdr:row>
          <xdr:rowOff>180975</xdr:rowOff>
        </xdr:from>
        <xdr:to>
          <xdr:col>2</xdr:col>
          <xdr:colOff>57150</xdr:colOff>
          <xdr:row>36</xdr:row>
          <xdr:rowOff>0</xdr:rowOff>
        </xdr:to>
        <xdr:sp macro="" textlink="">
          <xdr:nvSpPr>
            <xdr:cNvPr id="1035" name="RB_Prov_An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35</xdr:row>
          <xdr:rowOff>152400</xdr:rowOff>
        </xdr:from>
        <xdr:to>
          <xdr:col>2</xdr:col>
          <xdr:colOff>57150</xdr:colOff>
          <xdr:row>37</xdr:row>
          <xdr:rowOff>161925</xdr:rowOff>
        </xdr:to>
        <xdr:sp macro="" textlink="">
          <xdr:nvSpPr>
            <xdr:cNvPr id="1036" name="RB_Prov_BHG"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33</xdr:row>
          <xdr:rowOff>180975</xdr:rowOff>
        </xdr:from>
        <xdr:to>
          <xdr:col>16</xdr:col>
          <xdr:colOff>123825</xdr:colOff>
          <xdr:row>36</xdr:row>
          <xdr:rowOff>0</xdr:rowOff>
        </xdr:to>
        <xdr:sp macro="" textlink="">
          <xdr:nvSpPr>
            <xdr:cNvPr id="1037" name="RB_Prov_Lim"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35</xdr:row>
          <xdr:rowOff>152400</xdr:rowOff>
        </xdr:from>
        <xdr:to>
          <xdr:col>16</xdr:col>
          <xdr:colOff>123825</xdr:colOff>
          <xdr:row>37</xdr:row>
          <xdr:rowOff>161925</xdr:rowOff>
        </xdr:to>
        <xdr:sp macro="" textlink="">
          <xdr:nvSpPr>
            <xdr:cNvPr id="1038" name="RB_Prov_OV"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33</xdr:row>
          <xdr:rowOff>180975</xdr:rowOff>
        </xdr:from>
        <xdr:to>
          <xdr:col>30</xdr:col>
          <xdr:colOff>123825</xdr:colOff>
          <xdr:row>36</xdr:row>
          <xdr:rowOff>0</xdr:rowOff>
        </xdr:to>
        <xdr:sp macro="" textlink="">
          <xdr:nvSpPr>
            <xdr:cNvPr id="1039" name="RB_Prov_VB"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35</xdr:row>
          <xdr:rowOff>152400</xdr:rowOff>
        </xdr:from>
        <xdr:to>
          <xdr:col>30</xdr:col>
          <xdr:colOff>123825</xdr:colOff>
          <xdr:row>37</xdr:row>
          <xdr:rowOff>161925</xdr:rowOff>
        </xdr:to>
        <xdr:sp macro="" textlink="">
          <xdr:nvSpPr>
            <xdr:cNvPr id="1040" name="RB_Prov_WV"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99</xdr:row>
          <xdr:rowOff>161925</xdr:rowOff>
        </xdr:from>
        <xdr:to>
          <xdr:col>2</xdr:col>
          <xdr:colOff>38100</xdr:colOff>
          <xdr:row>101</xdr:row>
          <xdr:rowOff>180975</xdr:rowOff>
        </xdr:to>
        <xdr:sp macro="" textlink="">
          <xdr:nvSpPr>
            <xdr:cNvPr id="1041" name="RB_Samen_Met_Andere_IM_True"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101</xdr:row>
          <xdr:rowOff>123825</xdr:rowOff>
        </xdr:from>
        <xdr:to>
          <xdr:col>2</xdr:col>
          <xdr:colOff>38100</xdr:colOff>
          <xdr:row>103</xdr:row>
          <xdr:rowOff>161925</xdr:rowOff>
        </xdr:to>
        <xdr:sp macro="" textlink="">
          <xdr:nvSpPr>
            <xdr:cNvPr id="1042" name="RB_Samen_Met_Andere_IM_False"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107</xdr:row>
          <xdr:rowOff>0</xdr:rowOff>
        </xdr:from>
        <xdr:to>
          <xdr:col>2</xdr:col>
          <xdr:colOff>57150</xdr:colOff>
          <xdr:row>109</xdr:row>
          <xdr:rowOff>9525</xdr:rowOff>
        </xdr:to>
        <xdr:sp macro="" textlink="">
          <xdr:nvSpPr>
            <xdr:cNvPr id="1043" name="RB_CoordinerendeMacht_True"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109</xdr:row>
          <xdr:rowOff>0</xdr:rowOff>
        </xdr:from>
        <xdr:to>
          <xdr:col>2</xdr:col>
          <xdr:colOff>57150</xdr:colOff>
          <xdr:row>110</xdr:row>
          <xdr:rowOff>66675</xdr:rowOff>
        </xdr:to>
        <xdr:sp macro="" textlink="">
          <xdr:nvSpPr>
            <xdr:cNvPr id="1044" name="RB_CoordinerendeMacht_False"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137</xdr:row>
          <xdr:rowOff>9525</xdr:rowOff>
        </xdr:from>
        <xdr:to>
          <xdr:col>2</xdr:col>
          <xdr:colOff>57150</xdr:colOff>
          <xdr:row>138</xdr:row>
          <xdr:rowOff>180975</xdr:rowOff>
        </xdr:to>
        <xdr:sp macro="" textlink="">
          <xdr:nvSpPr>
            <xdr:cNvPr id="1045" name="RB_Samen_Met_Andere_OI_Tru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138</xdr:row>
          <xdr:rowOff>161925</xdr:rowOff>
        </xdr:from>
        <xdr:to>
          <xdr:col>2</xdr:col>
          <xdr:colOff>57150</xdr:colOff>
          <xdr:row>141</xdr:row>
          <xdr:rowOff>9525</xdr:rowOff>
        </xdr:to>
        <xdr:sp macro="" textlink="">
          <xdr:nvSpPr>
            <xdr:cNvPr id="1046" name="RB_Samen_Met_Andere_OI_Fals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178</xdr:row>
          <xdr:rowOff>19050</xdr:rowOff>
        </xdr:from>
        <xdr:to>
          <xdr:col>1</xdr:col>
          <xdr:colOff>95250</xdr:colOff>
          <xdr:row>180</xdr:row>
          <xdr:rowOff>57150</xdr:rowOff>
        </xdr:to>
        <xdr:sp macro="" textlink="">
          <xdr:nvSpPr>
            <xdr:cNvPr id="1047" name="CB_OpenbareVerkoop_T"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179</xdr:row>
          <xdr:rowOff>180975</xdr:rowOff>
        </xdr:from>
        <xdr:to>
          <xdr:col>2</xdr:col>
          <xdr:colOff>57150</xdr:colOff>
          <xdr:row>181</xdr:row>
          <xdr:rowOff>95250</xdr:rowOff>
        </xdr:to>
        <xdr:sp macro="" textlink="">
          <xdr:nvSpPr>
            <xdr:cNvPr id="1048" name="CB_OpenbareVerkoop_F"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224</xdr:row>
          <xdr:rowOff>28575</xdr:rowOff>
        </xdr:from>
        <xdr:to>
          <xdr:col>2</xdr:col>
          <xdr:colOff>38100</xdr:colOff>
          <xdr:row>225</xdr:row>
          <xdr:rowOff>0</xdr:rowOff>
        </xdr:to>
        <xdr:sp macro="" textlink="">
          <xdr:nvSpPr>
            <xdr:cNvPr id="1049" name="RB_SamenWerking_OV_PS_True"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226</xdr:row>
          <xdr:rowOff>0</xdr:rowOff>
        </xdr:from>
        <xdr:to>
          <xdr:col>2</xdr:col>
          <xdr:colOff>66675</xdr:colOff>
          <xdr:row>226</xdr:row>
          <xdr:rowOff>161925</xdr:rowOff>
        </xdr:to>
        <xdr:sp macro="" textlink="">
          <xdr:nvSpPr>
            <xdr:cNvPr id="1050" name="RB_SamenWerking_OV_PS_False"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228</xdr:row>
          <xdr:rowOff>171450</xdr:rowOff>
        </xdr:from>
        <xdr:to>
          <xdr:col>2</xdr:col>
          <xdr:colOff>47625</xdr:colOff>
          <xdr:row>230</xdr:row>
          <xdr:rowOff>9525</xdr:rowOff>
        </xdr:to>
        <xdr:sp macro="" textlink="">
          <xdr:nvSpPr>
            <xdr:cNvPr id="1051" name="CB_Dienst_Onr_Erfgoed"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231</xdr:row>
          <xdr:rowOff>9525</xdr:rowOff>
        </xdr:from>
        <xdr:to>
          <xdr:col>2</xdr:col>
          <xdr:colOff>85725</xdr:colOff>
          <xdr:row>231</xdr:row>
          <xdr:rowOff>161925</xdr:rowOff>
        </xdr:to>
        <xdr:sp macro="" textlink="">
          <xdr:nvSpPr>
            <xdr:cNvPr id="1052" name="CB_VIPA"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234</xdr:row>
          <xdr:rowOff>200025</xdr:rowOff>
        </xdr:from>
        <xdr:to>
          <xdr:col>2</xdr:col>
          <xdr:colOff>76200</xdr:colOff>
          <xdr:row>235</xdr:row>
          <xdr:rowOff>161925</xdr:rowOff>
        </xdr:to>
        <xdr:sp macro="" textlink="">
          <xdr:nvSpPr>
            <xdr:cNvPr id="1053" name="CB_VGC"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236</xdr:row>
          <xdr:rowOff>0</xdr:rowOff>
        </xdr:from>
        <xdr:to>
          <xdr:col>2</xdr:col>
          <xdr:colOff>57150</xdr:colOff>
          <xdr:row>237</xdr:row>
          <xdr:rowOff>171450</xdr:rowOff>
        </xdr:to>
        <xdr:sp macro="" textlink="">
          <xdr:nvSpPr>
            <xdr:cNvPr id="1054" name="CB_Andere_Overheden"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85725</xdr:colOff>
          <xdr:row>437</xdr:row>
          <xdr:rowOff>0</xdr:rowOff>
        </xdr:from>
        <xdr:to>
          <xdr:col>34</xdr:col>
          <xdr:colOff>104775</xdr:colOff>
          <xdr:row>439</xdr:row>
          <xdr:rowOff>0</xdr:rowOff>
        </xdr:to>
        <xdr:sp macro="" textlink="">
          <xdr:nvSpPr>
            <xdr:cNvPr id="1055" name="CB_GebAfgebrOntrGesubAGIOnGeb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85725</xdr:colOff>
          <xdr:row>437</xdr:row>
          <xdr:rowOff>180975</xdr:rowOff>
        </xdr:from>
        <xdr:to>
          <xdr:col>34</xdr:col>
          <xdr:colOff>76200</xdr:colOff>
          <xdr:row>441</xdr:row>
          <xdr:rowOff>19050</xdr:rowOff>
        </xdr:to>
        <xdr:sp macro="" textlink="">
          <xdr:nvSpPr>
            <xdr:cNvPr id="1056" name="CB_GebAfgebrOntrGesubAGIOnGeb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240</xdr:row>
          <xdr:rowOff>142875</xdr:rowOff>
        </xdr:from>
        <xdr:to>
          <xdr:col>2</xdr:col>
          <xdr:colOff>57150</xdr:colOff>
          <xdr:row>241</xdr:row>
          <xdr:rowOff>104775</xdr:rowOff>
        </xdr:to>
        <xdr:sp macro="" textlink="">
          <xdr:nvSpPr>
            <xdr:cNvPr id="1057" name="Check Box 82"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239</xdr:row>
          <xdr:rowOff>371475</xdr:rowOff>
        </xdr:from>
        <xdr:to>
          <xdr:col>2</xdr:col>
          <xdr:colOff>57150</xdr:colOff>
          <xdr:row>241</xdr:row>
          <xdr:rowOff>9525</xdr:rowOff>
        </xdr:to>
        <xdr:sp macro="" textlink="">
          <xdr:nvSpPr>
            <xdr:cNvPr id="1058" name="Check Box 83"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183</xdr:row>
          <xdr:rowOff>9525</xdr:rowOff>
        </xdr:from>
        <xdr:to>
          <xdr:col>2</xdr:col>
          <xdr:colOff>0</xdr:colOff>
          <xdr:row>185</xdr:row>
          <xdr:rowOff>38100</xdr:rowOff>
        </xdr:to>
        <xdr:sp macro="" textlink="">
          <xdr:nvSpPr>
            <xdr:cNvPr id="1059" name="Check Box 8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188</xdr:row>
          <xdr:rowOff>9525</xdr:rowOff>
        </xdr:from>
        <xdr:to>
          <xdr:col>2</xdr:col>
          <xdr:colOff>66675</xdr:colOff>
          <xdr:row>190</xdr:row>
          <xdr:rowOff>9525</xdr:rowOff>
        </xdr:to>
        <xdr:sp macro="" textlink="">
          <xdr:nvSpPr>
            <xdr:cNvPr id="1060" name="Check Box 8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673</xdr:row>
          <xdr:rowOff>0</xdr:rowOff>
        </xdr:from>
        <xdr:to>
          <xdr:col>2</xdr:col>
          <xdr:colOff>57150</xdr:colOff>
          <xdr:row>676</xdr:row>
          <xdr:rowOff>0</xdr:rowOff>
        </xdr:to>
        <xdr:sp macro="" textlink="">
          <xdr:nvSpPr>
            <xdr:cNvPr id="1061" name="CB_BeschrijvingGebouwen"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667</xdr:row>
          <xdr:rowOff>9525</xdr:rowOff>
        </xdr:from>
        <xdr:to>
          <xdr:col>1</xdr:col>
          <xdr:colOff>76200</xdr:colOff>
          <xdr:row>668</xdr:row>
          <xdr:rowOff>161925</xdr:rowOff>
        </xdr:to>
        <xdr:sp macro="" textlink="">
          <xdr:nvSpPr>
            <xdr:cNvPr id="1062" name="CB_Verkoopovereenkomst"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669</xdr:row>
          <xdr:rowOff>0</xdr:rowOff>
        </xdr:from>
        <xdr:to>
          <xdr:col>2</xdr:col>
          <xdr:colOff>57150</xdr:colOff>
          <xdr:row>670</xdr:row>
          <xdr:rowOff>171450</xdr:rowOff>
        </xdr:to>
        <xdr:sp macro="" textlink="">
          <xdr:nvSpPr>
            <xdr:cNvPr id="1063" name="CB_KadastraalPlanEnLegger"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671</xdr:row>
          <xdr:rowOff>9525</xdr:rowOff>
        </xdr:from>
        <xdr:to>
          <xdr:col>2</xdr:col>
          <xdr:colOff>57150</xdr:colOff>
          <xdr:row>673</xdr:row>
          <xdr:rowOff>19050</xdr:rowOff>
        </xdr:to>
        <xdr:sp macro="" textlink="">
          <xdr:nvSpPr>
            <xdr:cNvPr id="1064" name="CB_BodemAttest"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675</xdr:row>
          <xdr:rowOff>9525</xdr:rowOff>
        </xdr:from>
        <xdr:to>
          <xdr:col>1</xdr:col>
          <xdr:colOff>76200</xdr:colOff>
          <xdr:row>677</xdr:row>
          <xdr:rowOff>19050</xdr:rowOff>
        </xdr:to>
        <xdr:sp macro="" textlink="">
          <xdr:nvSpPr>
            <xdr:cNvPr id="1065" name="CB_SitPlanAantekopenGeb"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677</xdr:row>
          <xdr:rowOff>9525</xdr:rowOff>
        </xdr:from>
        <xdr:to>
          <xdr:col>1</xdr:col>
          <xdr:colOff>76200</xdr:colOff>
          <xdr:row>679</xdr:row>
          <xdr:rowOff>0</xdr:rowOff>
        </xdr:to>
        <xdr:sp macro="" textlink="">
          <xdr:nvSpPr>
            <xdr:cNvPr id="1066" name="CB_Grondplannen"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679</xdr:row>
          <xdr:rowOff>0</xdr:rowOff>
        </xdr:from>
        <xdr:to>
          <xdr:col>1</xdr:col>
          <xdr:colOff>76200</xdr:colOff>
          <xdr:row>680</xdr:row>
          <xdr:rowOff>161925</xdr:rowOff>
        </xdr:to>
        <xdr:sp macro="" textlink="">
          <xdr:nvSpPr>
            <xdr:cNvPr id="1067" name="CB_PublOpenbVerkoop"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681</xdr:row>
          <xdr:rowOff>0</xdr:rowOff>
        </xdr:from>
        <xdr:to>
          <xdr:col>1</xdr:col>
          <xdr:colOff>76200</xdr:colOff>
          <xdr:row>682</xdr:row>
          <xdr:rowOff>142875</xdr:rowOff>
        </xdr:to>
        <xdr:sp macro="" textlink="">
          <xdr:nvSpPr>
            <xdr:cNvPr id="1068" name="CB_BewijsstukSamenwmod"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685</xdr:row>
          <xdr:rowOff>9525</xdr:rowOff>
        </xdr:from>
        <xdr:to>
          <xdr:col>1</xdr:col>
          <xdr:colOff>76200</xdr:colOff>
          <xdr:row>686</xdr:row>
          <xdr:rowOff>161925</xdr:rowOff>
        </xdr:to>
        <xdr:sp macro="" textlink="">
          <xdr:nvSpPr>
            <xdr:cNvPr id="1069" name="CB_BestekNaAankoop"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687</xdr:row>
          <xdr:rowOff>9525</xdr:rowOff>
        </xdr:from>
        <xdr:to>
          <xdr:col>1</xdr:col>
          <xdr:colOff>76200</xdr:colOff>
          <xdr:row>688</xdr:row>
          <xdr:rowOff>161925</xdr:rowOff>
        </xdr:to>
        <xdr:sp macro="" textlink="">
          <xdr:nvSpPr>
            <xdr:cNvPr id="1070" name="CB_VerklInfra"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688</xdr:row>
          <xdr:rowOff>171450</xdr:rowOff>
        </xdr:from>
        <xdr:to>
          <xdr:col>1</xdr:col>
          <xdr:colOff>76200</xdr:colOff>
          <xdr:row>690</xdr:row>
          <xdr:rowOff>152400</xdr:rowOff>
        </xdr:to>
        <xdr:sp macro="" textlink="">
          <xdr:nvSpPr>
            <xdr:cNvPr id="1071" name="CB_UitgevoerdeWerken"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691</xdr:row>
          <xdr:rowOff>38100</xdr:rowOff>
        </xdr:from>
        <xdr:to>
          <xdr:col>1</xdr:col>
          <xdr:colOff>76200</xdr:colOff>
          <xdr:row>692</xdr:row>
          <xdr:rowOff>171450</xdr:rowOff>
        </xdr:to>
        <xdr:sp macro="" textlink="">
          <xdr:nvSpPr>
            <xdr:cNvPr id="1072" name="CB_HuurOfErfpacht"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692</xdr:row>
          <xdr:rowOff>114300</xdr:rowOff>
        </xdr:from>
        <xdr:to>
          <xdr:col>1</xdr:col>
          <xdr:colOff>66675</xdr:colOff>
          <xdr:row>694</xdr:row>
          <xdr:rowOff>238125</xdr:rowOff>
        </xdr:to>
        <xdr:sp macro="" textlink="">
          <xdr:nvSpPr>
            <xdr:cNvPr id="1073" name="CB_EindeHuurOfErfpacht"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683</xdr:row>
          <xdr:rowOff>9525</xdr:rowOff>
        </xdr:from>
        <xdr:to>
          <xdr:col>1</xdr:col>
          <xdr:colOff>76200</xdr:colOff>
          <xdr:row>684</xdr:row>
          <xdr:rowOff>161925</xdr:rowOff>
        </xdr:to>
        <xdr:sp macro="" textlink="">
          <xdr:nvSpPr>
            <xdr:cNvPr id="1074" name="CB_BewijsstukBerekBrutoOpp"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43960</xdr:colOff>
      <xdr:row>714</xdr:row>
      <xdr:rowOff>21980</xdr:rowOff>
    </xdr:from>
    <xdr:to>
      <xdr:col>27</xdr:col>
      <xdr:colOff>29306</xdr:colOff>
      <xdr:row>715</xdr:row>
      <xdr:rowOff>161192</xdr:rowOff>
    </xdr:to>
    <xdr:sp macro="" textlink="">
      <xdr:nvSpPr>
        <xdr:cNvPr id="54" name="Tekstvak 53">
          <a:extLst>
            <a:ext uri="{FF2B5EF4-FFF2-40B4-BE49-F238E27FC236}">
              <a16:creationId xmlns:a16="http://schemas.microsoft.com/office/drawing/2014/main" id="{00000000-0008-0000-0000-000036000000}"/>
            </a:ext>
          </a:extLst>
        </xdr:cNvPr>
        <xdr:cNvSpPr txBox="1"/>
      </xdr:nvSpPr>
      <xdr:spPr>
        <a:xfrm>
          <a:off x="4044460" y="91785830"/>
          <a:ext cx="128221" cy="205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l-BE"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232</xdr:row>
          <xdr:rowOff>9525</xdr:rowOff>
        </xdr:from>
        <xdr:to>
          <xdr:col>2</xdr:col>
          <xdr:colOff>66675</xdr:colOff>
          <xdr:row>233</xdr:row>
          <xdr:rowOff>180975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463</xdr:row>
          <xdr:rowOff>0</xdr:rowOff>
        </xdr:from>
        <xdr:to>
          <xdr:col>35</xdr:col>
          <xdr:colOff>38100</xdr:colOff>
          <xdr:row>465</xdr:row>
          <xdr:rowOff>9525</xdr:rowOff>
        </xdr:to>
        <xdr:sp macro="" textlink="">
          <xdr:nvSpPr>
            <xdr:cNvPr id="1076" name="CB_LokLOAfgebrOntrGesubAGIOnG1"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464</xdr:row>
          <xdr:rowOff>19050</xdr:rowOff>
        </xdr:from>
        <xdr:to>
          <xdr:col>35</xdr:col>
          <xdr:colOff>38100</xdr:colOff>
          <xdr:row>466</xdr:row>
          <xdr:rowOff>28575</xdr:rowOff>
        </xdr:to>
        <xdr:sp macro="" textlink="">
          <xdr:nvSpPr>
            <xdr:cNvPr id="1077" name="CB_LokLOAfgebrOntrGesubAGIOnG2"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50" Type="http://schemas.openxmlformats.org/officeDocument/2006/relationships/ctrlProp" Target="../ctrlProps/ctrlProp43.xml"/><Relationship Id="rId55" Type="http://schemas.openxmlformats.org/officeDocument/2006/relationships/ctrlProp" Target="../ctrlProps/ctrlProp48.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 Id="rId2" Type="http://schemas.openxmlformats.org/officeDocument/2006/relationships/hyperlink" Target="http://www.agion.be/"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41" Type="http://schemas.openxmlformats.org/officeDocument/2006/relationships/ctrlProp" Target="../ctrlProps/ctrlProp34.xml"/><Relationship Id="rId54" Type="http://schemas.openxmlformats.org/officeDocument/2006/relationships/ctrlProp" Target="../ctrlProps/ctrlProp47.xml"/><Relationship Id="rId1" Type="http://schemas.openxmlformats.org/officeDocument/2006/relationships/hyperlink" Target="mailto:info@agion.be"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3" Type="http://schemas.openxmlformats.org/officeDocument/2006/relationships/ctrlProp" Target="../ctrlProps/ctrlProp46.xml"/><Relationship Id="rId58" Type="http://schemas.openxmlformats.org/officeDocument/2006/relationships/ctrlProp" Target="../ctrlProps/ctrlProp51.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4" Type="http://schemas.openxmlformats.org/officeDocument/2006/relationships/hyperlink" Target="http://www.agion.be/"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56" Type="http://schemas.openxmlformats.org/officeDocument/2006/relationships/ctrlProp" Target="../ctrlProps/ctrlProp49.xml"/><Relationship Id="rId8" Type="http://schemas.openxmlformats.org/officeDocument/2006/relationships/ctrlProp" Target="../ctrlProps/ctrlProp1.xml"/><Relationship Id="rId51" Type="http://schemas.openxmlformats.org/officeDocument/2006/relationships/ctrlProp" Target="../ctrlProps/ctrlProp44.xml"/><Relationship Id="rId3" Type="http://schemas.openxmlformats.org/officeDocument/2006/relationships/hyperlink" Target="mailto:rf@agion.b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U1168"/>
  <sheetViews>
    <sheetView tabSelected="1" workbookViewId="0">
      <selection activeCell="B2" sqref="B2:AF4"/>
    </sheetView>
  </sheetViews>
  <sheetFormatPr defaultColWidth="0" defaultRowHeight="15" customHeight="1" zeroHeight="1" x14ac:dyDescent="0.2"/>
  <cols>
    <col min="1" max="1" width="4" style="10" customWidth="1"/>
    <col min="2" max="7" width="2.140625" style="13" customWidth="1"/>
    <col min="8" max="8" width="3.140625" style="13" customWidth="1"/>
    <col min="9" max="19" width="2.140625" style="13" customWidth="1"/>
    <col min="20" max="20" width="4.140625" style="13" customWidth="1"/>
    <col min="21" max="42" width="2.140625" style="13" customWidth="1"/>
    <col min="43" max="43" width="2.28515625" style="13" customWidth="1"/>
    <col min="44" max="44" width="2.140625" style="13" hidden="1" customWidth="1"/>
    <col min="45" max="47" width="0" style="13" hidden="1" customWidth="1"/>
    <col min="48" max="16384" width="9.140625" style="13" hidden="1"/>
  </cols>
  <sheetData>
    <row r="1" spans="1:42" ht="2.25" customHeight="1" x14ac:dyDescent="0.2">
      <c r="A1" s="10" t="s">
        <v>0</v>
      </c>
    </row>
    <row r="2" spans="1:42" ht="15" customHeight="1" x14ac:dyDescent="0.2">
      <c r="A2" s="27"/>
      <c r="B2" s="159" t="s">
        <v>174</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47" t="s">
        <v>269</v>
      </c>
      <c r="AH2" s="147"/>
      <c r="AI2" s="147"/>
      <c r="AJ2" s="147"/>
      <c r="AK2" s="147"/>
      <c r="AL2" s="147"/>
      <c r="AM2" s="147"/>
      <c r="AN2" s="147"/>
      <c r="AO2" s="147"/>
      <c r="AP2" s="147"/>
    </row>
    <row r="3" spans="1:42" ht="15" customHeight="1" x14ac:dyDescent="0.2">
      <c r="A3" s="27"/>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28"/>
      <c r="AH3" s="28"/>
      <c r="AI3" s="29"/>
      <c r="AJ3" s="29"/>
      <c r="AK3" s="29"/>
      <c r="AL3" s="29"/>
      <c r="AM3" s="29"/>
      <c r="AN3" s="29"/>
      <c r="AO3" s="29"/>
      <c r="AP3" s="29"/>
    </row>
    <row r="4" spans="1:42" ht="15" customHeight="1" x14ac:dyDescent="0.2">
      <c r="A4" s="27"/>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28"/>
      <c r="AH4" s="28"/>
      <c r="AI4" s="29"/>
      <c r="AJ4" s="29"/>
      <c r="AK4" s="29"/>
      <c r="AL4" s="29"/>
      <c r="AM4" s="29"/>
      <c r="AN4" s="29"/>
      <c r="AO4" s="29"/>
      <c r="AP4" s="29"/>
    </row>
    <row r="5" spans="1:42" ht="15" customHeight="1" x14ac:dyDescent="0.2">
      <c r="A5" s="27"/>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E5" s="30"/>
      <c r="AF5" s="30"/>
      <c r="AG5" s="30"/>
      <c r="AH5" s="30"/>
      <c r="AI5" s="30"/>
      <c r="AJ5" s="30"/>
      <c r="AK5" s="30"/>
    </row>
    <row r="6" spans="1:42" ht="15" customHeight="1" x14ac:dyDescent="0.2">
      <c r="A6" s="27"/>
      <c r="B6" s="158" t="s">
        <v>1</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row>
    <row r="7" spans="1:42" ht="15" customHeight="1" x14ac:dyDescent="0.2">
      <c r="A7" s="20"/>
      <c r="B7" s="13" t="s">
        <v>2</v>
      </c>
      <c r="AH7" s="140" t="s">
        <v>3</v>
      </c>
      <c r="AI7" s="140"/>
      <c r="AJ7" s="140"/>
      <c r="AK7" s="140"/>
      <c r="AL7" s="140"/>
      <c r="AM7" s="140"/>
      <c r="AN7" s="140"/>
      <c r="AO7" s="140"/>
      <c r="AP7" s="140"/>
    </row>
    <row r="8" spans="1:42" ht="15" customHeight="1" x14ac:dyDescent="0.2">
      <c r="A8" s="20"/>
      <c r="B8" s="20" t="s">
        <v>4</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140" t="s">
        <v>5</v>
      </c>
      <c r="AI8" s="140"/>
      <c r="AJ8" s="140"/>
      <c r="AK8" s="140"/>
      <c r="AL8" s="140"/>
      <c r="AM8" s="140"/>
      <c r="AN8" s="140"/>
      <c r="AO8" s="140"/>
      <c r="AP8" s="140"/>
    </row>
    <row r="9" spans="1:42" ht="15" customHeight="1" x14ac:dyDescent="0.2">
      <c r="A9" s="20"/>
      <c r="B9" s="13" t="s">
        <v>6</v>
      </c>
      <c r="AH9" s="105" t="s">
        <v>7</v>
      </c>
      <c r="AI9" s="105"/>
      <c r="AJ9" s="105"/>
      <c r="AK9" s="105"/>
      <c r="AL9" s="105"/>
      <c r="AM9" s="105"/>
      <c r="AN9" s="105"/>
      <c r="AO9" s="105"/>
      <c r="AP9" s="105"/>
    </row>
    <row r="10" spans="1:42" ht="15" customHeight="1" x14ac:dyDescent="0.2">
      <c r="A10" s="20"/>
      <c r="B10" s="24" t="s">
        <v>175</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141"/>
      <c r="AJ10" s="142"/>
      <c r="AK10" s="142"/>
      <c r="AL10" s="142"/>
      <c r="AM10" s="142"/>
      <c r="AN10" s="142"/>
      <c r="AO10" s="142"/>
      <c r="AP10" s="143"/>
    </row>
    <row r="11" spans="1:42" ht="15" customHeight="1" x14ac:dyDescent="0.2">
      <c r="A11" s="20"/>
      <c r="B11" s="31" t="s">
        <v>8</v>
      </c>
      <c r="C11" s="31"/>
      <c r="D11" s="31"/>
      <c r="E11" s="31"/>
      <c r="F11" s="31"/>
      <c r="G11" s="31"/>
      <c r="H11" s="139"/>
      <c r="I11" s="139"/>
      <c r="J11" s="132" t="s">
        <v>9</v>
      </c>
      <c r="K11" s="132"/>
      <c r="L11" s="132"/>
      <c r="M11" s="132"/>
      <c r="N11" s="132"/>
      <c r="O11" s="132"/>
      <c r="P11" s="132"/>
      <c r="Q11" s="132"/>
      <c r="R11" s="31"/>
      <c r="S11" s="31"/>
      <c r="T11" s="31"/>
      <c r="U11" s="31"/>
      <c r="V11" s="31"/>
      <c r="W11" s="31"/>
      <c r="X11" s="31"/>
      <c r="Y11" s="31"/>
      <c r="Z11" s="31"/>
      <c r="AA11" s="31"/>
      <c r="AB11" s="31"/>
      <c r="AC11" s="31"/>
      <c r="AD11" s="31"/>
      <c r="AE11" s="31"/>
      <c r="AF11" s="31"/>
      <c r="AG11" s="31"/>
      <c r="AH11" s="31"/>
      <c r="AI11" s="144"/>
      <c r="AJ11" s="145"/>
      <c r="AK11" s="145"/>
      <c r="AL11" s="145"/>
      <c r="AM11" s="145"/>
      <c r="AN11" s="145"/>
      <c r="AO11" s="145"/>
      <c r="AP11" s="146"/>
    </row>
    <row r="12" spans="1:42" ht="15" customHeight="1" x14ac:dyDescent="0.2">
      <c r="A12" s="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3"/>
      <c r="AP12" s="33"/>
    </row>
    <row r="13" spans="1:42" ht="15" customHeight="1" x14ac:dyDescent="0.2">
      <c r="A13" s="20"/>
      <c r="B13" s="155" t="s">
        <v>10</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6"/>
      <c r="AP13" s="156"/>
    </row>
    <row r="14" spans="1:42" ht="2.25" customHeight="1" x14ac:dyDescent="0.2">
      <c r="A14" s="20"/>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3"/>
      <c r="AP14" s="33"/>
    </row>
    <row r="15" spans="1:42" ht="45" customHeight="1" x14ac:dyDescent="0.2">
      <c r="A15" s="20"/>
      <c r="B15" s="133" t="s">
        <v>176</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4"/>
      <c r="AP15" s="134"/>
    </row>
    <row r="16" spans="1:42" ht="15" customHeight="1" x14ac:dyDescent="0.2">
      <c r="A16" s="20"/>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row>
    <row r="17" spans="1:42" ht="2.25" customHeight="1" x14ac:dyDescent="0.2">
      <c r="A17" s="20"/>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3"/>
      <c r="AP17" s="33"/>
    </row>
    <row r="18" spans="1:42" ht="15" customHeight="1" x14ac:dyDescent="0.2">
      <c r="A18" s="20"/>
      <c r="B18" s="137" t="s">
        <v>11</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row>
    <row r="19" spans="1:42" ht="2.25" customHeight="1" x14ac:dyDescent="0.2">
      <c r="A19" s="20"/>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3"/>
      <c r="AP19" s="33"/>
    </row>
    <row r="20" spans="1:42" ht="15" customHeight="1" x14ac:dyDescent="0.2">
      <c r="A20" s="20"/>
      <c r="B20" s="136" t="s">
        <v>177</v>
      </c>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row>
    <row r="21" spans="1:42" ht="15" customHeight="1" x14ac:dyDescent="0.2">
      <c r="A21" s="20"/>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row>
    <row r="22" spans="1:42" ht="2.25" customHeight="1" x14ac:dyDescent="0.2">
      <c r="A22" s="20"/>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3"/>
      <c r="AP22" s="33"/>
    </row>
    <row r="23" spans="1:42" ht="15" customHeight="1" x14ac:dyDescent="0.2">
      <c r="A23" s="20"/>
      <c r="B23" s="137" t="s">
        <v>12</v>
      </c>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row>
    <row r="24" spans="1:42" ht="2.25" customHeight="1" x14ac:dyDescent="0.2">
      <c r="A24" s="20"/>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3"/>
      <c r="AP24" s="33"/>
    </row>
    <row r="25" spans="1:42" ht="15" customHeight="1" x14ac:dyDescent="0.2">
      <c r="A25" s="20"/>
      <c r="B25" s="133" t="s">
        <v>13</v>
      </c>
      <c r="C25" s="134"/>
      <c r="D25" s="135" t="s">
        <v>9</v>
      </c>
      <c r="E25" s="135"/>
      <c r="F25" s="135"/>
      <c r="G25" s="135"/>
      <c r="H25" s="135"/>
      <c r="I25" s="135"/>
      <c r="J25" s="133" t="s">
        <v>178</v>
      </c>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row>
    <row r="26" spans="1:42" ht="15" customHeight="1" x14ac:dyDescent="0.2">
      <c r="A26" s="20"/>
      <c r="B26" s="136" t="s">
        <v>179</v>
      </c>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row>
    <row r="27" spans="1:42" ht="15" customHeight="1" x14ac:dyDescent="0.2">
      <c r="A27" s="20"/>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row>
    <row r="28" spans="1:42" ht="15" customHeight="1" x14ac:dyDescent="0.2">
      <c r="A28" s="1"/>
      <c r="B28" s="157" t="s">
        <v>14</v>
      </c>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row>
    <row r="29" spans="1:42" ht="15" customHeight="1" x14ac:dyDescent="0.2">
      <c r="A29" s="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row>
    <row r="30" spans="1:42" ht="15" customHeight="1" x14ac:dyDescent="0.2">
      <c r="A30" s="35">
        <v>1</v>
      </c>
      <c r="B30" s="149" t="s">
        <v>180</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row>
    <row r="31" spans="1:42" ht="2.25" customHeight="1" x14ac:dyDescent="0.2">
      <c r="A31" s="1"/>
      <c r="B31" s="20"/>
    </row>
    <row r="32" spans="1:42" ht="15" customHeight="1" x14ac:dyDescent="0.2">
      <c r="A32" s="1"/>
      <c r="C32" s="103" t="s">
        <v>15</v>
      </c>
      <c r="D32" s="103"/>
      <c r="E32" s="103"/>
      <c r="F32" s="103"/>
      <c r="G32" s="103"/>
      <c r="H32" s="103"/>
      <c r="I32" s="103"/>
      <c r="J32" s="103"/>
      <c r="K32" s="103"/>
      <c r="L32" s="103"/>
      <c r="M32" s="103"/>
      <c r="N32" s="103"/>
      <c r="Q32" s="103" t="s">
        <v>16</v>
      </c>
      <c r="R32" s="103"/>
      <c r="S32" s="103"/>
      <c r="T32" s="103"/>
      <c r="U32" s="103"/>
      <c r="V32" s="103"/>
      <c r="W32" s="103"/>
      <c r="X32" s="103"/>
      <c r="Y32" s="103"/>
      <c r="Z32" s="103"/>
      <c r="AA32" s="103"/>
      <c r="AB32" s="103"/>
      <c r="AE32" s="103" t="s">
        <v>17</v>
      </c>
      <c r="AF32" s="103"/>
      <c r="AG32" s="103"/>
      <c r="AH32" s="103"/>
      <c r="AI32" s="103"/>
      <c r="AJ32" s="103"/>
      <c r="AK32" s="103"/>
      <c r="AL32" s="103"/>
      <c r="AM32" s="103"/>
      <c r="AN32" s="103"/>
      <c r="AO32" s="103"/>
      <c r="AP32" s="103"/>
    </row>
    <row r="33" spans="1:42" ht="15" customHeight="1" x14ac:dyDescent="0.2">
      <c r="A33" s="1"/>
    </row>
    <row r="34" spans="1:42" ht="15" customHeight="1" x14ac:dyDescent="0.2">
      <c r="A34" s="1">
        <v>2</v>
      </c>
      <c r="B34" s="149" t="s">
        <v>181</v>
      </c>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row>
    <row r="35" spans="1:42" ht="2.25" customHeight="1" x14ac:dyDescent="0.2">
      <c r="A35" s="1"/>
    </row>
    <row r="36" spans="1:42" ht="15" customHeight="1" x14ac:dyDescent="0.2">
      <c r="A36" s="1"/>
      <c r="C36" s="103" t="s">
        <v>18</v>
      </c>
      <c r="D36" s="103"/>
      <c r="E36" s="103"/>
      <c r="F36" s="103"/>
      <c r="G36" s="103"/>
      <c r="H36" s="103"/>
      <c r="I36" s="103"/>
      <c r="J36" s="103"/>
      <c r="K36" s="103"/>
      <c r="L36" s="103"/>
      <c r="M36" s="103"/>
      <c r="N36" s="103"/>
      <c r="Q36" s="103" t="s">
        <v>19</v>
      </c>
      <c r="R36" s="103"/>
      <c r="S36" s="103"/>
      <c r="T36" s="103"/>
      <c r="U36" s="103"/>
      <c r="V36" s="103"/>
      <c r="W36" s="103"/>
      <c r="X36" s="103"/>
      <c r="Y36" s="103"/>
      <c r="Z36" s="103"/>
      <c r="AA36" s="103"/>
      <c r="AB36" s="103"/>
      <c r="AE36" s="103" t="s">
        <v>20</v>
      </c>
      <c r="AF36" s="103"/>
      <c r="AG36" s="103"/>
      <c r="AH36" s="103"/>
      <c r="AI36" s="103"/>
      <c r="AJ36" s="103"/>
      <c r="AK36" s="103"/>
      <c r="AL36" s="103"/>
      <c r="AM36" s="103"/>
      <c r="AN36" s="103"/>
      <c r="AO36" s="103"/>
      <c r="AP36" s="103"/>
    </row>
    <row r="37" spans="1:42" ht="2.25" customHeight="1" x14ac:dyDescent="0.2">
      <c r="A37" s="1"/>
    </row>
    <row r="38" spans="1:42" ht="15" customHeight="1" x14ac:dyDescent="0.2">
      <c r="A38" s="1"/>
      <c r="C38" s="103" t="s">
        <v>21</v>
      </c>
      <c r="D38" s="103"/>
      <c r="E38" s="103"/>
      <c r="F38" s="103"/>
      <c r="G38" s="103"/>
      <c r="H38" s="103"/>
      <c r="I38" s="103"/>
      <c r="J38" s="103"/>
      <c r="K38" s="103"/>
      <c r="L38" s="103"/>
      <c r="M38" s="103"/>
      <c r="N38" s="103"/>
      <c r="Q38" s="103" t="s">
        <v>22</v>
      </c>
      <c r="R38" s="103"/>
      <c r="S38" s="103"/>
      <c r="T38" s="103"/>
      <c r="U38" s="103"/>
      <c r="V38" s="103"/>
      <c r="W38" s="103"/>
      <c r="X38" s="103"/>
      <c r="Y38" s="103"/>
      <c r="Z38" s="103"/>
      <c r="AA38" s="103"/>
      <c r="AB38" s="103"/>
      <c r="AE38" s="103" t="s">
        <v>23</v>
      </c>
      <c r="AF38" s="103"/>
      <c r="AG38" s="103"/>
      <c r="AH38" s="103"/>
      <c r="AI38" s="103"/>
      <c r="AJ38" s="103"/>
      <c r="AK38" s="103"/>
      <c r="AL38" s="103"/>
      <c r="AM38" s="103"/>
      <c r="AN38" s="103"/>
      <c r="AO38" s="103"/>
      <c r="AP38" s="103"/>
    </row>
    <row r="39" spans="1:42" ht="15" customHeight="1" x14ac:dyDescent="0.2">
      <c r="A39" s="1"/>
    </row>
    <row r="40" spans="1:42" ht="15" customHeight="1" x14ac:dyDescent="0.2">
      <c r="A40" s="35">
        <v>3</v>
      </c>
      <c r="B40" s="149" t="s">
        <v>26</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row>
    <row r="41" spans="1:42" ht="2.25" customHeight="1" x14ac:dyDescent="0.2">
      <c r="A41" s="1"/>
    </row>
    <row r="42" spans="1:42" ht="13.5" customHeight="1" x14ac:dyDescent="0.2">
      <c r="A42" s="1"/>
      <c r="C42" s="103" t="s">
        <v>24</v>
      </c>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row>
    <row r="43" spans="1:42" ht="2.25" customHeight="1" x14ac:dyDescent="0.2">
      <c r="A43" s="1"/>
    </row>
    <row r="44" spans="1:42" ht="15" customHeight="1" x14ac:dyDescent="0.2">
      <c r="A44" s="1"/>
      <c r="C44" s="103" t="s">
        <v>25</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row>
    <row r="45" spans="1:42" ht="15" customHeight="1" x14ac:dyDescent="0.2">
      <c r="A45" s="1"/>
    </row>
    <row r="46" spans="1:42" ht="15" customHeight="1" x14ac:dyDescent="0.2">
      <c r="A46" s="35">
        <v>4</v>
      </c>
      <c r="B46" s="149" t="s">
        <v>27</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row>
    <row r="47" spans="1:42" ht="15" customHeight="1" x14ac:dyDescent="0.2">
      <c r="A47" s="1"/>
    </row>
    <row r="48" spans="1:42" ht="15" customHeight="1" x14ac:dyDescent="0.2">
      <c r="A48" s="1"/>
      <c r="B48" s="120" t="s">
        <v>28</v>
      </c>
      <c r="C48" s="121"/>
      <c r="D48" s="121"/>
      <c r="E48" s="121"/>
      <c r="F48" s="121"/>
      <c r="G48" s="121"/>
      <c r="H48" s="121"/>
      <c r="I48" s="121"/>
      <c r="J48" s="121"/>
      <c r="K48" s="121"/>
      <c r="L48" s="121"/>
      <c r="M48" s="121"/>
      <c r="N48" s="121"/>
      <c r="O48" s="121"/>
      <c r="P48" s="79"/>
      <c r="Q48" s="151"/>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3"/>
    </row>
    <row r="49" spans="1:42" ht="2.25" customHeight="1" x14ac:dyDescent="0.2">
      <c r="A49" s="1"/>
      <c r="B49" s="79"/>
      <c r="C49" s="79"/>
      <c r="D49" s="79"/>
      <c r="E49" s="79"/>
      <c r="F49" s="79"/>
      <c r="G49" s="79"/>
      <c r="H49" s="79"/>
      <c r="I49" s="79"/>
      <c r="J49" s="79"/>
      <c r="K49" s="79"/>
      <c r="L49" s="79"/>
      <c r="M49" s="79"/>
      <c r="N49" s="85"/>
      <c r="O49" s="79"/>
      <c r="P49" s="79"/>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row>
    <row r="50" spans="1:42" ht="15" customHeight="1" x14ac:dyDescent="0.2">
      <c r="A50" s="1"/>
      <c r="B50" s="120" t="s">
        <v>29</v>
      </c>
      <c r="C50" s="121"/>
      <c r="D50" s="121"/>
      <c r="E50" s="121"/>
      <c r="F50" s="121"/>
      <c r="G50" s="121"/>
      <c r="H50" s="121"/>
      <c r="I50" s="121"/>
      <c r="J50" s="121"/>
      <c r="K50" s="121"/>
      <c r="L50" s="121"/>
      <c r="M50" s="121"/>
      <c r="N50" s="121"/>
      <c r="O50" s="121"/>
      <c r="P50" s="79"/>
      <c r="Q50" s="151"/>
      <c r="R50" s="193"/>
      <c r="S50" s="193"/>
      <c r="T50" s="193"/>
      <c r="U50" s="193"/>
      <c r="V50" s="193"/>
      <c r="W50" s="193"/>
      <c r="X50" s="193"/>
      <c r="Y50" s="193"/>
      <c r="Z50" s="193"/>
      <c r="AA50" s="193"/>
      <c r="AB50" s="193"/>
      <c r="AC50" s="193"/>
      <c r="AD50" s="193"/>
      <c r="AE50" s="193"/>
      <c r="AF50" s="193"/>
      <c r="AG50" s="193"/>
      <c r="AH50" s="193"/>
      <c r="AI50" s="193"/>
      <c r="AJ50" s="193"/>
      <c r="AK50" s="194"/>
      <c r="AL50" s="86"/>
      <c r="AM50" s="126"/>
      <c r="AN50" s="127"/>
      <c r="AO50" s="127"/>
      <c r="AP50" s="128"/>
    </row>
    <row r="51" spans="1:42" ht="2.25" customHeight="1" x14ac:dyDescent="0.2">
      <c r="A51" s="1"/>
      <c r="B51" s="79"/>
      <c r="C51" s="79"/>
      <c r="D51" s="79"/>
      <c r="E51" s="79"/>
      <c r="F51" s="79"/>
      <c r="G51" s="79"/>
      <c r="H51" s="79"/>
      <c r="I51" s="79"/>
      <c r="J51" s="79"/>
      <c r="K51" s="79"/>
      <c r="L51" s="79"/>
      <c r="M51" s="79"/>
      <c r="N51" s="85"/>
      <c r="O51" s="79"/>
      <c r="P51" s="79"/>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row>
    <row r="52" spans="1:42" ht="15" customHeight="1" x14ac:dyDescent="0.2">
      <c r="A52" s="1"/>
      <c r="B52" s="120" t="s">
        <v>30</v>
      </c>
      <c r="C52" s="121"/>
      <c r="D52" s="121"/>
      <c r="E52" s="121"/>
      <c r="F52" s="121"/>
      <c r="G52" s="121"/>
      <c r="H52" s="121"/>
      <c r="I52" s="121"/>
      <c r="J52" s="121"/>
      <c r="K52" s="121"/>
      <c r="L52" s="121"/>
      <c r="M52" s="121"/>
      <c r="N52" s="121"/>
      <c r="O52" s="121"/>
      <c r="P52" s="79"/>
      <c r="Q52" s="126"/>
      <c r="R52" s="127"/>
      <c r="S52" s="127"/>
      <c r="T52" s="128"/>
      <c r="U52" s="86"/>
      <c r="V52" s="129"/>
      <c r="W52" s="130"/>
      <c r="X52" s="130"/>
      <c r="Y52" s="130"/>
      <c r="Z52" s="130"/>
      <c r="AA52" s="130"/>
      <c r="AB52" s="130"/>
      <c r="AC52" s="130"/>
      <c r="AD52" s="130"/>
      <c r="AE52" s="130"/>
      <c r="AF52" s="130"/>
      <c r="AG52" s="130"/>
      <c r="AH52" s="130"/>
      <c r="AI52" s="130"/>
      <c r="AJ52" s="130"/>
      <c r="AK52" s="130"/>
      <c r="AL52" s="130"/>
      <c r="AM52" s="130"/>
      <c r="AN52" s="130"/>
      <c r="AO52" s="130"/>
      <c r="AP52" s="131"/>
    </row>
    <row r="53" spans="1:42" ht="2.25" customHeight="1" x14ac:dyDescent="0.2">
      <c r="A53" s="1"/>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row>
    <row r="54" spans="1:42" ht="15" customHeight="1" x14ac:dyDescent="0.2">
      <c r="A54" s="1"/>
      <c r="B54" s="120" t="s">
        <v>31</v>
      </c>
      <c r="C54" s="121"/>
      <c r="D54" s="121"/>
      <c r="E54" s="121"/>
      <c r="F54" s="121"/>
      <c r="G54" s="121"/>
      <c r="H54" s="121"/>
      <c r="I54" s="121"/>
      <c r="J54" s="121"/>
      <c r="K54" s="121"/>
      <c r="L54" s="121"/>
      <c r="M54" s="121"/>
      <c r="N54" s="121"/>
      <c r="O54" s="121"/>
      <c r="P54" s="79"/>
      <c r="Q54" s="82"/>
      <c r="R54" s="83"/>
      <c r="S54" s="83"/>
      <c r="T54" s="83"/>
      <c r="U54" s="84"/>
      <c r="V54" s="83"/>
      <c r="W54" s="83"/>
      <c r="X54" s="83"/>
      <c r="Y54" s="84"/>
      <c r="Z54" s="83"/>
      <c r="AA54" s="83"/>
      <c r="AB54" s="83"/>
      <c r="AC54" s="87"/>
      <c r="AD54" s="87"/>
      <c r="AE54" s="87"/>
      <c r="AF54" s="87"/>
      <c r="AG54" s="87"/>
      <c r="AH54" s="87"/>
      <c r="AI54" s="87"/>
      <c r="AJ54" s="87"/>
      <c r="AK54" s="87"/>
      <c r="AL54" s="87"/>
      <c r="AM54" s="87"/>
      <c r="AN54" s="87"/>
      <c r="AO54" s="87"/>
      <c r="AP54" s="87"/>
    </row>
    <row r="55" spans="1:42" ht="15" customHeight="1" x14ac:dyDescent="0.2">
      <c r="A55" s="1"/>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row>
    <row r="56" spans="1:42" ht="15" customHeight="1" x14ac:dyDescent="0.2">
      <c r="A56" s="35">
        <v>5</v>
      </c>
      <c r="B56" s="164" t="s">
        <v>32</v>
      </c>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row>
    <row r="57" spans="1:42" ht="15" customHeight="1" x14ac:dyDescent="0.2">
      <c r="A57" s="1"/>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row>
    <row r="58" spans="1:42" ht="15" customHeight="1" x14ac:dyDescent="0.2">
      <c r="A58" s="1"/>
      <c r="B58" s="120" t="s">
        <v>28</v>
      </c>
      <c r="C58" s="121"/>
      <c r="D58" s="121"/>
      <c r="E58" s="121"/>
      <c r="F58" s="121"/>
      <c r="G58" s="121"/>
      <c r="H58" s="121"/>
      <c r="I58" s="121"/>
      <c r="J58" s="121"/>
      <c r="K58" s="121"/>
      <c r="L58" s="121"/>
      <c r="M58" s="121"/>
      <c r="N58" s="121"/>
      <c r="O58" s="121"/>
      <c r="P58" s="79"/>
      <c r="Q58" s="129"/>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5"/>
    </row>
    <row r="59" spans="1:42" ht="2.25" customHeight="1" x14ac:dyDescent="0.2">
      <c r="A59" s="1"/>
      <c r="B59" s="79"/>
      <c r="C59" s="79"/>
      <c r="D59" s="79"/>
      <c r="E59" s="79"/>
      <c r="F59" s="79"/>
      <c r="G59" s="79"/>
      <c r="H59" s="79"/>
      <c r="I59" s="79"/>
      <c r="J59" s="79"/>
      <c r="K59" s="79"/>
      <c r="L59" s="79"/>
      <c r="M59" s="79"/>
      <c r="N59" s="85"/>
      <c r="O59" s="79"/>
      <c r="P59" s="79"/>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row>
    <row r="60" spans="1:42" ht="15" customHeight="1" x14ac:dyDescent="0.2">
      <c r="A60" s="1"/>
      <c r="B60" s="120" t="s">
        <v>29</v>
      </c>
      <c r="C60" s="121"/>
      <c r="D60" s="121"/>
      <c r="E60" s="121"/>
      <c r="F60" s="121"/>
      <c r="G60" s="121"/>
      <c r="H60" s="121"/>
      <c r="I60" s="121"/>
      <c r="J60" s="121"/>
      <c r="K60" s="121"/>
      <c r="L60" s="121"/>
      <c r="M60" s="121"/>
      <c r="N60" s="121"/>
      <c r="O60" s="121"/>
      <c r="P60" s="79"/>
      <c r="Q60" s="129"/>
      <c r="R60" s="130"/>
      <c r="S60" s="130"/>
      <c r="T60" s="130"/>
      <c r="U60" s="130"/>
      <c r="V60" s="130"/>
      <c r="W60" s="130"/>
      <c r="X60" s="130"/>
      <c r="Y60" s="130"/>
      <c r="Z60" s="130"/>
      <c r="AA60" s="130"/>
      <c r="AB60" s="130"/>
      <c r="AC60" s="130"/>
      <c r="AD60" s="130"/>
      <c r="AE60" s="130"/>
      <c r="AF60" s="130"/>
      <c r="AG60" s="130"/>
      <c r="AH60" s="130"/>
      <c r="AI60" s="130"/>
      <c r="AJ60" s="130"/>
      <c r="AK60" s="131"/>
      <c r="AL60" s="86"/>
      <c r="AM60" s="126"/>
      <c r="AN60" s="127"/>
      <c r="AO60" s="127"/>
      <c r="AP60" s="128"/>
    </row>
    <row r="61" spans="1:42" ht="2.25" customHeight="1" x14ac:dyDescent="0.2">
      <c r="A61" s="1"/>
      <c r="B61" s="79"/>
      <c r="C61" s="79"/>
      <c r="D61" s="79"/>
      <c r="E61" s="79"/>
      <c r="F61" s="79"/>
      <c r="G61" s="79"/>
      <c r="H61" s="79"/>
      <c r="I61" s="79"/>
      <c r="J61" s="79"/>
      <c r="K61" s="79"/>
      <c r="L61" s="79"/>
      <c r="M61" s="79"/>
      <c r="N61" s="85"/>
      <c r="O61" s="79"/>
      <c r="P61" s="79"/>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row>
    <row r="62" spans="1:42" ht="15" customHeight="1" x14ac:dyDescent="0.2">
      <c r="A62" s="1"/>
      <c r="B62" s="120" t="s">
        <v>30</v>
      </c>
      <c r="C62" s="121"/>
      <c r="D62" s="121"/>
      <c r="E62" s="121"/>
      <c r="F62" s="121"/>
      <c r="G62" s="121"/>
      <c r="H62" s="121"/>
      <c r="I62" s="121"/>
      <c r="J62" s="121"/>
      <c r="K62" s="121"/>
      <c r="L62" s="121"/>
      <c r="M62" s="121"/>
      <c r="N62" s="121"/>
      <c r="O62" s="121"/>
      <c r="P62" s="79"/>
      <c r="Q62" s="126"/>
      <c r="R62" s="127"/>
      <c r="S62" s="127"/>
      <c r="T62" s="128"/>
      <c r="U62" s="86"/>
      <c r="V62" s="129"/>
      <c r="W62" s="130"/>
      <c r="X62" s="130"/>
      <c r="Y62" s="130"/>
      <c r="Z62" s="130"/>
      <c r="AA62" s="130"/>
      <c r="AB62" s="130"/>
      <c r="AC62" s="130"/>
      <c r="AD62" s="130"/>
      <c r="AE62" s="130"/>
      <c r="AF62" s="130"/>
      <c r="AG62" s="130"/>
      <c r="AH62" s="130"/>
      <c r="AI62" s="130"/>
      <c r="AJ62" s="130"/>
      <c r="AK62" s="130"/>
      <c r="AL62" s="130"/>
      <c r="AM62" s="130"/>
      <c r="AN62" s="130"/>
      <c r="AO62" s="130"/>
      <c r="AP62" s="131"/>
    </row>
    <row r="63" spans="1:42" ht="15" customHeight="1" x14ac:dyDescent="0.2">
      <c r="A63" s="1"/>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row>
    <row r="64" spans="1:42" ht="15" customHeight="1" x14ac:dyDescent="0.2">
      <c r="A64" s="35">
        <v>6</v>
      </c>
      <c r="B64" s="164" t="s">
        <v>182</v>
      </c>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row>
    <row r="65" spans="1:43" ht="15" customHeight="1" x14ac:dyDescent="0.2">
      <c r="A65" s="1"/>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row>
    <row r="66" spans="1:43" ht="15" customHeight="1" x14ac:dyDescent="0.2">
      <c r="A66" s="1"/>
      <c r="B66" s="120" t="s">
        <v>28</v>
      </c>
      <c r="C66" s="121"/>
      <c r="D66" s="121"/>
      <c r="E66" s="121"/>
      <c r="F66" s="121"/>
      <c r="G66" s="121"/>
      <c r="H66" s="121"/>
      <c r="I66" s="121"/>
      <c r="J66" s="121"/>
      <c r="K66" s="121"/>
      <c r="L66" s="121"/>
      <c r="M66" s="121"/>
      <c r="N66" s="121"/>
      <c r="O66" s="121"/>
      <c r="P66" s="79"/>
      <c r="Q66" s="129"/>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5"/>
    </row>
    <row r="67" spans="1:43" ht="2.25" customHeight="1" x14ac:dyDescent="0.2">
      <c r="A67" s="1"/>
      <c r="B67" s="79"/>
      <c r="C67" s="79"/>
      <c r="D67" s="79"/>
      <c r="E67" s="79"/>
      <c r="F67" s="79"/>
      <c r="G67" s="79"/>
      <c r="H67" s="79"/>
      <c r="I67" s="79"/>
      <c r="J67" s="79"/>
      <c r="K67" s="79"/>
      <c r="L67" s="79"/>
      <c r="M67" s="79"/>
      <c r="N67" s="85"/>
      <c r="O67" s="79"/>
      <c r="P67" s="79"/>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row>
    <row r="68" spans="1:43" ht="15" customHeight="1" x14ac:dyDescent="0.2">
      <c r="A68" s="1"/>
      <c r="B68" s="120" t="s">
        <v>29</v>
      </c>
      <c r="C68" s="121"/>
      <c r="D68" s="121"/>
      <c r="E68" s="121"/>
      <c r="F68" s="121"/>
      <c r="G68" s="121"/>
      <c r="H68" s="121"/>
      <c r="I68" s="121"/>
      <c r="J68" s="121"/>
      <c r="K68" s="121"/>
      <c r="L68" s="121"/>
      <c r="M68" s="121"/>
      <c r="N68" s="121"/>
      <c r="O68" s="121"/>
      <c r="P68" s="79"/>
      <c r="Q68" s="129"/>
      <c r="R68" s="130"/>
      <c r="S68" s="130"/>
      <c r="T68" s="130"/>
      <c r="U68" s="130"/>
      <c r="V68" s="130"/>
      <c r="W68" s="130"/>
      <c r="X68" s="130"/>
      <c r="Y68" s="130"/>
      <c r="Z68" s="130"/>
      <c r="AA68" s="130"/>
      <c r="AB68" s="130"/>
      <c r="AC68" s="130"/>
      <c r="AD68" s="130"/>
      <c r="AE68" s="130"/>
      <c r="AF68" s="130"/>
      <c r="AG68" s="130"/>
      <c r="AH68" s="130"/>
      <c r="AI68" s="130"/>
      <c r="AJ68" s="130"/>
      <c r="AK68" s="131"/>
      <c r="AL68" s="86"/>
      <c r="AM68" s="126"/>
      <c r="AN68" s="127"/>
      <c r="AO68" s="127"/>
      <c r="AP68" s="128"/>
    </row>
    <row r="69" spans="1:43" ht="2.25" customHeight="1" x14ac:dyDescent="0.2">
      <c r="A69" s="1"/>
      <c r="B69" s="79"/>
      <c r="C69" s="79"/>
      <c r="D69" s="79"/>
      <c r="E69" s="79"/>
      <c r="F69" s="79"/>
      <c r="G69" s="79"/>
      <c r="H69" s="79"/>
      <c r="I69" s="79"/>
      <c r="J69" s="79"/>
      <c r="K69" s="79"/>
      <c r="L69" s="79"/>
      <c r="M69" s="79"/>
      <c r="N69" s="85"/>
      <c r="O69" s="79"/>
      <c r="P69" s="79"/>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row>
    <row r="70" spans="1:43" ht="15" customHeight="1" x14ac:dyDescent="0.2">
      <c r="A70" s="1"/>
      <c r="B70" s="120" t="s">
        <v>30</v>
      </c>
      <c r="C70" s="121"/>
      <c r="D70" s="121"/>
      <c r="E70" s="121"/>
      <c r="F70" s="121"/>
      <c r="G70" s="121"/>
      <c r="H70" s="121"/>
      <c r="I70" s="121"/>
      <c r="J70" s="121"/>
      <c r="K70" s="121"/>
      <c r="L70" s="121"/>
      <c r="M70" s="121"/>
      <c r="N70" s="121"/>
      <c r="O70" s="121"/>
      <c r="P70" s="79"/>
      <c r="Q70" s="126"/>
      <c r="R70" s="127"/>
      <c r="S70" s="127"/>
      <c r="T70" s="128"/>
      <c r="U70" s="86"/>
      <c r="V70" s="129"/>
      <c r="W70" s="130"/>
      <c r="X70" s="130"/>
      <c r="Y70" s="130"/>
      <c r="Z70" s="130"/>
      <c r="AA70" s="130"/>
      <c r="AB70" s="130"/>
      <c r="AC70" s="130"/>
      <c r="AD70" s="130"/>
      <c r="AE70" s="130"/>
      <c r="AF70" s="130"/>
      <c r="AG70" s="130"/>
      <c r="AH70" s="130"/>
      <c r="AI70" s="130"/>
      <c r="AJ70" s="130"/>
      <c r="AK70" s="130"/>
      <c r="AL70" s="130"/>
      <c r="AM70" s="130"/>
      <c r="AN70" s="130"/>
      <c r="AO70" s="130"/>
      <c r="AP70" s="131"/>
    </row>
    <row r="71" spans="1:43" ht="2.25" customHeight="1" x14ac:dyDescent="0.2">
      <c r="A71" s="1"/>
      <c r="B71" s="79"/>
      <c r="C71" s="79"/>
      <c r="D71" s="79"/>
      <c r="E71" s="79"/>
      <c r="F71" s="79"/>
      <c r="G71" s="79"/>
      <c r="H71" s="79"/>
      <c r="I71" s="79"/>
      <c r="J71" s="79"/>
      <c r="K71" s="79"/>
      <c r="L71" s="79"/>
      <c r="M71" s="79"/>
      <c r="N71" s="79"/>
      <c r="O71" s="79"/>
      <c r="P71" s="79"/>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row>
    <row r="72" spans="1:43" ht="30" customHeight="1" x14ac:dyDescent="0.2">
      <c r="A72" s="1"/>
      <c r="B72" s="150" t="s">
        <v>183</v>
      </c>
      <c r="C72" s="121"/>
      <c r="D72" s="121"/>
      <c r="E72" s="121"/>
      <c r="F72" s="121"/>
      <c r="G72" s="121"/>
      <c r="H72" s="121"/>
      <c r="I72" s="121"/>
      <c r="J72" s="121"/>
      <c r="K72" s="121"/>
      <c r="L72" s="121"/>
      <c r="M72" s="121"/>
      <c r="N72" s="121"/>
      <c r="O72" s="121"/>
      <c r="P72" s="79"/>
      <c r="Q72" s="161"/>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3"/>
    </row>
    <row r="73" spans="1:43" ht="15" customHeight="1" x14ac:dyDescent="0.2">
      <c r="A73" s="1"/>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row>
    <row r="74" spans="1:43" ht="15" customHeight="1" x14ac:dyDescent="0.2">
      <c r="A74" s="35">
        <v>7</v>
      </c>
      <c r="B74" s="164" t="s">
        <v>184</v>
      </c>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row>
    <row r="75" spans="1:43" ht="15" customHeight="1" x14ac:dyDescent="0.2">
      <c r="A75" s="35"/>
      <c r="B75" s="88"/>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row>
    <row r="76" spans="1:43" ht="15" customHeight="1" x14ac:dyDescent="0.2">
      <c r="A76" s="1"/>
      <c r="B76" s="122" t="s">
        <v>185</v>
      </c>
      <c r="C76" s="121"/>
      <c r="D76" s="121"/>
      <c r="E76" s="121"/>
      <c r="F76" s="121"/>
      <c r="G76" s="121"/>
      <c r="H76" s="121"/>
      <c r="I76" s="121"/>
      <c r="J76" s="121"/>
      <c r="K76" s="121"/>
      <c r="L76" s="121"/>
      <c r="M76" s="121"/>
      <c r="N76" s="121"/>
      <c r="O76" s="121"/>
      <c r="P76" s="79"/>
      <c r="Q76" s="123"/>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5"/>
      <c r="AQ76" s="24"/>
    </row>
    <row r="77" spans="1:43" ht="2.25" customHeight="1" x14ac:dyDescent="0.2">
      <c r="A77" s="1"/>
      <c r="B77" s="79"/>
      <c r="C77" s="79"/>
      <c r="D77" s="79"/>
      <c r="E77" s="79"/>
      <c r="F77" s="79"/>
      <c r="G77" s="79"/>
      <c r="H77" s="79"/>
      <c r="I77" s="79"/>
      <c r="J77" s="79"/>
      <c r="K77" s="79"/>
      <c r="L77" s="79"/>
      <c r="M77" s="79"/>
      <c r="N77" s="79"/>
      <c r="O77" s="79"/>
      <c r="P77" s="85"/>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24"/>
    </row>
    <row r="78" spans="1:43" ht="15" customHeight="1" x14ac:dyDescent="0.2">
      <c r="A78" s="1"/>
      <c r="B78" s="122" t="s">
        <v>29</v>
      </c>
      <c r="C78" s="121"/>
      <c r="D78" s="121"/>
      <c r="E78" s="121"/>
      <c r="F78" s="121"/>
      <c r="G78" s="121"/>
      <c r="H78" s="121"/>
      <c r="I78" s="121"/>
      <c r="J78" s="121"/>
      <c r="K78" s="121"/>
      <c r="L78" s="121"/>
      <c r="M78" s="121"/>
      <c r="N78" s="121"/>
      <c r="O78" s="121"/>
      <c r="P78" s="79"/>
      <c r="Q78" s="129"/>
      <c r="R78" s="130"/>
      <c r="S78" s="130"/>
      <c r="T78" s="130"/>
      <c r="U78" s="130"/>
      <c r="V78" s="130"/>
      <c r="W78" s="130"/>
      <c r="X78" s="130"/>
      <c r="Y78" s="130"/>
      <c r="Z78" s="130"/>
      <c r="AA78" s="130"/>
      <c r="AB78" s="130"/>
      <c r="AC78" s="130"/>
      <c r="AD78" s="130"/>
      <c r="AE78" s="130"/>
      <c r="AF78" s="130"/>
      <c r="AG78" s="130"/>
      <c r="AH78" s="130"/>
      <c r="AI78" s="130"/>
      <c r="AJ78" s="130"/>
      <c r="AK78" s="131"/>
      <c r="AL78" s="86"/>
      <c r="AM78" s="126"/>
      <c r="AN78" s="127"/>
      <c r="AO78" s="127"/>
      <c r="AP78" s="128"/>
      <c r="AQ78" s="24"/>
    </row>
    <row r="79" spans="1:43" ht="2.25" customHeight="1" x14ac:dyDescent="0.2">
      <c r="A79" s="1"/>
      <c r="B79" s="79"/>
      <c r="C79" s="79"/>
      <c r="D79" s="79"/>
      <c r="E79" s="79"/>
      <c r="F79" s="79"/>
      <c r="G79" s="79"/>
      <c r="H79" s="79"/>
      <c r="I79" s="79"/>
      <c r="J79" s="79"/>
      <c r="K79" s="79"/>
      <c r="L79" s="79"/>
      <c r="M79" s="79"/>
      <c r="N79" s="79"/>
      <c r="O79" s="79"/>
      <c r="P79" s="85"/>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24"/>
    </row>
    <row r="80" spans="1:43" ht="15" customHeight="1" x14ac:dyDescent="0.2">
      <c r="A80" s="1"/>
      <c r="B80" s="122" t="s">
        <v>30</v>
      </c>
      <c r="C80" s="121"/>
      <c r="D80" s="121"/>
      <c r="E80" s="121"/>
      <c r="F80" s="121"/>
      <c r="G80" s="121"/>
      <c r="H80" s="121"/>
      <c r="I80" s="121"/>
      <c r="J80" s="121"/>
      <c r="K80" s="121"/>
      <c r="L80" s="121"/>
      <c r="M80" s="121"/>
      <c r="N80" s="121"/>
      <c r="O80" s="121"/>
      <c r="P80" s="79"/>
      <c r="Q80" s="126"/>
      <c r="R80" s="127"/>
      <c r="S80" s="127"/>
      <c r="T80" s="128"/>
      <c r="U80" s="86"/>
      <c r="V80" s="129"/>
      <c r="W80" s="130"/>
      <c r="X80" s="130"/>
      <c r="Y80" s="130"/>
      <c r="Z80" s="130"/>
      <c r="AA80" s="130"/>
      <c r="AB80" s="130"/>
      <c r="AC80" s="130"/>
      <c r="AD80" s="130"/>
      <c r="AE80" s="130"/>
      <c r="AF80" s="130"/>
      <c r="AG80" s="130"/>
      <c r="AH80" s="130"/>
      <c r="AI80" s="130"/>
      <c r="AJ80" s="130"/>
      <c r="AK80" s="130"/>
      <c r="AL80" s="130"/>
      <c r="AM80" s="130"/>
      <c r="AN80" s="130"/>
      <c r="AO80" s="130"/>
      <c r="AP80" s="131"/>
      <c r="AQ80" s="24"/>
    </row>
    <row r="81" spans="1:43" s="24" customFormat="1" ht="2.25" customHeight="1" x14ac:dyDescent="0.2">
      <c r="A81" s="37"/>
      <c r="B81" s="38"/>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row>
    <row r="82" spans="1:43" ht="15" customHeight="1" x14ac:dyDescent="0.2">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row>
    <row r="83" spans="1:43" ht="2.25" customHeight="1" x14ac:dyDescent="0.2">
      <c r="A83" s="1"/>
    </row>
    <row r="84" spans="1:43" ht="15" customHeight="1" x14ac:dyDescent="0.2">
      <c r="A84" s="35">
        <v>8</v>
      </c>
      <c r="B84" s="149" t="s">
        <v>186</v>
      </c>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row>
    <row r="85" spans="1:43" s="24" customFormat="1" ht="15" customHeight="1" x14ac:dyDescent="0.2">
      <c r="A85" s="37"/>
      <c r="B85" s="38"/>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row>
    <row r="86" spans="1:43" ht="45" customHeight="1" x14ac:dyDescent="0.2">
      <c r="A86" s="1"/>
      <c r="B86" s="160" t="s">
        <v>187</v>
      </c>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row>
    <row r="87" spans="1:43" ht="2.25" customHeight="1" x14ac:dyDescent="0.2">
      <c r="A87" s="1"/>
    </row>
    <row r="88" spans="1:43" ht="15" customHeight="1" x14ac:dyDescent="0.2">
      <c r="A88" s="1"/>
      <c r="B88" s="105" t="s">
        <v>33</v>
      </c>
      <c r="C88" s="103"/>
      <c r="D88" s="103"/>
      <c r="E88" s="103"/>
      <c r="F88" s="103"/>
      <c r="G88" s="103"/>
      <c r="H88" s="103"/>
      <c r="I88" s="103"/>
      <c r="J88" s="103"/>
      <c r="K88" s="103"/>
      <c r="L88" s="103"/>
      <c r="M88" s="103"/>
      <c r="N88" s="103"/>
      <c r="O88" s="103"/>
      <c r="Q88" s="123"/>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5"/>
      <c r="AQ88" s="24"/>
    </row>
    <row r="89" spans="1:43" ht="2.25" customHeight="1" x14ac:dyDescent="0.2">
      <c r="A89" s="1"/>
      <c r="P89" s="1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row>
    <row r="90" spans="1:43" ht="15" customHeight="1" x14ac:dyDescent="0.2">
      <c r="A90" s="1"/>
      <c r="B90" s="105" t="s">
        <v>34</v>
      </c>
      <c r="C90" s="103"/>
      <c r="D90" s="103"/>
      <c r="E90" s="103"/>
      <c r="F90" s="103"/>
      <c r="G90" s="103"/>
      <c r="H90" s="103"/>
      <c r="I90" s="103"/>
      <c r="J90" s="103"/>
      <c r="K90" s="103"/>
      <c r="L90" s="103"/>
      <c r="M90" s="103"/>
      <c r="N90" s="103"/>
      <c r="O90" s="103"/>
      <c r="Q90" s="123"/>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5"/>
      <c r="AQ90" s="24"/>
    </row>
    <row r="91" spans="1:43" ht="2.25" customHeight="1" x14ac:dyDescent="0.2">
      <c r="A91" s="1"/>
      <c r="P91" s="12"/>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24"/>
    </row>
    <row r="92" spans="1:43" ht="15" customHeight="1" x14ac:dyDescent="0.2">
      <c r="A92" s="1"/>
      <c r="B92" s="105" t="s">
        <v>35</v>
      </c>
      <c r="C92" s="103"/>
      <c r="D92" s="103"/>
      <c r="E92" s="103"/>
      <c r="F92" s="103"/>
      <c r="G92" s="103"/>
      <c r="H92" s="103"/>
      <c r="I92" s="103"/>
      <c r="J92" s="103"/>
      <c r="K92" s="103"/>
      <c r="L92" s="103"/>
      <c r="M92" s="103"/>
      <c r="N92" s="103"/>
      <c r="O92" s="103"/>
      <c r="Q92" s="123"/>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5"/>
      <c r="AQ92" s="24"/>
    </row>
    <row r="93" spans="1:43" ht="2.25" customHeight="1" x14ac:dyDescent="0.2">
      <c r="A93" s="1"/>
      <c r="P93" s="1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row>
    <row r="94" spans="1:43" ht="15" customHeight="1" x14ac:dyDescent="0.2">
      <c r="A94" s="1"/>
      <c r="B94" s="105" t="s">
        <v>36</v>
      </c>
      <c r="C94" s="103"/>
      <c r="D94" s="103"/>
      <c r="E94" s="103"/>
      <c r="F94" s="103"/>
      <c r="G94" s="103"/>
      <c r="H94" s="103"/>
      <c r="I94" s="103"/>
      <c r="J94" s="103"/>
      <c r="K94" s="103"/>
      <c r="L94" s="103"/>
      <c r="M94" s="103"/>
      <c r="N94" s="103"/>
      <c r="O94" s="103"/>
      <c r="Q94" s="106"/>
      <c r="R94" s="165"/>
      <c r="S94" s="165"/>
      <c r="T94" s="165"/>
      <c r="U94" s="165"/>
      <c r="V94" s="166"/>
      <c r="W94" s="121" t="s">
        <v>37</v>
      </c>
      <c r="X94" s="121"/>
      <c r="Y94" s="62"/>
      <c r="Z94" s="106"/>
      <c r="AA94" s="165"/>
      <c r="AB94" s="165"/>
      <c r="AC94" s="165"/>
      <c r="AD94" s="165"/>
      <c r="AE94" s="166"/>
      <c r="AF94" s="121"/>
      <c r="AG94" s="121"/>
      <c r="AH94" s="62"/>
      <c r="AI94" s="106"/>
      <c r="AJ94" s="165"/>
      <c r="AK94" s="165"/>
      <c r="AL94" s="165"/>
      <c r="AM94" s="165"/>
      <c r="AN94" s="166"/>
      <c r="AO94" s="121" t="s">
        <v>38</v>
      </c>
      <c r="AP94" s="121"/>
    </row>
    <row r="95" spans="1:43" ht="15" customHeight="1" x14ac:dyDescent="0.2">
      <c r="A95" s="1"/>
      <c r="P95" s="12"/>
    </row>
    <row r="96" spans="1:43" ht="15" customHeight="1" x14ac:dyDescent="0.2">
      <c r="A96" s="1"/>
      <c r="B96" s="105" t="s">
        <v>188</v>
      </c>
      <c r="C96" s="105"/>
      <c r="D96" s="105"/>
      <c r="E96" s="105"/>
      <c r="F96" s="105"/>
      <c r="G96" s="105"/>
      <c r="H96" s="105"/>
      <c r="I96" s="105"/>
      <c r="J96" s="105"/>
      <c r="K96" s="105"/>
      <c r="L96" s="105"/>
      <c r="M96" s="105"/>
      <c r="N96" s="105"/>
      <c r="O96" s="105"/>
      <c r="Q96" s="13" t="s">
        <v>39</v>
      </c>
      <c r="R96" s="39"/>
      <c r="S96" s="97"/>
      <c r="T96" s="97"/>
      <c r="U96" s="92"/>
      <c r="V96" s="92" t="s">
        <v>40</v>
      </c>
      <c r="W96" s="92"/>
      <c r="X96" s="39"/>
      <c r="Y96" s="97"/>
      <c r="Z96" s="97"/>
      <c r="AA96" s="93"/>
      <c r="AB96" s="92" t="s">
        <v>41</v>
      </c>
      <c r="AC96" s="39"/>
      <c r="AD96" s="97"/>
      <c r="AE96" s="97"/>
      <c r="AF96" s="97"/>
      <c r="AG96" s="97"/>
      <c r="AH96" s="92"/>
      <c r="AI96" s="92"/>
      <c r="AL96" s="40"/>
      <c r="AM96" s="40"/>
      <c r="AN96" s="40"/>
      <c r="AO96" s="40"/>
      <c r="AP96" s="40"/>
      <c r="AQ96" s="24"/>
    </row>
    <row r="97" spans="1:42" ht="15" customHeight="1" x14ac:dyDescent="0.2">
      <c r="A97" s="1"/>
      <c r="P97" s="12"/>
      <c r="R97" s="92"/>
      <c r="S97" s="92"/>
      <c r="T97" s="92"/>
      <c r="U97" s="92"/>
      <c r="V97" s="92"/>
      <c r="W97" s="92"/>
      <c r="X97" s="92"/>
      <c r="Y97" s="92"/>
      <c r="Z97" s="92"/>
      <c r="AA97" s="92"/>
      <c r="AB97" s="92"/>
      <c r="AC97" s="92"/>
      <c r="AD97" s="92"/>
      <c r="AE97" s="92"/>
      <c r="AF97" s="92"/>
      <c r="AG97" s="92"/>
      <c r="AH97" s="92"/>
      <c r="AI97" s="92"/>
    </row>
    <row r="98" spans="1:42" ht="15" hidden="1" customHeight="1" x14ac:dyDescent="0.2">
      <c r="A98" s="1"/>
    </row>
    <row r="99" spans="1:42" ht="15" hidden="1" customHeight="1" x14ac:dyDescent="0.2">
      <c r="A99" s="1"/>
    </row>
    <row r="100" spans="1:42" ht="15" customHeight="1" x14ac:dyDescent="0.2">
      <c r="A100" s="35">
        <v>9</v>
      </c>
      <c r="B100" s="118" t="s">
        <v>189</v>
      </c>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row>
    <row r="101" spans="1:42" ht="2.25" customHeight="1" x14ac:dyDescent="0.2">
      <c r="A101" s="1"/>
      <c r="P101" s="12"/>
    </row>
    <row r="102" spans="1:42" ht="15" customHeight="1" x14ac:dyDescent="0.2">
      <c r="A102" s="1"/>
      <c r="C102" s="103" t="s">
        <v>190</v>
      </c>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row>
    <row r="103" spans="1:42" ht="2.25" customHeight="1" x14ac:dyDescent="0.2">
      <c r="A103" s="1"/>
      <c r="P103" s="12"/>
    </row>
    <row r="104" spans="1:42" ht="15" customHeight="1" x14ac:dyDescent="0.2">
      <c r="A104" s="1"/>
      <c r="C104" s="103" t="s">
        <v>191</v>
      </c>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row>
    <row r="105" spans="1:42" ht="15" customHeight="1" x14ac:dyDescent="0.2">
      <c r="A105" s="1"/>
    </row>
    <row r="106" spans="1:42" ht="15" customHeight="1" x14ac:dyDescent="0.2">
      <c r="A106" s="35">
        <v>10</v>
      </c>
      <c r="B106" s="149" t="s">
        <v>42</v>
      </c>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row>
    <row r="107" spans="1:42" ht="45" customHeight="1" x14ac:dyDescent="0.2">
      <c r="A107" s="1"/>
      <c r="B107" s="199" t="s">
        <v>192</v>
      </c>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row>
    <row r="108" spans="1:42" ht="15" customHeight="1" x14ac:dyDescent="0.2">
      <c r="A108" s="1"/>
      <c r="C108" s="103" t="s">
        <v>193</v>
      </c>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row>
    <row r="109" spans="1:42" ht="2.25" customHeight="1" x14ac:dyDescent="0.2">
      <c r="A109" s="1"/>
      <c r="P109" s="12"/>
    </row>
    <row r="110" spans="1:42" ht="15" customHeight="1" x14ac:dyDescent="0.2">
      <c r="A110" s="1"/>
      <c r="C110" s="103" t="s">
        <v>191</v>
      </c>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row>
    <row r="111" spans="1:42" ht="15" customHeight="1" x14ac:dyDescent="0.2">
      <c r="A111" s="1"/>
    </row>
    <row r="112" spans="1:42" ht="15" customHeight="1" x14ac:dyDescent="0.2">
      <c r="A112" s="35">
        <v>11</v>
      </c>
      <c r="B112" s="149" t="s">
        <v>43</v>
      </c>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row>
    <row r="113" spans="1:42" ht="15" customHeight="1" x14ac:dyDescent="0.2">
      <c r="A113" s="35"/>
      <c r="B113" s="20"/>
    </row>
    <row r="114" spans="1:42" ht="15" customHeight="1" x14ac:dyDescent="0.2">
      <c r="A114" s="1"/>
      <c r="B114" s="102" t="s">
        <v>44</v>
      </c>
      <c r="C114" s="103"/>
      <c r="D114" s="103"/>
      <c r="E114" s="103"/>
      <c r="F114" s="103"/>
      <c r="G114" s="103"/>
      <c r="H114" s="103"/>
      <c r="I114" s="103"/>
      <c r="J114" s="103"/>
      <c r="K114" s="103"/>
      <c r="L114" s="103"/>
      <c r="M114" s="103"/>
      <c r="N114" s="103"/>
      <c r="O114" s="103"/>
      <c r="Q114" s="151"/>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3"/>
    </row>
    <row r="115" spans="1:42" ht="2.25" customHeight="1" x14ac:dyDescent="0.2">
      <c r="A115" s="1"/>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row>
    <row r="116" spans="1:42" ht="15" customHeight="1" x14ac:dyDescent="0.2">
      <c r="A116" s="1"/>
      <c r="B116" s="102" t="s">
        <v>29</v>
      </c>
      <c r="C116" s="103"/>
      <c r="D116" s="103"/>
      <c r="E116" s="103"/>
      <c r="F116" s="103"/>
      <c r="G116" s="103"/>
      <c r="H116" s="103"/>
      <c r="I116" s="103"/>
      <c r="J116" s="103"/>
      <c r="K116" s="103"/>
      <c r="L116" s="103"/>
      <c r="M116" s="103"/>
      <c r="N116" s="103"/>
      <c r="O116" s="103"/>
      <c r="Q116" s="129"/>
      <c r="R116" s="130"/>
      <c r="S116" s="130"/>
      <c r="T116" s="130"/>
      <c r="U116" s="130"/>
      <c r="V116" s="130"/>
      <c r="W116" s="130"/>
      <c r="X116" s="130"/>
      <c r="Y116" s="130"/>
      <c r="Z116" s="130"/>
      <c r="AA116" s="130"/>
      <c r="AB116" s="130"/>
      <c r="AC116" s="130"/>
      <c r="AD116" s="130"/>
      <c r="AE116" s="130"/>
      <c r="AF116" s="130"/>
      <c r="AG116" s="130"/>
      <c r="AH116" s="130"/>
      <c r="AI116" s="130"/>
      <c r="AJ116" s="130"/>
      <c r="AK116" s="131"/>
      <c r="AL116" s="86"/>
      <c r="AM116" s="126"/>
      <c r="AN116" s="127"/>
      <c r="AO116" s="127"/>
      <c r="AP116" s="128"/>
    </row>
    <row r="117" spans="1:42" ht="2.25" customHeight="1" x14ac:dyDescent="0.2">
      <c r="A117" s="1"/>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row>
    <row r="118" spans="1:42" ht="15" customHeight="1" x14ac:dyDescent="0.2">
      <c r="A118" s="1"/>
      <c r="B118" s="102" t="s">
        <v>30</v>
      </c>
      <c r="C118" s="103"/>
      <c r="D118" s="103"/>
      <c r="E118" s="103"/>
      <c r="F118" s="103"/>
      <c r="G118" s="103"/>
      <c r="H118" s="103"/>
      <c r="I118" s="103"/>
      <c r="J118" s="103"/>
      <c r="K118" s="103"/>
      <c r="L118" s="103"/>
      <c r="M118" s="103"/>
      <c r="N118" s="103"/>
      <c r="O118" s="103"/>
      <c r="Q118" s="126"/>
      <c r="R118" s="127"/>
      <c r="S118" s="127"/>
      <c r="T118" s="128"/>
      <c r="U118" s="86"/>
      <c r="V118" s="129"/>
      <c r="W118" s="130"/>
      <c r="X118" s="130"/>
      <c r="Y118" s="130"/>
      <c r="Z118" s="130"/>
      <c r="AA118" s="130"/>
      <c r="AB118" s="130"/>
      <c r="AC118" s="130"/>
      <c r="AD118" s="130"/>
      <c r="AE118" s="130"/>
      <c r="AF118" s="130"/>
      <c r="AG118" s="130"/>
      <c r="AH118" s="130"/>
      <c r="AI118" s="130"/>
      <c r="AJ118" s="130"/>
      <c r="AK118" s="130"/>
      <c r="AL118" s="130"/>
      <c r="AM118" s="130"/>
      <c r="AN118" s="130"/>
      <c r="AO118" s="130"/>
      <c r="AP118" s="131"/>
    </row>
    <row r="119" spans="1:42" ht="2.25" customHeight="1" x14ac:dyDescent="0.2">
      <c r="A119" s="1"/>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row>
    <row r="120" spans="1:42" ht="15" customHeight="1" x14ac:dyDescent="0.2">
      <c r="A120" s="1"/>
      <c r="B120" s="102" t="s">
        <v>45</v>
      </c>
      <c r="C120" s="103"/>
      <c r="D120" s="103"/>
      <c r="E120" s="103"/>
      <c r="F120" s="103"/>
      <c r="G120" s="103"/>
      <c r="H120" s="103"/>
      <c r="I120" s="103"/>
      <c r="J120" s="103"/>
      <c r="K120" s="103"/>
      <c r="L120" s="103"/>
      <c r="M120" s="103"/>
      <c r="N120" s="103"/>
      <c r="O120" s="103"/>
      <c r="Q120" s="129"/>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5"/>
    </row>
    <row r="121" spans="1:42" ht="2.25" customHeight="1" x14ac:dyDescent="0.2">
      <c r="A121" s="1"/>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row>
    <row r="122" spans="1:42" ht="15" customHeight="1" x14ac:dyDescent="0.2">
      <c r="A122" s="1"/>
      <c r="B122" s="102" t="s">
        <v>46</v>
      </c>
      <c r="C122" s="102"/>
      <c r="D122" s="102"/>
      <c r="E122" s="102"/>
      <c r="F122" s="102"/>
      <c r="G122" s="102"/>
      <c r="H122" s="102"/>
      <c r="I122" s="102"/>
      <c r="J122" s="102"/>
      <c r="K122" s="102"/>
      <c r="L122" s="102"/>
      <c r="M122" s="102"/>
      <c r="N122" s="102"/>
      <c r="O122" s="102"/>
      <c r="Q122" s="129"/>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1"/>
    </row>
    <row r="123" spans="1:42" ht="2.25" customHeight="1" x14ac:dyDescent="0.2">
      <c r="A123" s="1"/>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row>
    <row r="124" spans="1:42" ht="15" customHeight="1" x14ac:dyDescent="0.2">
      <c r="A124" s="1"/>
      <c r="B124" s="102" t="s">
        <v>47</v>
      </c>
      <c r="C124" s="103"/>
      <c r="D124" s="103"/>
      <c r="E124" s="103"/>
      <c r="F124" s="103"/>
      <c r="G124" s="103"/>
      <c r="H124" s="103"/>
      <c r="I124" s="103"/>
      <c r="J124" s="103"/>
      <c r="K124" s="103"/>
      <c r="L124" s="103"/>
      <c r="M124" s="103"/>
      <c r="N124" s="103"/>
      <c r="O124" s="103"/>
      <c r="Q124" s="151"/>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152"/>
      <c r="AP124" s="153"/>
    </row>
    <row r="125" spans="1:42" ht="15" customHeight="1" x14ac:dyDescent="0.2">
      <c r="A125" s="1"/>
    </row>
    <row r="126" spans="1:42" ht="15" customHeight="1" x14ac:dyDescent="0.2">
      <c r="A126" s="1">
        <v>12</v>
      </c>
      <c r="B126" s="195" t="s">
        <v>48</v>
      </c>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5"/>
      <c r="AP126" s="195"/>
    </row>
    <row r="127" spans="1:42" ht="15" customHeight="1" x14ac:dyDescent="0.2">
      <c r="A127" s="1"/>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row>
    <row r="128" spans="1:42" ht="2.25" customHeight="1" x14ac:dyDescent="0.2">
      <c r="A128" s="1"/>
    </row>
    <row r="129" spans="1:42" ht="15" customHeight="1" x14ac:dyDescent="0.2">
      <c r="A129" s="1"/>
      <c r="C129" s="102" t="s">
        <v>49</v>
      </c>
      <c r="D129" s="103"/>
      <c r="E129" s="103"/>
      <c r="F129" s="103"/>
      <c r="G129" s="103"/>
      <c r="I129" s="80"/>
      <c r="J129" s="80"/>
      <c r="K129" s="80"/>
      <c r="L129" s="81"/>
      <c r="M129" s="80"/>
      <c r="N129" s="80"/>
      <c r="O129" s="80"/>
      <c r="P129" s="81"/>
      <c r="Q129" s="80"/>
      <c r="R129" s="80"/>
      <c r="S129" s="80"/>
      <c r="T129" s="81"/>
      <c r="U129" s="80"/>
      <c r="V129" s="80"/>
      <c r="W129" s="80"/>
      <c r="X129" s="81"/>
      <c r="Y129" s="64"/>
      <c r="Z129" s="61"/>
      <c r="AA129" s="61"/>
      <c r="AB129" s="56"/>
      <c r="AC129" s="24"/>
      <c r="AD129" s="24"/>
      <c r="AE129" s="24"/>
      <c r="AF129" s="24"/>
      <c r="AG129" s="24"/>
      <c r="AH129" s="24"/>
      <c r="AI129" s="24"/>
      <c r="AJ129" s="24"/>
      <c r="AK129" s="24"/>
      <c r="AL129" s="24"/>
      <c r="AM129" s="24"/>
      <c r="AN129" s="24"/>
      <c r="AO129" s="24"/>
      <c r="AP129" s="24"/>
    </row>
    <row r="130" spans="1:42" ht="2.25" customHeight="1" x14ac:dyDescent="0.2">
      <c r="A130" s="1"/>
      <c r="I130" s="64"/>
      <c r="J130" s="64"/>
      <c r="K130" s="64"/>
      <c r="L130" s="64"/>
      <c r="M130" s="64"/>
      <c r="N130" s="64"/>
      <c r="O130" s="64"/>
      <c r="P130" s="64"/>
      <c r="Q130" s="64"/>
      <c r="R130" s="64"/>
      <c r="S130" s="64"/>
      <c r="T130" s="64"/>
      <c r="U130" s="64"/>
      <c r="V130" s="64"/>
      <c r="W130" s="64"/>
      <c r="X130" s="64"/>
      <c r="Y130" s="64"/>
      <c r="Z130" s="61"/>
      <c r="AA130" s="61"/>
      <c r="AB130" s="56"/>
    </row>
    <row r="131" spans="1:42" ht="15" customHeight="1" x14ac:dyDescent="0.2">
      <c r="A131" s="1"/>
      <c r="C131" s="102" t="s">
        <v>50</v>
      </c>
      <c r="D131" s="103"/>
      <c r="E131" s="103"/>
      <c r="F131" s="103"/>
      <c r="G131" s="103"/>
      <c r="I131" s="80"/>
      <c r="J131" s="80"/>
      <c r="K131" s="80"/>
      <c r="L131" s="81"/>
      <c r="M131" s="80"/>
      <c r="N131" s="80"/>
      <c r="O131" s="80"/>
      <c r="P131" s="81"/>
      <c r="Q131" s="64"/>
      <c r="R131" s="64"/>
      <c r="S131" s="64"/>
      <c r="T131" s="64"/>
      <c r="U131" s="64"/>
      <c r="V131" s="64"/>
      <c r="W131" s="64"/>
      <c r="X131" s="64"/>
      <c r="Y131" s="64"/>
      <c r="Z131" s="61"/>
      <c r="AA131" s="61"/>
    </row>
    <row r="132" spans="1:42" ht="15" customHeight="1" x14ac:dyDescent="0.2">
      <c r="A132" s="1"/>
    </row>
    <row r="133" spans="1:42" ht="15" customHeight="1" x14ac:dyDescent="0.2">
      <c r="A133" s="35">
        <v>13</v>
      </c>
      <c r="B133" s="109" t="s">
        <v>194</v>
      </c>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row>
    <row r="134" spans="1:42" ht="2.25" customHeight="1" x14ac:dyDescent="0.2">
      <c r="A134" s="1"/>
    </row>
    <row r="135" spans="1:42" ht="15" customHeight="1" x14ac:dyDescent="0.2">
      <c r="A135" s="75"/>
      <c r="B135" s="82"/>
      <c r="C135" s="83"/>
      <c r="D135" s="83"/>
      <c r="E135" s="83"/>
      <c r="F135" s="84"/>
      <c r="G135" s="83"/>
      <c r="H135" s="83"/>
      <c r="I135" s="83"/>
      <c r="J135" s="84"/>
      <c r="K135" s="83"/>
      <c r="L135" s="83"/>
      <c r="M135" s="83"/>
      <c r="N135" s="62"/>
      <c r="O135" s="62"/>
      <c r="P135" s="62"/>
      <c r="Q135" s="62"/>
      <c r="R135" s="62"/>
      <c r="S135" s="62"/>
      <c r="AC135" s="36"/>
      <c r="AD135" s="36"/>
      <c r="AE135" s="36"/>
      <c r="AF135" s="36"/>
      <c r="AG135" s="36"/>
      <c r="AH135" s="36"/>
      <c r="AI135" s="36"/>
      <c r="AJ135" s="36"/>
      <c r="AK135" s="36"/>
      <c r="AL135" s="36"/>
      <c r="AM135" s="36"/>
      <c r="AN135" s="36"/>
      <c r="AO135" s="36"/>
      <c r="AP135" s="36"/>
    </row>
    <row r="136" spans="1:42" ht="15" customHeight="1" x14ac:dyDescent="0.2">
      <c r="A136" s="1"/>
    </row>
    <row r="137" spans="1:42" ht="30" customHeight="1" x14ac:dyDescent="0.2">
      <c r="A137" s="35">
        <v>14</v>
      </c>
      <c r="B137" s="109" t="s">
        <v>195</v>
      </c>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row>
    <row r="138" spans="1:42" ht="2.25" customHeight="1" x14ac:dyDescent="0.2">
      <c r="A138" s="1"/>
    </row>
    <row r="139" spans="1:42" ht="15" customHeight="1" x14ac:dyDescent="0.2">
      <c r="A139" s="1"/>
      <c r="B139" s="20"/>
      <c r="C139" s="22" t="s">
        <v>196</v>
      </c>
      <c r="D139" s="22"/>
      <c r="E139" s="22"/>
      <c r="F139" s="22"/>
      <c r="G139" s="22"/>
      <c r="H139" s="22"/>
      <c r="I139" s="22"/>
      <c r="J139" s="22"/>
      <c r="K139" s="22"/>
      <c r="L139" s="22"/>
      <c r="M139" s="22"/>
      <c r="N139" s="22"/>
      <c r="O139" s="22"/>
      <c r="P139" s="22"/>
      <c r="Q139" s="22"/>
      <c r="R139" s="22"/>
      <c r="S139" s="22"/>
      <c r="T139" s="22"/>
      <c r="U139" s="22"/>
      <c r="V139" s="22"/>
      <c r="W139" s="22"/>
      <c r="X139" s="22"/>
      <c r="Y139" s="22"/>
      <c r="AC139" s="39"/>
      <c r="AD139" s="196"/>
      <c r="AE139" s="197"/>
      <c r="AF139" s="197"/>
      <c r="AG139" s="197"/>
      <c r="AH139" s="197"/>
      <c r="AI139" s="197"/>
      <c r="AJ139" s="197"/>
      <c r="AK139" s="197"/>
      <c r="AL139" s="197"/>
      <c r="AM139" s="197"/>
      <c r="AN139" s="197"/>
      <c r="AO139" s="197"/>
      <c r="AP139" s="198"/>
    </row>
    <row r="140" spans="1:42" ht="2.25" customHeight="1" x14ac:dyDescent="0.2">
      <c r="A140" s="1"/>
    </row>
    <row r="141" spans="1:42" ht="15" customHeight="1" x14ac:dyDescent="0.2">
      <c r="A141" s="1"/>
      <c r="C141" s="103" t="s">
        <v>25</v>
      </c>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row>
    <row r="142" spans="1:42" ht="15" customHeight="1" x14ac:dyDescent="0.2">
      <c r="A142" s="1"/>
    </row>
    <row r="143" spans="1:42" ht="15" customHeight="1" x14ac:dyDescent="0.2">
      <c r="A143" s="1"/>
      <c r="B143" s="157" t="s">
        <v>51</v>
      </c>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87"/>
    </row>
    <row r="144" spans="1:42" ht="15" customHeight="1" x14ac:dyDescent="0.2">
      <c r="A144" s="1"/>
    </row>
    <row r="145" spans="1:42" ht="30" customHeight="1" x14ac:dyDescent="0.2">
      <c r="A145" s="35">
        <v>15</v>
      </c>
      <c r="B145" s="109" t="s">
        <v>197</v>
      </c>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row>
    <row r="146" spans="1:42" ht="2.25" customHeight="1" x14ac:dyDescent="0.2">
      <c r="A146" s="1"/>
    </row>
    <row r="147" spans="1:42" ht="15" customHeight="1" x14ac:dyDescent="0.2">
      <c r="A147" s="1"/>
      <c r="C147" s="103" t="s">
        <v>24</v>
      </c>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row>
    <row r="148" spans="1:42" ht="2.25" customHeight="1" x14ac:dyDescent="0.2">
      <c r="A148" s="1"/>
    </row>
    <row r="149" spans="1:42" ht="15" customHeight="1" x14ac:dyDescent="0.2">
      <c r="A149" s="1"/>
      <c r="C149" s="103" t="s">
        <v>198</v>
      </c>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row>
    <row r="150" spans="1:42" ht="15" customHeight="1" x14ac:dyDescent="0.2">
      <c r="A150" s="1"/>
    </row>
    <row r="151" spans="1:42" ht="15" customHeight="1" x14ac:dyDescent="0.2">
      <c r="A151" s="1">
        <v>16</v>
      </c>
      <c r="B151" s="109" t="s">
        <v>199</v>
      </c>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c r="AP151" s="103"/>
    </row>
    <row r="152" spans="1:42" ht="15" customHeight="1" x14ac:dyDescent="0.2">
      <c r="A152" s="1"/>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c r="AP152" s="103"/>
    </row>
    <row r="153" spans="1:42" ht="2.25" customHeight="1" x14ac:dyDescent="0.2">
      <c r="A153" s="1"/>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row>
    <row r="154" spans="1:42" ht="15" customHeight="1" x14ac:dyDescent="0.2">
      <c r="A154" s="1"/>
      <c r="C154" s="103" t="s">
        <v>200</v>
      </c>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row>
    <row r="155" spans="1:42" ht="2.25" customHeight="1" x14ac:dyDescent="0.2">
      <c r="A155" s="1"/>
    </row>
    <row r="156" spans="1:42" ht="15" customHeight="1" x14ac:dyDescent="0.2">
      <c r="A156" s="1"/>
      <c r="C156" s="103" t="s">
        <v>201</v>
      </c>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row>
    <row r="157" spans="1:42" ht="2.25" customHeight="1" x14ac:dyDescent="0.2">
      <c r="A157" s="1"/>
    </row>
    <row r="158" spans="1:42" ht="15" customHeight="1" x14ac:dyDescent="0.2">
      <c r="A158" s="102"/>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row>
    <row r="159" spans="1:42" ht="15" customHeight="1" x14ac:dyDescent="0.2">
      <c r="A159" s="1">
        <v>17</v>
      </c>
      <c r="B159" s="109" t="s">
        <v>52</v>
      </c>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row>
    <row r="160" spans="1:42" ht="2.25" customHeight="1" x14ac:dyDescent="0.2">
      <c r="A160" s="1"/>
      <c r="B160" s="20"/>
    </row>
    <row r="161" spans="1:42" ht="15" customHeight="1" x14ac:dyDescent="0.2">
      <c r="A161" s="1"/>
      <c r="B161" s="102" t="s">
        <v>53</v>
      </c>
      <c r="C161" s="102"/>
      <c r="D161" s="102"/>
      <c r="E161" s="102"/>
      <c r="F161" s="102"/>
      <c r="G161" s="102"/>
      <c r="H161" s="102"/>
      <c r="I161" s="102"/>
      <c r="J161" s="102"/>
      <c r="K161" s="102"/>
      <c r="L161" s="102"/>
      <c r="M161" s="102"/>
      <c r="N161" s="102"/>
      <c r="O161" s="102"/>
      <c r="Q161" s="203"/>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4"/>
      <c r="AN161" s="204"/>
      <c r="AO161" s="204"/>
      <c r="AP161" s="205"/>
    </row>
    <row r="162" spans="1:42" ht="15" customHeight="1" x14ac:dyDescent="0.2">
      <c r="A162" s="1"/>
      <c r="B162" s="102"/>
      <c r="C162" s="102"/>
      <c r="D162" s="102"/>
      <c r="E162" s="102"/>
      <c r="F162" s="102"/>
      <c r="G162" s="102"/>
      <c r="H162" s="102"/>
      <c r="I162" s="102"/>
      <c r="J162" s="102"/>
      <c r="K162" s="102"/>
      <c r="L162" s="102"/>
      <c r="M162" s="102"/>
      <c r="N162" s="102"/>
      <c r="O162" s="102"/>
      <c r="P162" s="15"/>
      <c r="Q162" s="206"/>
      <c r="R162" s="207"/>
      <c r="S162" s="207"/>
      <c r="T162" s="207"/>
      <c r="U162" s="207"/>
      <c r="V162" s="207"/>
      <c r="W162" s="207"/>
      <c r="X162" s="207"/>
      <c r="Y162" s="207"/>
      <c r="Z162" s="207"/>
      <c r="AA162" s="207"/>
      <c r="AB162" s="207"/>
      <c r="AC162" s="207"/>
      <c r="AD162" s="207"/>
      <c r="AE162" s="207"/>
      <c r="AF162" s="207"/>
      <c r="AG162" s="207"/>
      <c r="AH162" s="207"/>
      <c r="AI162" s="207"/>
      <c r="AJ162" s="207"/>
      <c r="AK162" s="207"/>
      <c r="AL162" s="207"/>
      <c r="AM162" s="207"/>
      <c r="AN162" s="207"/>
      <c r="AO162" s="207"/>
      <c r="AP162" s="208"/>
    </row>
    <row r="163" spans="1:42" ht="2.25" customHeight="1" x14ac:dyDescent="0.2">
      <c r="A163" s="1"/>
      <c r="M163" s="12"/>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row>
    <row r="164" spans="1:42" ht="15" customHeight="1" x14ac:dyDescent="0.2">
      <c r="A164" s="1"/>
      <c r="B164" s="105" t="s">
        <v>54</v>
      </c>
      <c r="C164" s="103"/>
      <c r="D164" s="103"/>
      <c r="E164" s="103"/>
      <c r="F164" s="103"/>
      <c r="G164" s="103"/>
      <c r="H164" s="103"/>
      <c r="I164" s="103"/>
      <c r="J164" s="103"/>
      <c r="K164" s="103"/>
      <c r="L164" s="103"/>
      <c r="M164" s="103"/>
      <c r="N164" s="103"/>
      <c r="O164" s="10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row>
    <row r="165" spans="1:42" ht="2.25" customHeight="1" x14ac:dyDescent="0.2">
      <c r="A165" s="1"/>
      <c r="N165" s="12"/>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row>
    <row r="166" spans="1:42" ht="15" customHeight="1" x14ac:dyDescent="0.2">
      <c r="A166" s="1"/>
      <c r="B166" s="105" t="s">
        <v>29</v>
      </c>
      <c r="C166" s="103"/>
      <c r="D166" s="103"/>
      <c r="E166" s="103"/>
      <c r="F166" s="103"/>
      <c r="G166" s="103"/>
      <c r="H166" s="103"/>
      <c r="I166" s="103"/>
      <c r="J166" s="103"/>
      <c r="K166" s="103"/>
      <c r="L166" s="103"/>
      <c r="M166" s="103"/>
      <c r="N166" s="103"/>
      <c r="O166" s="103"/>
      <c r="Q166" s="129"/>
      <c r="R166" s="130"/>
      <c r="S166" s="130"/>
      <c r="T166" s="130"/>
      <c r="U166" s="130"/>
      <c r="V166" s="130"/>
      <c r="W166" s="130"/>
      <c r="X166" s="130"/>
      <c r="Y166" s="130"/>
      <c r="Z166" s="130"/>
      <c r="AA166" s="130"/>
      <c r="AB166" s="130"/>
      <c r="AC166" s="130"/>
      <c r="AD166" s="130"/>
      <c r="AE166" s="130"/>
      <c r="AF166" s="130"/>
      <c r="AG166" s="130"/>
      <c r="AH166" s="130"/>
      <c r="AI166" s="130"/>
      <c r="AJ166" s="130"/>
      <c r="AK166" s="131"/>
      <c r="AL166" s="74"/>
      <c r="AM166" s="127"/>
      <c r="AN166" s="127"/>
      <c r="AO166" s="127"/>
      <c r="AP166" s="128"/>
    </row>
    <row r="167" spans="1:42" ht="2.25" customHeight="1" x14ac:dyDescent="0.2">
      <c r="A167" s="1"/>
      <c r="N167" s="12"/>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row>
    <row r="168" spans="1:42" ht="15" customHeight="1" x14ac:dyDescent="0.2">
      <c r="A168" s="1"/>
      <c r="B168" s="105" t="s">
        <v>30</v>
      </c>
      <c r="C168" s="103"/>
      <c r="D168" s="103"/>
      <c r="E168" s="103"/>
      <c r="F168" s="103"/>
      <c r="G168" s="103"/>
      <c r="H168" s="103"/>
      <c r="I168" s="103"/>
      <c r="J168" s="103"/>
      <c r="K168" s="103"/>
      <c r="L168" s="103"/>
      <c r="M168" s="103"/>
      <c r="N168" s="103"/>
      <c r="O168" s="103"/>
      <c r="Q168" s="126"/>
      <c r="R168" s="127"/>
      <c r="S168" s="127"/>
      <c r="T168" s="128"/>
      <c r="U168" s="74"/>
      <c r="V168" s="129"/>
      <c r="W168" s="130"/>
      <c r="X168" s="130"/>
      <c r="Y168" s="130"/>
      <c r="Z168" s="130"/>
      <c r="AA168" s="130"/>
      <c r="AB168" s="130"/>
      <c r="AC168" s="130"/>
      <c r="AD168" s="130"/>
      <c r="AE168" s="130"/>
      <c r="AF168" s="130"/>
      <c r="AG168" s="130"/>
      <c r="AH168" s="130"/>
      <c r="AI168" s="130"/>
      <c r="AJ168" s="130"/>
      <c r="AK168" s="130"/>
      <c r="AL168" s="130"/>
      <c r="AM168" s="130"/>
      <c r="AN168" s="130"/>
      <c r="AO168" s="130"/>
      <c r="AP168" s="131"/>
    </row>
    <row r="169" spans="1:42" ht="2.25" customHeight="1" x14ac:dyDescent="0.2">
      <c r="A169" s="1"/>
      <c r="N169" s="12"/>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row>
    <row r="170" spans="1:42" ht="15" customHeight="1" x14ac:dyDescent="0.2">
      <c r="A170" s="1"/>
      <c r="B170" s="105" t="s">
        <v>55</v>
      </c>
      <c r="C170" s="103"/>
      <c r="D170" s="103"/>
      <c r="E170" s="103"/>
      <c r="F170" s="103"/>
      <c r="G170" s="103"/>
      <c r="H170" s="103"/>
      <c r="I170" s="103"/>
      <c r="J170" s="103"/>
      <c r="K170" s="103"/>
      <c r="L170" s="103"/>
      <c r="M170" s="103"/>
      <c r="N170" s="103"/>
      <c r="O170" s="10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row>
    <row r="171" spans="1:42" ht="2.25" customHeight="1" x14ac:dyDescent="0.2">
      <c r="A171" s="1"/>
      <c r="N171" s="12"/>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row>
    <row r="172" spans="1:42" ht="15" customHeight="1" x14ac:dyDescent="0.2">
      <c r="A172" s="1"/>
      <c r="B172" s="105" t="s">
        <v>29</v>
      </c>
      <c r="C172" s="103"/>
      <c r="D172" s="103"/>
      <c r="E172" s="103"/>
      <c r="F172" s="103"/>
      <c r="G172" s="103"/>
      <c r="H172" s="103"/>
      <c r="I172" s="103"/>
      <c r="J172" s="103"/>
      <c r="K172" s="103"/>
      <c r="L172" s="103"/>
      <c r="M172" s="103"/>
      <c r="N172" s="103"/>
      <c r="O172" s="103"/>
      <c r="Q172" s="129"/>
      <c r="R172" s="130"/>
      <c r="S172" s="130"/>
      <c r="T172" s="130"/>
      <c r="U172" s="130"/>
      <c r="V172" s="130"/>
      <c r="W172" s="130"/>
      <c r="X172" s="130"/>
      <c r="Y172" s="130"/>
      <c r="Z172" s="130"/>
      <c r="AA172" s="130"/>
      <c r="AB172" s="130"/>
      <c r="AC172" s="130"/>
      <c r="AD172" s="130"/>
      <c r="AE172" s="130"/>
      <c r="AF172" s="130"/>
      <c r="AG172" s="130"/>
      <c r="AH172" s="130"/>
      <c r="AI172" s="130"/>
      <c r="AJ172" s="130"/>
      <c r="AK172" s="131"/>
      <c r="AL172" s="74"/>
      <c r="AM172" s="127"/>
      <c r="AN172" s="127"/>
      <c r="AO172" s="127"/>
      <c r="AP172" s="128"/>
    </row>
    <row r="173" spans="1:42" ht="2.25" customHeight="1" x14ac:dyDescent="0.2">
      <c r="A173" s="1"/>
      <c r="N173" s="12"/>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row>
    <row r="174" spans="1:42" ht="15" customHeight="1" x14ac:dyDescent="0.2">
      <c r="A174" s="1"/>
      <c r="B174" s="105" t="s">
        <v>30</v>
      </c>
      <c r="C174" s="103"/>
      <c r="D174" s="103"/>
      <c r="E174" s="103"/>
      <c r="F174" s="103"/>
      <c r="G174" s="103"/>
      <c r="H174" s="103"/>
      <c r="I174" s="103"/>
      <c r="J174" s="103"/>
      <c r="K174" s="103"/>
      <c r="L174" s="103"/>
      <c r="M174" s="103"/>
      <c r="N174" s="103"/>
      <c r="O174" s="103"/>
      <c r="Q174" s="126"/>
      <c r="R174" s="127"/>
      <c r="S174" s="127"/>
      <c r="T174" s="128"/>
      <c r="U174" s="74"/>
      <c r="V174" s="129"/>
      <c r="W174" s="130"/>
      <c r="X174" s="130"/>
      <c r="Y174" s="130"/>
      <c r="Z174" s="130"/>
      <c r="AA174" s="130"/>
      <c r="AB174" s="130"/>
      <c r="AC174" s="130"/>
      <c r="AD174" s="130"/>
      <c r="AE174" s="130"/>
      <c r="AF174" s="130"/>
      <c r="AG174" s="130"/>
      <c r="AH174" s="130"/>
      <c r="AI174" s="130"/>
      <c r="AJ174" s="130"/>
      <c r="AK174" s="130"/>
      <c r="AL174" s="130"/>
      <c r="AM174" s="130"/>
      <c r="AN174" s="130"/>
      <c r="AO174" s="130"/>
      <c r="AP174" s="131"/>
    </row>
    <row r="175" spans="1:42" ht="15" customHeight="1" x14ac:dyDescent="0.2">
      <c r="A175" s="1"/>
    </row>
    <row r="176" spans="1:42" ht="15" customHeight="1" x14ac:dyDescent="0.2">
      <c r="A176" s="1"/>
      <c r="B176" s="157" t="s">
        <v>56</v>
      </c>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87"/>
    </row>
    <row r="177" spans="1:42" ht="15" customHeight="1" x14ac:dyDescent="0.2">
      <c r="A177" s="1"/>
    </row>
    <row r="178" spans="1:42" ht="15" customHeight="1" x14ac:dyDescent="0.2">
      <c r="A178" s="35">
        <v>18</v>
      </c>
      <c r="B178" s="149" t="s">
        <v>202</v>
      </c>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row>
    <row r="179" spans="1:42" ht="15" customHeight="1" x14ac:dyDescent="0.2">
      <c r="A179" s="1"/>
      <c r="C179" s="13" t="s">
        <v>203</v>
      </c>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row>
    <row r="180" spans="1:42" ht="15" hidden="1" customHeight="1" x14ac:dyDescent="0.2">
      <c r="A180" s="1"/>
      <c r="N180" s="12"/>
    </row>
    <row r="181" spans="1:42" ht="15" customHeight="1" x14ac:dyDescent="0.2">
      <c r="A181" s="1"/>
      <c r="C181" s="13" t="s">
        <v>25</v>
      </c>
    </row>
    <row r="182" spans="1:42" ht="15" customHeight="1" x14ac:dyDescent="0.2">
      <c r="A182" s="1"/>
    </row>
    <row r="183" spans="1:42" ht="15" customHeight="1" x14ac:dyDescent="0.2">
      <c r="A183" s="35">
        <v>19</v>
      </c>
      <c r="B183" s="149" t="s">
        <v>204</v>
      </c>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row>
    <row r="184" spans="1:42" ht="15" customHeight="1" x14ac:dyDescent="0.2">
      <c r="A184" s="1"/>
      <c r="C184" s="103" t="s">
        <v>205</v>
      </c>
      <c r="D184" s="148"/>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c r="AA184" s="148"/>
      <c r="AB184" s="148"/>
      <c r="AC184" s="148"/>
      <c r="AD184" s="148"/>
      <c r="AE184" s="148"/>
      <c r="AF184" s="148"/>
      <c r="AG184" s="148"/>
      <c r="AH184" s="148"/>
      <c r="AI184" s="148"/>
      <c r="AJ184" s="148"/>
      <c r="AK184" s="148"/>
      <c r="AL184" s="148"/>
      <c r="AM184" s="148"/>
      <c r="AN184" s="148"/>
      <c r="AO184" s="148"/>
      <c r="AP184" s="148"/>
    </row>
    <row r="185" spans="1:42" ht="2.25" customHeight="1" x14ac:dyDescent="0.2">
      <c r="A185" s="1"/>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row>
    <row r="186" spans="1:42" ht="43.5" customHeight="1" x14ac:dyDescent="0.2">
      <c r="A186" s="1"/>
      <c r="B186" s="26"/>
      <c r="C186" s="160" t="s">
        <v>206</v>
      </c>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c r="AC186" s="160"/>
      <c r="AD186" s="160"/>
      <c r="AE186" s="160"/>
      <c r="AF186" s="160"/>
      <c r="AG186" s="160"/>
      <c r="AH186" s="160"/>
      <c r="AI186" s="160"/>
      <c r="AJ186" s="160"/>
      <c r="AK186" s="160"/>
      <c r="AL186" s="160"/>
      <c r="AM186" s="160"/>
      <c r="AN186" s="160"/>
      <c r="AO186" s="160"/>
      <c r="AP186" s="26"/>
    </row>
    <row r="187" spans="1:42" ht="2.25" customHeight="1" x14ac:dyDescent="0.2">
      <c r="A187" s="1"/>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row>
    <row r="188" spans="1:42" ht="15" customHeight="1" x14ac:dyDescent="0.2">
      <c r="A188" s="1"/>
      <c r="B188" s="38"/>
      <c r="C188" s="212" t="s">
        <v>40</v>
      </c>
      <c r="D188" s="212"/>
      <c r="E188" s="212"/>
      <c r="G188" s="71"/>
      <c r="H188" s="71"/>
      <c r="I188" s="62"/>
      <c r="J188" s="120" t="s">
        <v>41</v>
      </c>
      <c r="K188" s="120"/>
      <c r="L188" s="120"/>
      <c r="M188" s="71"/>
      <c r="N188" s="71"/>
      <c r="O188" s="71"/>
      <c r="P188" s="70"/>
      <c r="Q188" s="62"/>
      <c r="R188" s="72"/>
      <c r="S188" s="41"/>
      <c r="T188" s="41"/>
    </row>
    <row r="189" spans="1:42" ht="2.25" customHeight="1" x14ac:dyDescent="0.2">
      <c r="A189" s="1"/>
      <c r="D189" s="24"/>
      <c r="E189" s="41"/>
      <c r="F189" s="41"/>
      <c r="G189" s="24"/>
      <c r="I189" s="24"/>
      <c r="J189" s="42"/>
      <c r="K189" s="42"/>
      <c r="L189" s="42"/>
      <c r="M189" s="41"/>
      <c r="N189" s="41"/>
      <c r="O189" s="41"/>
      <c r="P189" s="41"/>
      <c r="Q189" s="41"/>
      <c r="R189" s="41"/>
      <c r="S189" s="41"/>
      <c r="T189" s="41"/>
    </row>
    <row r="190" spans="1:42" ht="15" customHeight="1" x14ac:dyDescent="0.2">
      <c r="A190" s="1"/>
      <c r="C190" s="103" t="s">
        <v>207</v>
      </c>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48"/>
      <c r="AO190" s="148"/>
      <c r="AP190" s="148"/>
    </row>
    <row r="191" spans="1:42" ht="15" customHeight="1" x14ac:dyDescent="0.2">
      <c r="A191" s="1">
        <v>20</v>
      </c>
      <c r="B191" s="118" t="s">
        <v>208</v>
      </c>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row>
    <row r="192" spans="1:42" ht="2.25" customHeight="1" x14ac:dyDescent="0.2">
      <c r="A192" s="1"/>
    </row>
    <row r="193" spans="1:42" ht="15" customHeight="1" x14ac:dyDescent="0.2">
      <c r="A193" s="1"/>
      <c r="B193" s="213"/>
      <c r="C193" s="214"/>
      <c r="D193" s="214"/>
      <c r="E193" s="214"/>
      <c r="F193" s="214"/>
      <c r="G193" s="214"/>
      <c r="H193" s="214"/>
      <c r="I193" s="214"/>
      <c r="J193" s="214"/>
      <c r="K193" s="214"/>
      <c r="L193" s="214"/>
      <c r="M193" s="214"/>
      <c r="N193" s="214"/>
      <c r="O193" s="214"/>
      <c r="P193" s="214"/>
      <c r="Q193" s="214"/>
      <c r="R193" s="214"/>
      <c r="S193" s="214"/>
      <c r="T193" s="214"/>
      <c r="U193" s="214"/>
      <c r="V193" s="214"/>
      <c r="W193" s="214"/>
      <c r="X193" s="214"/>
      <c r="Y193" s="214"/>
      <c r="Z193" s="214"/>
      <c r="AA193" s="214"/>
      <c r="AB193" s="214"/>
      <c r="AC193" s="214"/>
      <c r="AD193" s="214"/>
      <c r="AE193" s="214"/>
      <c r="AF193" s="214"/>
      <c r="AG193" s="214"/>
      <c r="AH193" s="214"/>
      <c r="AI193" s="214"/>
      <c r="AJ193" s="214"/>
      <c r="AK193" s="214"/>
      <c r="AL193" s="214"/>
      <c r="AM193" s="214"/>
      <c r="AN193" s="214"/>
      <c r="AO193" s="214"/>
      <c r="AP193" s="215"/>
    </row>
    <row r="194" spans="1:42" ht="15" customHeight="1" x14ac:dyDescent="0.2">
      <c r="A194" s="1"/>
      <c r="B194" s="216"/>
      <c r="C194" s="217"/>
      <c r="D194" s="217"/>
      <c r="E194" s="217"/>
      <c r="F194" s="217"/>
      <c r="G194" s="217"/>
      <c r="H194" s="217"/>
      <c r="I194" s="217"/>
      <c r="J194" s="217"/>
      <c r="K194" s="217"/>
      <c r="L194" s="217"/>
      <c r="M194" s="217"/>
      <c r="N194" s="217"/>
      <c r="O194" s="217"/>
      <c r="P194" s="217"/>
      <c r="Q194" s="217"/>
      <c r="R194" s="217"/>
      <c r="S194" s="217"/>
      <c r="T194" s="217"/>
      <c r="U194" s="217"/>
      <c r="V194" s="217"/>
      <c r="W194" s="217"/>
      <c r="X194" s="217"/>
      <c r="Y194" s="217"/>
      <c r="Z194" s="217"/>
      <c r="AA194" s="217"/>
      <c r="AB194" s="217"/>
      <c r="AC194" s="217"/>
      <c r="AD194" s="217"/>
      <c r="AE194" s="217"/>
      <c r="AF194" s="217"/>
      <c r="AG194" s="217"/>
      <c r="AH194" s="217"/>
      <c r="AI194" s="217"/>
      <c r="AJ194" s="217"/>
      <c r="AK194" s="217"/>
      <c r="AL194" s="217"/>
      <c r="AM194" s="217"/>
      <c r="AN194" s="217"/>
      <c r="AO194" s="217"/>
      <c r="AP194" s="218"/>
    </row>
    <row r="195" spans="1:42" ht="15" customHeight="1" x14ac:dyDescent="0.2">
      <c r="A195" s="1"/>
      <c r="B195" s="216"/>
      <c r="C195" s="217"/>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7"/>
      <c r="Z195" s="217"/>
      <c r="AA195" s="217"/>
      <c r="AB195" s="217"/>
      <c r="AC195" s="217"/>
      <c r="AD195" s="217"/>
      <c r="AE195" s="217"/>
      <c r="AF195" s="217"/>
      <c r="AG195" s="217"/>
      <c r="AH195" s="217"/>
      <c r="AI195" s="217"/>
      <c r="AJ195" s="217"/>
      <c r="AK195" s="217"/>
      <c r="AL195" s="217"/>
      <c r="AM195" s="217"/>
      <c r="AN195" s="217"/>
      <c r="AO195" s="217"/>
      <c r="AP195" s="218"/>
    </row>
    <row r="196" spans="1:42" ht="15" customHeight="1" x14ac:dyDescent="0.2">
      <c r="A196" s="1"/>
      <c r="B196" s="216"/>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c r="AA196" s="217"/>
      <c r="AB196" s="217"/>
      <c r="AC196" s="217"/>
      <c r="AD196" s="217"/>
      <c r="AE196" s="217"/>
      <c r="AF196" s="217"/>
      <c r="AG196" s="217"/>
      <c r="AH196" s="217"/>
      <c r="AI196" s="217"/>
      <c r="AJ196" s="217"/>
      <c r="AK196" s="217"/>
      <c r="AL196" s="217"/>
      <c r="AM196" s="217"/>
      <c r="AN196" s="217"/>
      <c r="AO196" s="217"/>
      <c r="AP196" s="218"/>
    </row>
    <row r="197" spans="1:42" ht="15" customHeight="1" x14ac:dyDescent="0.2">
      <c r="A197" s="1"/>
      <c r="B197" s="216"/>
      <c r="C197" s="217"/>
      <c r="D197" s="217"/>
      <c r="E197" s="217"/>
      <c r="F197" s="217"/>
      <c r="G197" s="217"/>
      <c r="H197" s="217"/>
      <c r="I197" s="217"/>
      <c r="J197" s="217"/>
      <c r="K197" s="217"/>
      <c r="L197" s="217"/>
      <c r="M197" s="217"/>
      <c r="N197" s="217"/>
      <c r="O197" s="217"/>
      <c r="P197" s="217"/>
      <c r="Q197" s="217"/>
      <c r="R197" s="217"/>
      <c r="S197" s="217"/>
      <c r="T197" s="217"/>
      <c r="U197" s="217"/>
      <c r="V197" s="217"/>
      <c r="W197" s="217"/>
      <c r="X197" s="217"/>
      <c r="Y197" s="217"/>
      <c r="Z197" s="217"/>
      <c r="AA197" s="217"/>
      <c r="AB197" s="217"/>
      <c r="AC197" s="217"/>
      <c r="AD197" s="217"/>
      <c r="AE197" s="217"/>
      <c r="AF197" s="217"/>
      <c r="AG197" s="217"/>
      <c r="AH197" s="217"/>
      <c r="AI197" s="217"/>
      <c r="AJ197" s="217"/>
      <c r="AK197" s="217"/>
      <c r="AL197" s="217"/>
      <c r="AM197" s="217"/>
      <c r="AN197" s="217"/>
      <c r="AO197" s="217"/>
      <c r="AP197" s="218"/>
    </row>
    <row r="198" spans="1:42" ht="15" customHeight="1" x14ac:dyDescent="0.2">
      <c r="A198" s="1"/>
      <c r="B198" s="216"/>
      <c r="C198" s="217"/>
      <c r="D198" s="217"/>
      <c r="E198" s="217"/>
      <c r="F198" s="217"/>
      <c r="G198" s="217"/>
      <c r="H198" s="217"/>
      <c r="I198" s="217"/>
      <c r="J198" s="217"/>
      <c r="K198" s="217"/>
      <c r="L198" s="217"/>
      <c r="M198" s="217"/>
      <c r="N198" s="217"/>
      <c r="O198" s="217"/>
      <c r="P198" s="217"/>
      <c r="Q198" s="217"/>
      <c r="R198" s="217"/>
      <c r="S198" s="217"/>
      <c r="T198" s="217"/>
      <c r="U198" s="217"/>
      <c r="V198" s="217"/>
      <c r="W198" s="217"/>
      <c r="X198" s="217"/>
      <c r="Y198" s="217"/>
      <c r="Z198" s="217"/>
      <c r="AA198" s="217"/>
      <c r="AB198" s="217"/>
      <c r="AC198" s="217"/>
      <c r="AD198" s="217"/>
      <c r="AE198" s="217"/>
      <c r="AF198" s="217"/>
      <c r="AG198" s="217"/>
      <c r="AH198" s="217"/>
      <c r="AI198" s="217"/>
      <c r="AJ198" s="217"/>
      <c r="AK198" s="217"/>
      <c r="AL198" s="217"/>
      <c r="AM198" s="217"/>
      <c r="AN198" s="217"/>
      <c r="AO198" s="217"/>
      <c r="AP198" s="218"/>
    </row>
    <row r="199" spans="1:42" ht="15" customHeight="1" x14ac:dyDescent="0.2">
      <c r="A199" s="1"/>
      <c r="B199" s="216"/>
      <c r="C199" s="217"/>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7"/>
      <c r="Z199" s="217"/>
      <c r="AA199" s="217"/>
      <c r="AB199" s="217"/>
      <c r="AC199" s="217"/>
      <c r="AD199" s="217"/>
      <c r="AE199" s="217"/>
      <c r="AF199" s="217"/>
      <c r="AG199" s="217"/>
      <c r="AH199" s="217"/>
      <c r="AI199" s="217"/>
      <c r="AJ199" s="217"/>
      <c r="AK199" s="217"/>
      <c r="AL199" s="217"/>
      <c r="AM199" s="217"/>
      <c r="AN199" s="217"/>
      <c r="AO199" s="217"/>
      <c r="AP199" s="218"/>
    </row>
    <row r="200" spans="1:42" ht="15" customHeight="1" x14ac:dyDescent="0.2">
      <c r="A200" s="1"/>
      <c r="B200" s="216"/>
      <c r="C200" s="217"/>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c r="AA200" s="217"/>
      <c r="AB200" s="217"/>
      <c r="AC200" s="217"/>
      <c r="AD200" s="217"/>
      <c r="AE200" s="217"/>
      <c r="AF200" s="217"/>
      <c r="AG200" s="217"/>
      <c r="AH200" s="217"/>
      <c r="AI200" s="217"/>
      <c r="AJ200" s="217"/>
      <c r="AK200" s="217"/>
      <c r="AL200" s="217"/>
      <c r="AM200" s="217"/>
      <c r="AN200" s="217"/>
      <c r="AO200" s="217"/>
      <c r="AP200" s="218"/>
    </row>
    <row r="201" spans="1:42" ht="15" customHeight="1" x14ac:dyDescent="0.2">
      <c r="A201" s="1"/>
      <c r="B201" s="216"/>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c r="AA201" s="217"/>
      <c r="AB201" s="217"/>
      <c r="AC201" s="217"/>
      <c r="AD201" s="217"/>
      <c r="AE201" s="217"/>
      <c r="AF201" s="217"/>
      <c r="AG201" s="217"/>
      <c r="AH201" s="217"/>
      <c r="AI201" s="217"/>
      <c r="AJ201" s="217"/>
      <c r="AK201" s="217"/>
      <c r="AL201" s="217"/>
      <c r="AM201" s="217"/>
      <c r="AN201" s="217"/>
      <c r="AO201" s="217"/>
      <c r="AP201" s="218"/>
    </row>
    <row r="202" spans="1:42" ht="15" customHeight="1" x14ac:dyDescent="0.2">
      <c r="A202" s="1"/>
      <c r="B202" s="216"/>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c r="AJ202" s="217"/>
      <c r="AK202" s="217"/>
      <c r="AL202" s="217"/>
      <c r="AM202" s="217"/>
      <c r="AN202" s="217"/>
      <c r="AO202" s="217"/>
      <c r="AP202" s="218"/>
    </row>
    <row r="203" spans="1:42" ht="15" customHeight="1" x14ac:dyDescent="0.2">
      <c r="A203" s="1"/>
      <c r="B203" s="216"/>
      <c r="C203" s="217"/>
      <c r="D203" s="217"/>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c r="AA203" s="217"/>
      <c r="AB203" s="217"/>
      <c r="AC203" s="217"/>
      <c r="AD203" s="217"/>
      <c r="AE203" s="217"/>
      <c r="AF203" s="217"/>
      <c r="AG203" s="217"/>
      <c r="AH203" s="217"/>
      <c r="AI203" s="217"/>
      <c r="AJ203" s="217"/>
      <c r="AK203" s="217"/>
      <c r="AL203" s="217"/>
      <c r="AM203" s="217"/>
      <c r="AN203" s="217"/>
      <c r="AO203" s="217"/>
      <c r="AP203" s="218"/>
    </row>
    <row r="204" spans="1:42" ht="15" customHeight="1" x14ac:dyDescent="0.2">
      <c r="A204" s="1"/>
      <c r="B204" s="216"/>
      <c r="C204" s="217"/>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17"/>
      <c r="AC204" s="217"/>
      <c r="AD204" s="217"/>
      <c r="AE204" s="217"/>
      <c r="AF204" s="217"/>
      <c r="AG204" s="217"/>
      <c r="AH204" s="217"/>
      <c r="AI204" s="217"/>
      <c r="AJ204" s="217"/>
      <c r="AK204" s="217"/>
      <c r="AL204" s="217"/>
      <c r="AM204" s="217"/>
      <c r="AN204" s="217"/>
      <c r="AO204" s="217"/>
      <c r="AP204" s="218"/>
    </row>
    <row r="205" spans="1:42" ht="15" customHeight="1" x14ac:dyDescent="0.2">
      <c r="A205" s="1"/>
      <c r="B205" s="219"/>
      <c r="C205" s="220"/>
      <c r="D205" s="220"/>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c r="AA205" s="220"/>
      <c r="AB205" s="220"/>
      <c r="AC205" s="220"/>
      <c r="AD205" s="220"/>
      <c r="AE205" s="220"/>
      <c r="AF205" s="220"/>
      <c r="AG205" s="220"/>
      <c r="AH205" s="220"/>
      <c r="AI205" s="220"/>
      <c r="AJ205" s="220"/>
      <c r="AK205" s="220"/>
      <c r="AL205" s="220"/>
      <c r="AM205" s="220"/>
      <c r="AN205" s="220"/>
      <c r="AO205" s="220"/>
      <c r="AP205" s="221"/>
    </row>
    <row r="206" spans="1:42" ht="15" customHeight="1" x14ac:dyDescent="0.2">
      <c r="A206" s="1"/>
    </row>
    <row r="207" spans="1:42" ht="15" customHeight="1" x14ac:dyDescent="0.2">
      <c r="A207" s="1">
        <v>21</v>
      </c>
      <c r="B207" s="118" t="s">
        <v>209</v>
      </c>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row>
    <row r="208" spans="1:42" ht="15" customHeight="1" x14ac:dyDescent="0.2">
      <c r="A208" s="1"/>
      <c r="B208" s="222" t="s">
        <v>210</v>
      </c>
      <c r="C208" s="222"/>
      <c r="D208" s="222"/>
      <c r="E208" s="222"/>
      <c r="F208" s="222"/>
      <c r="G208" s="222"/>
      <c r="H208" s="222"/>
      <c r="I208" s="222"/>
      <c r="J208" s="222"/>
      <c r="K208" s="222"/>
      <c r="L208" s="222"/>
      <c r="M208" s="222"/>
      <c r="N208" s="222"/>
      <c r="O208" s="222"/>
      <c r="P208" s="222"/>
      <c r="Q208" s="222"/>
      <c r="R208" s="222"/>
      <c r="S208" s="222"/>
      <c r="T208" s="222"/>
      <c r="U208" s="222"/>
      <c r="V208" s="222"/>
      <c r="W208" s="222"/>
      <c r="X208" s="222"/>
      <c r="Y208" s="222"/>
      <c r="Z208" s="222"/>
      <c r="AA208" s="222"/>
      <c r="AB208" s="222"/>
      <c r="AC208" s="222"/>
      <c r="AD208" s="222"/>
      <c r="AE208" s="222"/>
      <c r="AF208" s="222"/>
      <c r="AG208" s="222"/>
      <c r="AH208" s="222"/>
      <c r="AI208" s="222"/>
      <c r="AJ208" s="222"/>
      <c r="AK208" s="222"/>
      <c r="AL208" s="222"/>
      <c r="AM208" s="222"/>
      <c r="AN208" s="222"/>
      <c r="AO208" s="222"/>
      <c r="AP208" s="222"/>
    </row>
    <row r="209" spans="1:42" ht="15" customHeight="1" x14ac:dyDescent="0.2">
      <c r="A209" s="1"/>
      <c r="B209" s="213"/>
      <c r="C209" s="214"/>
      <c r="D209" s="214"/>
      <c r="E209" s="214"/>
      <c r="F209" s="214"/>
      <c r="G209" s="214"/>
      <c r="H209" s="214"/>
      <c r="I209" s="214"/>
      <c r="J209" s="214"/>
      <c r="K209" s="214"/>
      <c r="L209" s="214"/>
      <c r="M209" s="214"/>
      <c r="N209" s="214"/>
      <c r="O209" s="214"/>
      <c r="P209" s="214"/>
      <c r="Q209" s="214"/>
      <c r="R209" s="214"/>
      <c r="S209" s="214"/>
      <c r="T209" s="214"/>
      <c r="U209" s="214"/>
      <c r="V209" s="214"/>
      <c r="W209" s="214"/>
      <c r="X209" s="214"/>
      <c r="Y209" s="214"/>
      <c r="Z209" s="214"/>
      <c r="AA209" s="214"/>
      <c r="AB209" s="214"/>
      <c r="AC209" s="214"/>
      <c r="AD209" s="214"/>
      <c r="AE209" s="214"/>
      <c r="AF209" s="214"/>
      <c r="AG209" s="214"/>
      <c r="AH209" s="214"/>
      <c r="AI209" s="214"/>
      <c r="AJ209" s="214"/>
      <c r="AK209" s="214"/>
      <c r="AL209" s="214"/>
      <c r="AM209" s="214"/>
      <c r="AN209" s="214"/>
      <c r="AO209" s="214"/>
      <c r="AP209" s="215"/>
    </row>
    <row r="210" spans="1:42" ht="15" customHeight="1" x14ac:dyDescent="0.2">
      <c r="A210" s="1"/>
      <c r="B210" s="216"/>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217"/>
      <c r="Y210" s="217"/>
      <c r="Z210" s="217"/>
      <c r="AA210" s="217"/>
      <c r="AB210" s="217"/>
      <c r="AC210" s="217"/>
      <c r="AD210" s="217"/>
      <c r="AE210" s="217"/>
      <c r="AF210" s="217"/>
      <c r="AG210" s="217"/>
      <c r="AH210" s="217"/>
      <c r="AI210" s="217"/>
      <c r="AJ210" s="217"/>
      <c r="AK210" s="217"/>
      <c r="AL210" s="217"/>
      <c r="AM210" s="217"/>
      <c r="AN210" s="217"/>
      <c r="AO210" s="217"/>
      <c r="AP210" s="218"/>
    </row>
    <row r="211" spans="1:42" ht="15" customHeight="1" x14ac:dyDescent="0.2">
      <c r="A211" s="1"/>
      <c r="B211" s="216"/>
      <c r="C211" s="217"/>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c r="Z211" s="217"/>
      <c r="AA211" s="217"/>
      <c r="AB211" s="217"/>
      <c r="AC211" s="217"/>
      <c r="AD211" s="217"/>
      <c r="AE211" s="217"/>
      <c r="AF211" s="217"/>
      <c r="AG211" s="217"/>
      <c r="AH211" s="217"/>
      <c r="AI211" s="217"/>
      <c r="AJ211" s="217"/>
      <c r="AK211" s="217"/>
      <c r="AL211" s="217"/>
      <c r="AM211" s="217"/>
      <c r="AN211" s="217"/>
      <c r="AO211" s="217"/>
      <c r="AP211" s="218"/>
    </row>
    <row r="212" spans="1:42" ht="15" customHeight="1" x14ac:dyDescent="0.2">
      <c r="A212" s="1"/>
      <c r="B212" s="216"/>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c r="AA212" s="217"/>
      <c r="AB212" s="217"/>
      <c r="AC212" s="217"/>
      <c r="AD212" s="217"/>
      <c r="AE212" s="217"/>
      <c r="AF212" s="217"/>
      <c r="AG212" s="217"/>
      <c r="AH212" s="217"/>
      <c r="AI212" s="217"/>
      <c r="AJ212" s="217"/>
      <c r="AK212" s="217"/>
      <c r="AL212" s="217"/>
      <c r="AM212" s="217"/>
      <c r="AN212" s="217"/>
      <c r="AO212" s="217"/>
      <c r="AP212" s="218"/>
    </row>
    <row r="213" spans="1:42" ht="15" customHeight="1" x14ac:dyDescent="0.2">
      <c r="A213" s="1"/>
      <c r="B213" s="216"/>
      <c r="C213" s="217"/>
      <c r="D213" s="217"/>
      <c r="E213" s="217"/>
      <c r="F213" s="217"/>
      <c r="G213" s="217"/>
      <c r="H213" s="217"/>
      <c r="I213" s="217"/>
      <c r="J213" s="217"/>
      <c r="K213" s="217"/>
      <c r="L213" s="217"/>
      <c r="M213" s="217"/>
      <c r="N213" s="217"/>
      <c r="O213" s="217"/>
      <c r="P213" s="217"/>
      <c r="Q213" s="217"/>
      <c r="R213" s="217"/>
      <c r="S213" s="217"/>
      <c r="T213" s="217"/>
      <c r="U213" s="217"/>
      <c r="V213" s="217"/>
      <c r="W213" s="217"/>
      <c r="X213" s="217"/>
      <c r="Y213" s="217"/>
      <c r="Z213" s="217"/>
      <c r="AA213" s="217"/>
      <c r="AB213" s="217"/>
      <c r="AC213" s="217"/>
      <c r="AD213" s="217"/>
      <c r="AE213" s="217"/>
      <c r="AF213" s="217"/>
      <c r="AG213" s="217"/>
      <c r="AH213" s="217"/>
      <c r="AI213" s="217"/>
      <c r="AJ213" s="217"/>
      <c r="AK213" s="217"/>
      <c r="AL213" s="217"/>
      <c r="AM213" s="217"/>
      <c r="AN213" s="217"/>
      <c r="AO213" s="217"/>
      <c r="AP213" s="218"/>
    </row>
    <row r="214" spans="1:42" ht="15" customHeight="1" x14ac:dyDescent="0.2">
      <c r="A214" s="1"/>
      <c r="B214" s="216"/>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c r="AA214" s="217"/>
      <c r="AB214" s="217"/>
      <c r="AC214" s="217"/>
      <c r="AD214" s="217"/>
      <c r="AE214" s="217"/>
      <c r="AF214" s="217"/>
      <c r="AG214" s="217"/>
      <c r="AH214" s="217"/>
      <c r="AI214" s="217"/>
      <c r="AJ214" s="217"/>
      <c r="AK214" s="217"/>
      <c r="AL214" s="217"/>
      <c r="AM214" s="217"/>
      <c r="AN214" s="217"/>
      <c r="AO214" s="217"/>
      <c r="AP214" s="218"/>
    </row>
    <row r="215" spans="1:42" ht="15" customHeight="1" x14ac:dyDescent="0.2">
      <c r="A215" s="1"/>
      <c r="B215" s="216"/>
      <c r="C215" s="217"/>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c r="Z215" s="217"/>
      <c r="AA215" s="217"/>
      <c r="AB215" s="217"/>
      <c r="AC215" s="217"/>
      <c r="AD215" s="217"/>
      <c r="AE215" s="217"/>
      <c r="AF215" s="217"/>
      <c r="AG215" s="217"/>
      <c r="AH215" s="217"/>
      <c r="AI215" s="217"/>
      <c r="AJ215" s="217"/>
      <c r="AK215" s="217"/>
      <c r="AL215" s="217"/>
      <c r="AM215" s="217"/>
      <c r="AN215" s="217"/>
      <c r="AO215" s="217"/>
      <c r="AP215" s="218"/>
    </row>
    <row r="216" spans="1:42" ht="15" customHeight="1" x14ac:dyDescent="0.2">
      <c r="A216" s="1"/>
      <c r="B216" s="216"/>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c r="Z216" s="217"/>
      <c r="AA216" s="217"/>
      <c r="AB216" s="217"/>
      <c r="AC216" s="217"/>
      <c r="AD216" s="217"/>
      <c r="AE216" s="217"/>
      <c r="AF216" s="217"/>
      <c r="AG216" s="217"/>
      <c r="AH216" s="217"/>
      <c r="AI216" s="217"/>
      <c r="AJ216" s="217"/>
      <c r="AK216" s="217"/>
      <c r="AL216" s="217"/>
      <c r="AM216" s="217"/>
      <c r="AN216" s="217"/>
      <c r="AO216" s="217"/>
      <c r="AP216" s="218"/>
    </row>
    <row r="217" spans="1:42" ht="15" customHeight="1" x14ac:dyDescent="0.2">
      <c r="A217" s="1"/>
      <c r="B217" s="216"/>
      <c r="C217" s="217"/>
      <c r="D217" s="217"/>
      <c r="E217" s="217"/>
      <c r="F217" s="217"/>
      <c r="G217" s="217"/>
      <c r="H217" s="217"/>
      <c r="I217" s="217"/>
      <c r="J217" s="217"/>
      <c r="K217" s="217"/>
      <c r="L217" s="217"/>
      <c r="M217" s="217"/>
      <c r="N217" s="217"/>
      <c r="O217" s="217"/>
      <c r="P217" s="217"/>
      <c r="Q217" s="217"/>
      <c r="R217" s="217"/>
      <c r="S217" s="217"/>
      <c r="T217" s="217"/>
      <c r="U217" s="217"/>
      <c r="V217" s="217"/>
      <c r="W217" s="217"/>
      <c r="X217" s="217"/>
      <c r="Y217" s="217"/>
      <c r="Z217" s="217"/>
      <c r="AA217" s="217"/>
      <c r="AB217" s="217"/>
      <c r="AC217" s="217"/>
      <c r="AD217" s="217"/>
      <c r="AE217" s="217"/>
      <c r="AF217" s="217"/>
      <c r="AG217" s="217"/>
      <c r="AH217" s="217"/>
      <c r="AI217" s="217"/>
      <c r="AJ217" s="217"/>
      <c r="AK217" s="217"/>
      <c r="AL217" s="217"/>
      <c r="AM217" s="217"/>
      <c r="AN217" s="217"/>
      <c r="AO217" s="217"/>
      <c r="AP217" s="218"/>
    </row>
    <row r="218" spans="1:42" ht="15" customHeight="1" x14ac:dyDescent="0.2">
      <c r="A218" s="1"/>
      <c r="B218" s="216"/>
      <c r="C218" s="217"/>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217"/>
      <c r="Z218" s="217"/>
      <c r="AA218" s="217"/>
      <c r="AB218" s="217"/>
      <c r="AC218" s="217"/>
      <c r="AD218" s="217"/>
      <c r="AE218" s="217"/>
      <c r="AF218" s="217"/>
      <c r="AG218" s="217"/>
      <c r="AH218" s="217"/>
      <c r="AI218" s="217"/>
      <c r="AJ218" s="217"/>
      <c r="AK218" s="217"/>
      <c r="AL218" s="217"/>
      <c r="AM218" s="217"/>
      <c r="AN218" s="217"/>
      <c r="AO218" s="217"/>
      <c r="AP218" s="218"/>
    </row>
    <row r="219" spans="1:42" ht="15" customHeight="1" x14ac:dyDescent="0.2">
      <c r="A219" s="1"/>
      <c r="B219" s="219"/>
      <c r="C219" s="220"/>
      <c r="D219" s="220"/>
      <c r="E219" s="220"/>
      <c r="F219" s="220"/>
      <c r="G219" s="220"/>
      <c r="H219" s="220"/>
      <c r="I219" s="220"/>
      <c r="J219" s="220"/>
      <c r="K219" s="220"/>
      <c r="L219" s="220"/>
      <c r="M219" s="220"/>
      <c r="N219" s="220"/>
      <c r="O219" s="220"/>
      <c r="P219" s="220"/>
      <c r="Q219" s="220"/>
      <c r="R219" s="220"/>
      <c r="S219" s="220"/>
      <c r="T219" s="220"/>
      <c r="U219" s="220"/>
      <c r="V219" s="220"/>
      <c r="W219" s="220"/>
      <c r="X219" s="220"/>
      <c r="Y219" s="220"/>
      <c r="Z219" s="220"/>
      <c r="AA219" s="220"/>
      <c r="AB219" s="220"/>
      <c r="AC219" s="220"/>
      <c r="AD219" s="220"/>
      <c r="AE219" s="220"/>
      <c r="AF219" s="220"/>
      <c r="AG219" s="220"/>
      <c r="AH219" s="220"/>
      <c r="AI219" s="220"/>
      <c r="AJ219" s="220"/>
      <c r="AK219" s="220"/>
      <c r="AL219" s="220"/>
      <c r="AM219" s="220"/>
      <c r="AN219" s="220"/>
      <c r="AO219" s="220"/>
      <c r="AP219" s="221"/>
    </row>
    <row r="220" spans="1:42" ht="2.25" customHeight="1" x14ac:dyDescent="0.2">
      <c r="A220" s="1"/>
    </row>
    <row r="221" spans="1:42" ht="15" customHeight="1" x14ac:dyDescent="0.2">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c r="AP221" s="102"/>
    </row>
    <row r="222" spans="1:42" ht="2.25" customHeight="1" x14ac:dyDescent="0.2">
      <c r="A222" s="1"/>
    </row>
    <row r="223" spans="1:42" ht="30" customHeight="1" x14ac:dyDescent="0.2">
      <c r="A223" s="43">
        <v>22</v>
      </c>
      <c r="B223" s="201" t="s">
        <v>211</v>
      </c>
      <c r="C223" s="202"/>
      <c r="D223" s="202"/>
      <c r="E223" s="202"/>
      <c r="F223" s="202"/>
      <c r="G223" s="202"/>
      <c r="H223" s="202"/>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c r="AM223" s="202"/>
      <c r="AN223" s="202"/>
      <c r="AO223" s="202"/>
      <c r="AP223" s="202"/>
    </row>
    <row r="224" spans="1:42" ht="2.25" customHeight="1" x14ac:dyDescent="0.2">
      <c r="A224" s="1"/>
    </row>
    <row r="225" spans="1:42" ht="15" customHeight="1" x14ac:dyDescent="0.2">
      <c r="A225" s="43"/>
      <c r="B225" s="44"/>
      <c r="C225" s="209" t="s">
        <v>212</v>
      </c>
      <c r="D225" s="209"/>
      <c r="E225" s="209"/>
      <c r="F225" s="209"/>
      <c r="G225" s="209"/>
      <c r="H225" s="209"/>
      <c r="I225" s="209"/>
      <c r="J225" s="209"/>
      <c r="K225" s="209"/>
      <c r="L225" s="209"/>
      <c r="M225" s="209"/>
      <c r="N225" s="209"/>
      <c r="O225" s="209"/>
      <c r="P225" s="209"/>
      <c r="Q225" s="209"/>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209"/>
      <c r="AM225" s="209"/>
      <c r="AN225" s="209"/>
      <c r="AO225" s="209"/>
      <c r="AP225" s="209"/>
    </row>
    <row r="226" spans="1:42" ht="2.25" customHeight="1" x14ac:dyDescent="0.2">
      <c r="A226" s="1"/>
    </row>
    <row r="227" spans="1:42" ht="15" customHeight="1" x14ac:dyDescent="0.2">
      <c r="A227" s="43"/>
      <c r="B227" s="44"/>
      <c r="C227" s="209" t="s">
        <v>213</v>
      </c>
      <c r="D227" s="209"/>
      <c r="E227" s="209"/>
      <c r="F227" s="209"/>
      <c r="G227" s="209"/>
      <c r="H227" s="209"/>
      <c r="I227" s="209"/>
      <c r="J227" s="209"/>
      <c r="K227" s="209"/>
      <c r="L227" s="209"/>
      <c r="M227" s="209"/>
      <c r="N227" s="209"/>
      <c r="O227" s="209"/>
      <c r="P227" s="209"/>
      <c r="Q227" s="209"/>
      <c r="R227" s="209"/>
      <c r="S227" s="209"/>
      <c r="T227" s="209"/>
      <c r="U227" s="209"/>
      <c r="V227" s="209"/>
      <c r="W227" s="209"/>
      <c r="X227" s="209"/>
      <c r="Y227" s="209"/>
      <c r="Z227" s="209"/>
      <c r="AA227" s="209"/>
      <c r="AB227" s="209"/>
      <c r="AC227" s="209"/>
      <c r="AD227" s="209"/>
      <c r="AE227" s="209"/>
      <c r="AF227" s="209"/>
      <c r="AG227" s="209"/>
      <c r="AH227" s="209"/>
      <c r="AI227" s="209"/>
      <c r="AJ227" s="209"/>
      <c r="AK227" s="209"/>
      <c r="AL227" s="209"/>
      <c r="AM227" s="209"/>
      <c r="AN227" s="209"/>
      <c r="AO227" s="209"/>
      <c r="AP227" s="209"/>
    </row>
    <row r="228" spans="1:42" ht="15" customHeight="1" x14ac:dyDescent="0.2">
      <c r="A228" s="1"/>
    </row>
    <row r="229" spans="1:42" ht="15" customHeight="1" x14ac:dyDescent="0.2">
      <c r="A229" s="43">
        <v>23</v>
      </c>
      <c r="B229" s="223" t="s">
        <v>214</v>
      </c>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c r="AI229" s="223"/>
      <c r="AJ229" s="223"/>
      <c r="AK229" s="223"/>
      <c r="AL229" s="223"/>
      <c r="AM229" s="223"/>
      <c r="AN229" s="223"/>
      <c r="AO229" s="223"/>
      <c r="AP229" s="223"/>
    </row>
    <row r="230" spans="1:42" ht="15" customHeight="1" x14ac:dyDescent="0.2">
      <c r="A230" s="43"/>
      <c r="B230" s="44"/>
      <c r="C230" s="209" t="s">
        <v>58</v>
      </c>
      <c r="D230" s="209"/>
      <c r="E230" s="209"/>
      <c r="F230" s="209"/>
      <c r="G230" s="209"/>
      <c r="H230" s="209"/>
      <c r="I230" s="209"/>
      <c r="J230" s="209"/>
      <c r="K230" s="209"/>
      <c r="L230" s="209"/>
      <c r="M230" s="209"/>
      <c r="N230" s="209"/>
      <c r="O230" s="209"/>
      <c r="P230" s="209"/>
      <c r="Q230" s="209"/>
      <c r="R230" s="209"/>
      <c r="S230" s="209"/>
      <c r="T230" s="209"/>
      <c r="U230" s="209"/>
      <c r="V230" s="209"/>
      <c r="W230" s="209"/>
      <c r="X230" s="209"/>
      <c r="Y230" s="209"/>
      <c r="Z230" s="209"/>
      <c r="AA230" s="209"/>
      <c r="AB230" s="209"/>
      <c r="AC230" s="209"/>
      <c r="AD230" s="209"/>
      <c r="AE230" s="209"/>
      <c r="AF230" s="209"/>
      <c r="AG230" s="209"/>
      <c r="AH230" s="209"/>
      <c r="AI230" s="209"/>
      <c r="AJ230" s="209"/>
      <c r="AK230" s="209"/>
      <c r="AL230" s="209"/>
      <c r="AM230" s="209"/>
      <c r="AN230" s="209"/>
      <c r="AO230" s="209"/>
      <c r="AP230" s="209"/>
    </row>
    <row r="231" spans="1:42" ht="2.25" customHeight="1" x14ac:dyDescent="0.2">
      <c r="A231" s="1"/>
    </row>
    <row r="232" spans="1:42" ht="15" customHeight="1" x14ac:dyDescent="0.2">
      <c r="A232" s="43"/>
      <c r="B232" s="44"/>
      <c r="C232" s="209" t="s">
        <v>59</v>
      </c>
      <c r="D232" s="209"/>
      <c r="E232" s="209"/>
      <c r="F232" s="209"/>
      <c r="G232" s="209"/>
      <c r="H232" s="209"/>
      <c r="I232" s="209"/>
      <c r="J232" s="209"/>
      <c r="K232" s="209"/>
      <c r="L232" s="209"/>
      <c r="M232" s="209"/>
      <c r="N232" s="209"/>
      <c r="O232" s="209"/>
      <c r="P232" s="209"/>
      <c r="Q232" s="209"/>
      <c r="R232" s="209"/>
      <c r="S232" s="209"/>
      <c r="T232" s="209"/>
      <c r="U232" s="209"/>
      <c r="V232" s="209"/>
      <c r="W232" s="209"/>
      <c r="X232" s="209"/>
      <c r="Y232" s="209"/>
      <c r="Z232" s="209"/>
      <c r="AA232" s="209"/>
      <c r="AB232" s="209"/>
      <c r="AC232" s="209"/>
      <c r="AD232" s="209"/>
      <c r="AE232" s="209"/>
      <c r="AF232" s="209"/>
      <c r="AG232" s="209"/>
      <c r="AH232" s="209"/>
      <c r="AI232" s="209"/>
      <c r="AJ232" s="209"/>
      <c r="AK232" s="209"/>
      <c r="AL232" s="209"/>
      <c r="AM232" s="209"/>
      <c r="AN232" s="209"/>
      <c r="AO232" s="209"/>
      <c r="AP232" s="209"/>
    </row>
    <row r="233" spans="1:42" ht="2.25" customHeight="1" x14ac:dyDescent="0.2">
      <c r="A233" s="43"/>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row>
    <row r="234" spans="1:42" ht="15" customHeight="1" x14ac:dyDescent="0.2">
      <c r="C234" s="224" t="s">
        <v>215</v>
      </c>
      <c r="D234" s="224"/>
      <c r="E234" s="224"/>
      <c r="F234" s="224"/>
      <c r="G234" s="224"/>
      <c r="H234" s="224"/>
      <c r="I234" s="224"/>
      <c r="J234" s="224"/>
      <c r="K234" s="224"/>
      <c r="L234" s="224"/>
      <c r="M234" s="224"/>
      <c r="N234" s="224"/>
      <c r="O234" s="224"/>
      <c r="P234" s="224"/>
      <c r="Q234" s="224"/>
      <c r="R234" s="224"/>
      <c r="S234" s="224"/>
      <c r="T234" s="224"/>
      <c r="U234" s="224"/>
      <c r="V234" s="224"/>
      <c r="W234" s="224"/>
      <c r="X234" s="224"/>
      <c r="Y234" s="224"/>
      <c r="Z234" s="224"/>
      <c r="AA234" s="224"/>
      <c r="AB234" s="224"/>
      <c r="AC234" s="224"/>
      <c r="AD234" s="224"/>
      <c r="AE234" s="224"/>
      <c r="AF234" s="224"/>
      <c r="AG234" s="224"/>
      <c r="AH234" s="224"/>
      <c r="AI234" s="224"/>
      <c r="AJ234" s="224"/>
      <c r="AK234" s="224"/>
      <c r="AL234" s="224"/>
      <c r="AM234" s="224"/>
      <c r="AN234" s="224"/>
      <c r="AO234" s="224"/>
      <c r="AP234" s="224"/>
    </row>
    <row r="235" spans="1:42" ht="2.25" customHeight="1" x14ac:dyDescent="0.2">
      <c r="A235" s="1"/>
    </row>
    <row r="236" spans="1:42" ht="15" customHeight="1" x14ac:dyDescent="0.2">
      <c r="A236" s="43"/>
      <c r="B236" s="44"/>
      <c r="C236" s="209" t="s">
        <v>60</v>
      </c>
      <c r="D236" s="209"/>
      <c r="E236" s="209"/>
      <c r="F236" s="209"/>
      <c r="G236" s="209"/>
      <c r="H236" s="209"/>
      <c r="I236" s="209"/>
      <c r="J236" s="209"/>
      <c r="K236" s="209"/>
      <c r="L236" s="209"/>
      <c r="M236" s="209"/>
      <c r="N236" s="209"/>
      <c r="O236" s="209"/>
      <c r="P236" s="209"/>
      <c r="Q236" s="209"/>
      <c r="R236" s="209"/>
      <c r="S236" s="209"/>
      <c r="T236" s="209"/>
      <c r="U236" s="209"/>
      <c r="V236" s="209"/>
      <c r="W236" s="209"/>
      <c r="X236" s="209"/>
      <c r="Y236" s="209"/>
      <c r="Z236" s="209"/>
      <c r="AA236" s="209"/>
      <c r="AB236" s="209"/>
      <c r="AC236" s="209"/>
      <c r="AD236" s="209"/>
      <c r="AE236" s="209"/>
      <c r="AF236" s="209"/>
      <c r="AG236" s="209"/>
      <c r="AH236" s="209"/>
      <c r="AI236" s="209"/>
      <c r="AJ236" s="209"/>
      <c r="AK236" s="209"/>
      <c r="AL236" s="209"/>
      <c r="AM236" s="209"/>
      <c r="AN236" s="209"/>
      <c r="AO236" s="209"/>
      <c r="AP236" s="209"/>
    </row>
    <row r="237" spans="1:42" ht="2.25" customHeight="1" x14ac:dyDescent="0.2">
      <c r="A237" s="1"/>
    </row>
    <row r="238" spans="1:42" ht="15" customHeight="1" x14ac:dyDescent="0.2">
      <c r="A238" s="43"/>
      <c r="B238" s="44"/>
      <c r="C238" s="45" t="s">
        <v>61</v>
      </c>
      <c r="D238" s="45"/>
      <c r="E238" s="45"/>
      <c r="F238" s="46"/>
      <c r="G238" s="46"/>
      <c r="H238" s="46"/>
      <c r="I238" s="225"/>
      <c r="J238" s="226"/>
      <c r="K238" s="226"/>
      <c r="L238" s="226"/>
      <c r="M238" s="226"/>
      <c r="N238" s="226"/>
      <c r="O238" s="226"/>
      <c r="P238" s="226"/>
      <c r="Q238" s="226"/>
      <c r="R238" s="226"/>
      <c r="S238" s="226"/>
      <c r="T238" s="226"/>
      <c r="U238" s="226"/>
      <c r="V238" s="226"/>
      <c r="W238" s="226"/>
      <c r="X238" s="226"/>
      <c r="Y238" s="226"/>
      <c r="Z238" s="226"/>
      <c r="AA238" s="226"/>
      <c r="AB238" s="226"/>
      <c r="AC238" s="226"/>
      <c r="AD238" s="226"/>
      <c r="AE238" s="226"/>
      <c r="AF238" s="226"/>
      <c r="AG238" s="226"/>
      <c r="AH238" s="226"/>
      <c r="AI238" s="226"/>
      <c r="AJ238" s="226"/>
      <c r="AK238" s="226"/>
      <c r="AL238" s="226"/>
      <c r="AM238" s="226"/>
      <c r="AN238" s="226"/>
      <c r="AO238" s="226"/>
      <c r="AP238" s="227"/>
    </row>
    <row r="239" spans="1:42" ht="15" customHeight="1" x14ac:dyDescent="0.2">
      <c r="A239" s="43"/>
      <c r="B239" s="44"/>
      <c r="C239" s="45"/>
      <c r="D239" s="45"/>
      <c r="E239" s="45"/>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row>
    <row r="240" spans="1:42" ht="30" customHeight="1" x14ac:dyDescent="0.2">
      <c r="A240" s="43">
        <v>24</v>
      </c>
      <c r="B240" s="201" t="s">
        <v>216</v>
      </c>
      <c r="C240" s="201"/>
      <c r="D240" s="201"/>
      <c r="E240" s="201"/>
      <c r="F240" s="201"/>
      <c r="G240" s="201"/>
      <c r="H240" s="201"/>
      <c r="I240" s="201"/>
      <c r="J240" s="201"/>
      <c r="K240" s="201"/>
      <c r="L240" s="201"/>
      <c r="M240" s="201"/>
      <c r="N240" s="201"/>
      <c r="O240" s="201"/>
      <c r="P240" s="201"/>
      <c r="Q240" s="201"/>
      <c r="R240" s="201"/>
      <c r="S240" s="201"/>
      <c r="T240" s="201"/>
      <c r="U240" s="201"/>
      <c r="V240" s="201"/>
      <c r="W240" s="201"/>
      <c r="X240" s="201"/>
      <c r="Y240" s="201"/>
      <c r="Z240" s="201"/>
      <c r="AA240" s="201"/>
      <c r="AB240" s="201"/>
      <c r="AC240" s="201"/>
      <c r="AD240" s="201"/>
      <c r="AE240" s="201"/>
      <c r="AF240" s="201"/>
      <c r="AG240" s="201"/>
      <c r="AH240" s="201"/>
      <c r="AI240" s="201"/>
      <c r="AJ240" s="201"/>
      <c r="AK240" s="201"/>
      <c r="AL240" s="201"/>
      <c r="AM240" s="201"/>
      <c r="AN240" s="201"/>
      <c r="AO240" s="201"/>
      <c r="AP240" s="201"/>
    </row>
    <row r="241" spans="1:46" ht="17.25" customHeight="1" x14ac:dyDescent="0.2">
      <c r="A241" s="43"/>
      <c r="B241" s="44"/>
      <c r="C241" s="209" t="s">
        <v>217</v>
      </c>
      <c r="D241" s="209"/>
      <c r="E241" s="209"/>
      <c r="F241" s="209"/>
      <c r="G241" s="209"/>
      <c r="H241" s="209"/>
      <c r="I241" s="209"/>
      <c r="J241" s="209"/>
      <c r="K241" s="209"/>
      <c r="L241" s="209"/>
      <c r="M241" s="209"/>
      <c r="N241" s="209"/>
      <c r="O241" s="209"/>
      <c r="P241" s="209"/>
      <c r="Q241" s="209"/>
      <c r="R241" s="209"/>
      <c r="S241" s="209"/>
      <c r="T241" s="209"/>
      <c r="U241" s="209"/>
      <c r="V241" s="209"/>
      <c r="W241" s="209"/>
      <c r="X241" s="209"/>
      <c r="Y241" s="209"/>
      <c r="Z241" s="209"/>
      <c r="AA241" s="209"/>
      <c r="AB241" s="209"/>
      <c r="AC241" s="209"/>
      <c r="AD241" s="209"/>
      <c r="AE241" s="209"/>
      <c r="AF241" s="209"/>
      <c r="AG241" s="209"/>
      <c r="AH241" s="209"/>
      <c r="AI241" s="209"/>
      <c r="AJ241" s="209"/>
      <c r="AK241" s="209"/>
      <c r="AL241" s="209"/>
      <c r="AM241" s="209"/>
      <c r="AN241" s="209"/>
      <c r="AO241" s="209"/>
      <c r="AP241" s="209"/>
    </row>
    <row r="242" spans="1:46" ht="15" customHeight="1" x14ac:dyDescent="0.2">
      <c r="A242" s="13"/>
      <c r="C242" s="209" t="s">
        <v>218</v>
      </c>
      <c r="D242" s="209"/>
      <c r="E242" s="209"/>
      <c r="F242" s="209"/>
      <c r="G242" s="209"/>
      <c r="H242" s="209"/>
      <c r="I242" s="209"/>
      <c r="J242" s="209"/>
      <c r="K242" s="209"/>
      <c r="L242" s="209"/>
      <c r="M242" s="209"/>
      <c r="N242" s="209"/>
      <c r="O242" s="209"/>
      <c r="P242" s="209"/>
      <c r="Q242" s="209"/>
      <c r="R242" s="209"/>
      <c r="S242" s="209"/>
      <c r="T242" s="209"/>
      <c r="U242" s="209"/>
      <c r="V242" s="209"/>
      <c r="W242" s="209"/>
      <c r="X242" s="209"/>
      <c r="Y242" s="209"/>
      <c r="Z242" s="209"/>
      <c r="AA242" s="209"/>
      <c r="AB242" s="209"/>
      <c r="AC242" s="209"/>
      <c r="AD242" s="209"/>
      <c r="AE242" s="209"/>
      <c r="AF242" s="209"/>
      <c r="AG242" s="209"/>
      <c r="AH242" s="209"/>
      <c r="AI242" s="209"/>
      <c r="AJ242" s="209"/>
      <c r="AK242" s="209"/>
      <c r="AL242" s="209"/>
      <c r="AM242" s="209"/>
      <c r="AN242" s="209"/>
      <c r="AO242" s="209"/>
      <c r="AP242" s="209"/>
    </row>
    <row r="243" spans="1:46" ht="15" customHeight="1" x14ac:dyDescent="0.2">
      <c r="A243" s="1"/>
      <c r="B243" s="44"/>
      <c r="C243" s="209"/>
      <c r="D243" s="209"/>
      <c r="E243" s="209"/>
      <c r="F243" s="209"/>
      <c r="G243" s="209"/>
      <c r="H243" s="209"/>
      <c r="I243" s="209"/>
      <c r="J243" s="209"/>
      <c r="K243" s="209"/>
      <c r="L243" s="209"/>
      <c r="M243" s="209"/>
      <c r="N243" s="209"/>
      <c r="O243" s="209"/>
      <c r="P243" s="209"/>
      <c r="Q243" s="209"/>
      <c r="R243" s="209"/>
      <c r="S243" s="209"/>
      <c r="T243" s="209"/>
      <c r="U243" s="209"/>
      <c r="V243" s="209"/>
      <c r="W243" s="209"/>
      <c r="X243" s="209"/>
      <c r="Y243" s="209"/>
      <c r="Z243" s="209"/>
      <c r="AA243" s="209"/>
      <c r="AB243" s="209"/>
      <c r="AC243" s="209"/>
      <c r="AD243" s="209"/>
      <c r="AE243" s="209"/>
      <c r="AF243" s="209"/>
      <c r="AG243" s="209"/>
      <c r="AH243" s="209"/>
      <c r="AI243" s="209"/>
      <c r="AJ243" s="209"/>
      <c r="AK243" s="209"/>
      <c r="AL243" s="209"/>
      <c r="AM243" s="209"/>
      <c r="AN243" s="209"/>
      <c r="AO243" s="209"/>
      <c r="AP243" s="209"/>
    </row>
    <row r="244" spans="1:46" ht="15" customHeight="1" x14ac:dyDescent="0.2">
      <c r="A244" s="1">
        <v>25</v>
      </c>
      <c r="B244" s="149" t="s">
        <v>62</v>
      </c>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row>
    <row r="245" spans="1:46" ht="15" customHeight="1" x14ac:dyDescent="0.2">
      <c r="A245" s="1"/>
    </row>
    <row r="246" spans="1:46" ht="15" customHeight="1" x14ac:dyDescent="0.2">
      <c r="A246" s="1"/>
      <c r="B246" s="167"/>
      <c r="C246" s="168"/>
      <c r="D246" s="168"/>
      <c r="E246" s="169"/>
      <c r="G246" s="13" t="s">
        <v>219</v>
      </c>
    </row>
    <row r="247" spans="1:46" ht="15" customHeight="1" x14ac:dyDescent="0.2">
      <c r="A247" s="1"/>
      <c r="B247" s="41"/>
      <c r="C247" s="41"/>
      <c r="D247" s="41"/>
      <c r="E247" s="41"/>
    </row>
    <row r="248" spans="1:46" ht="2.25" customHeight="1" x14ac:dyDescent="0.2">
      <c r="A248" s="1"/>
      <c r="B248" s="41"/>
      <c r="C248" s="41"/>
      <c r="D248" s="41"/>
      <c r="E248" s="41"/>
      <c r="AQ248" s="24"/>
      <c r="AR248" s="24"/>
      <c r="AS248" s="24"/>
      <c r="AT248" s="24"/>
    </row>
    <row r="249" spans="1:46" ht="15" customHeight="1" x14ac:dyDescent="0.2">
      <c r="A249" s="1">
        <v>26</v>
      </c>
      <c r="B249" s="210" t="s">
        <v>220</v>
      </c>
      <c r="C249" s="210"/>
      <c r="D249" s="210"/>
      <c r="E249" s="210"/>
      <c r="F249" s="210"/>
      <c r="G249" s="210"/>
      <c r="H249" s="210"/>
      <c r="I249" s="210"/>
      <c r="J249" s="210"/>
      <c r="K249" s="210"/>
      <c r="L249" s="210"/>
      <c r="M249" s="210"/>
      <c r="N249" s="210"/>
      <c r="O249" s="210"/>
      <c r="P249" s="210"/>
      <c r="Q249" s="210"/>
      <c r="R249" s="210"/>
      <c r="S249" s="210"/>
      <c r="T249" s="210"/>
      <c r="U249" s="210"/>
      <c r="V249" s="210"/>
      <c r="W249" s="210"/>
      <c r="X249" s="210"/>
      <c r="Y249" s="210"/>
      <c r="Z249" s="210"/>
      <c r="AA249" s="210"/>
      <c r="AB249" s="210"/>
      <c r="AC249" s="210"/>
      <c r="AD249" s="210"/>
      <c r="AE249" s="210"/>
      <c r="AF249" s="210"/>
      <c r="AG249" s="210"/>
      <c r="AH249" s="210"/>
      <c r="AI249" s="210"/>
      <c r="AJ249" s="210"/>
      <c r="AK249" s="210"/>
      <c r="AL249" s="210"/>
      <c r="AM249" s="210"/>
      <c r="AN249" s="210"/>
      <c r="AO249" s="210"/>
      <c r="AP249" s="210"/>
      <c r="AQ249" s="24"/>
      <c r="AR249" s="24"/>
      <c r="AS249" s="24"/>
      <c r="AT249" s="24"/>
    </row>
    <row r="250" spans="1:46" ht="15" customHeight="1" x14ac:dyDescent="0.2">
      <c r="A250" s="1"/>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24"/>
      <c r="AR250" s="24"/>
      <c r="AS250" s="24"/>
      <c r="AT250" s="24"/>
    </row>
    <row r="251" spans="1:46" ht="15" customHeight="1" x14ac:dyDescent="0.2">
      <c r="A251" s="1"/>
      <c r="B251" s="211"/>
      <c r="C251" s="211"/>
      <c r="D251" s="211"/>
      <c r="E251" s="211"/>
      <c r="F251" s="42"/>
      <c r="G251" s="41" t="s">
        <v>221</v>
      </c>
      <c r="H251" s="41"/>
      <c r="I251" s="41"/>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24"/>
      <c r="AR251" s="24"/>
      <c r="AS251" s="24"/>
      <c r="AT251" s="24"/>
    </row>
    <row r="252" spans="1:46" ht="2.25" customHeight="1" x14ac:dyDescent="0.2">
      <c r="A252" s="1"/>
      <c r="B252" s="41"/>
      <c r="C252" s="41"/>
      <c r="D252" s="41"/>
      <c r="E252" s="41"/>
    </row>
    <row r="253" spans="1:46" ht="15" customHeight="1" x14ac:dyDescent="0.2">
      <c r="A253" s="1"/>
    </row>
    <row r="254" spans="1:46" ht="15" customHeight="1" x14ac:dyDescent="0.2">
      <c r="A254" s="1"/>
      <c r="B254" s="157" t="s">
        <v>63</v>
      </c>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c r="AA254" s="157"/>
      <c r="AB254" s="157"/>
      <c r="AC254" s="157"/>
      <c r="AD254" s="157"/>
      <c r="AE254" s="157"/>
      <c r="AF254" s="157"/>
      <c r="AG254" s="157"/>
      <c r="AH254" s="157"/>
      <c r="AI254" s="157"/>
      <c r="AJ254" s="157"/>
      <c r="AK254" s="157"/>
      <c r="AL254" s="157"/>
      <c r="AM254" s="157"/>
      <c r="AN254" s="157"/>
      <c r="AO254" s="157"/>
      <c r="AP254" s="187"/>
    </row>
    <row r="255" spans="1:46" ht="15" customHeight="1" x14ac:dyDescent="0.2">
      <c r="A255" s="1"/>
    </row>
    <row r="256" spans="1:46" ht="15" customHeight="1" x14ac:dyDescent="0.2">
      <c r="A256" s="1"/>
    </row>
    <row r="257" spans="1:42" ht="15" customHeight="1" x14ac:dyDescent="0.2">
      <c r="A257" s="1">
        <v>27</v>
      </c>
      <c r="B257" s="118" t="s">
        <v>222</v>
      </c>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row>
    <row r="258" spans="1:42" ht="2.25" customHeight="1" x14ac:dyDescent="0.2">
      <c r="A258" s="1"/>
    </row>
    <row r="259" spans="1:42" ht="15" customHeight="1" x14ac:dyDescent="0.2">
      <c r="A259" s="1"/>
      <c r="B259" s="200" t="s">
        <v>64</v>
      </c>
      <c r="C259" s="200"/>
      <c r="D259" s="200"/>
      <c r="E259" s="200"/>
      <c r="F259" s="200"/>
      <c r="G259" s="200"/>
      <c r="H259" s="200"/>
      <c r="I259" s="200"/>
      <c r="J259" s="200"/>
      <c r="K259" s="200"/>
      <c r="L259" s="200"/>
      <c r="M259" s="200"/>
      <c r="N259" s="200"/>
      <c r="O259" s="200"/>
      <c r="P259" s="200"/>
      <c r="Q259" s="200"/>
      <c r="R259" s="200"/>
      <c r="S259" s="200"/>
      <c r="T259" s="200"/>
      <c r="U259" s="200"/>
      <c r="V259" s="200"/>
      <c r="W259" s="200"/>
      <c r="X259" s="200"/>
      <c r="Y259" s="200"/>
      <c r="Z259" s="200"/>
      <c r="AA259" s="200"/>
      <c r="AB259" s="200"/>
      <c r="AC259" s="200"/>
      <c r="AD259" s="200"/>
      <c r="AE259" s="200"/>
      <c r="AF259" s="200"/>
      <c r="AG259" s="200"/>
      <c r="AH259" s="200"/>
      <c r="AI259" s="200"/>
      <c r="AJ259" s="200"/>
      <c r="AK259" s="200"/>
      <c r="AL259" s="200"/>
      <c r="AM259" s="200"/>
      <c r="AN259" s="200"/>
      <c r="AO259" s="200"/>
      <c r="AP259" s="200"/>
    </row>
    <row r="260" spans="1:42" ht="2.25" customHeight="1" x14ac:dyDescent="0.2">
      <c r="A260" s="1"/>
    </row>
    <row r="261" spans="1:42" ht="15" customHeight="1" x14ac:dyDescent="0.2">
      <c r="A261" s="1"/>
      <c r="B261" s="105" t="s">
        <v>65</v>
      </c>
      <c r="C261" s="103"/>
      <c r="D261" s="103"/>
      <c r="E261" s="103"/>
      <c r="F261" s="103"/>
      <c r="G261" s="103"/>
      <c r="H261" s="103"/>
      <c r="I261" s="103"/>
      <c r="J261" s="103"/>
      <c r="K261" s="103"/>
      <c r="L261" s="103"/>
      <c r="M261" s="103"/>
      <c r="N261" s="103"/>
      <c r="O261" s="103"/>
      <c r="Q261" s="167"/>
      <c r="R261" s="228"/>
      <c r="S261" s="228"/>
      <c r="T261" s="229"/>
    </row>
    <row r="262" spans="1:42" ht="2.25" customHeight="1" x14ac:dyDescent="0.2">
      <c r="A262" s="1"/>
      <c r="Q262" s="79"/>
      <c r="R262" s="79"/>
      <c r="S262" s="79"/>
      <c r="T262" s="79"/>
    </row>
    <row r="263" spans="1:42" ht="15" customHeight="1" x14ac:dyDescent="0.2">
      <c r="A263" s="1"/>
      <c r="B263" s="102" t="s">
        <v>66</v>
      </c>
      <c r="C263" s="110"/>
      <c r="D263" s="110"/>
      <c r="E263" s="110"/>
      <c r="F263" s="110"/>
      <c r="G263" s="110"/>
      <c r="H263" s="110"/>
      <c r="I263" s="110"/>
      <c r="J263" s="110"/>
      <c r="K263" s="110"/>
      <c r="L263" s="110"/>
      <c r="M263" s="110"/>
      <c r="N263" s="110"/>
      <c r="O263" s="110"/>
      <c r="Q263" s="79"/>
      <c r="R263" s="79"/>
      <c r="S263" s="79"/>
      <c r="T263" s="79"/>
    </row>
    <row r="264" spans="1:42" ht="15" customHeight="1" x14ac:dyDescent="0.2">
      <c r="A264" s="1"/>
      <c r="B264" s="110"/>
      <c r="C264" s="110"/>
      <c r="D264" s="110"/>
      <c r="E264" s="110"/>
      <c r="F264" s="110"/>
      <c r="G264" s="110"/>
      <c r="H264" s="110"/>
      <c r="I264" s="110"/>
      <c r="J264" s="110"/>
      <c r="K264" s="110"/>
      <c r="L264" s="110"/>
      <c r="M264" s="110"/>
      <c r="N264" s="110"/>
      <c r="O264" s="110"/>
      <c r="Q264" s="167"/>
      <c r="R264" s="228"/>
      <c r="S264" s="228"/>
      <c r="T264" s="229"/>
    </row>
    <row r="265" spans="1:42" ht="2.25" customHeight="1" x14ac:dyDescent="0.2">
      <c r="A265" s="1"/>
    </row>
    <row r="266" spans="1:42" ht="15" customHeight="1" x14ac:dyDescent="0.2">
      <c r="A266" s="1">
        <v>28</v>
      </c>
      <c r="B266" s="149" t="s">
        <v>67</v>
      </c>
      <c r="C266" s="103"/>
      <c r="D266" s="103"/>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3"/>
      <c r="AN266" s="103"/>
      <c r="AO266" s="103"/>
      <c r="AP266" s="103"/>
    </row>
    <row r="267" spans="1:42" ht="15" customHeight="1" x14ac:dyDescent="0.2">
      <c r="A267" s="1"/>
    </row>
    <row r="268" spans="1:42" ht="15" customHeight="1" x14ac:dyDescent="0.2">
      <c r="A268" s="1"/>
      <c r="B268" s="167"/>
      <c r="C268" s="168"/>
      <c r="D268" s="168"/>
      <c r="E268" s="169"/>
      <c r="G268" s="13" t="s">
        <v>223</v>
      </c>
    </row>
    <row r="269" spans="1:42" ht="15" customHeight="1" x14ac:dyDescent="0.2">
      <c r="A269" s="1"/>
    </row>
    <row r="270" spans="1:42" ht="15" customHeight="1" x14ac:dyDescent="0.2">
      <c r="A270" s="1">
        <v>29</v>
      </c>
      <c r="B270" s="149" t="s">
        <v>68</v>
      </c>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c r="AF270" s="149"/>
      <c r="AG270" s="149"/>
      <c r="AH270" s="149"/>
      <c r="AI270" s="149"/>
      <c r="AJ270" s="149"/>
      <c r="AK270" s="149"/>
      <c r="AL270" s="149"/>
      <c r="AM270" s="149"/>
      <c r="AN270" s="149"/>
      <c r="AO270" s="149"/>
      <c r="AP270" s="149"/>
    </row>
    <row r="271" spans="1:42" ht="15" customHeight="1" x14ac:dyDescent="0.2">
      <c r="A271" s="1"/>
    </row>
    <row r="272" spans="1:42" ht="15" customHeight="1" x14ac:dyDescent="0.2">
      <c r="A272" s="1"/>
      <c r="B272" s="167"/>
      <c r="C272" s="168"/>
      <c r="D272" s="168"/>
      <c r="E272" s="169"/>
      <c r="G272" s="13" t="s">
        <v>224</v>
      </c>
    </row>
    <row r="273" spans="1:46" ht="15" customHeight="1" x14ac:dyDescent="0.2">
      <c r="A273" s="1"/>
    </row>
    <row r="274" spans="1:46" ht="15" customHeight="1" x14ac:dyDescent="0.2">
      <c r="A274" s="1">
        <v>30</v>
      </c>
      <c r="B274" s="109" t="s">
        <v>69</v>
      </c>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0"/>
      <c r="AL274" s="110"/>
      <c r="AM274" s="110"/>
      <c r="AN274" s="110"/>
      <c r="AO274" s="110"/>
      <c r="AP274" s="110"/>
    </row>
    <row r="275" spans="1:46" ht="15" customHeight="1" x14ac:dyDescent="0.2">
      <c r="A275" s="1"/>
    </row>
    <row r="276" spans="1:46" ht="15" customHeight="1" x14ac:dyDescent="0.2">
      <c r="A276" s="1"/>
      <c r="B276" s="167"/>
      <c r="C276" s="168"/>
      <c r="D276" s="168"/>
      <c r="E276" s="169"/>
      <c r="G276" s="13" t="s">
        <v>225</v>
      </c>
      <c r="AQ276" s="24"/>
      <c r="AR276" s="24"/>
      <c r="AS276" s="24"/>
      <c r="AT276" s="24"/>
    </row>
    <row r="277" spans="1:46" ht="15" customHeight="1" x14ac:dyDescent="0.2">
      <c r="A277" s="1"/>
      <c r="B277" s="41"/>
      <c r="C277" s="41"/>
      <c r="D277" s="41"/>
      <c r="E277" s="41"/>
      <c r="AQ277" s="24"/>
      <c r="AR277" s="24"/>
      <c r="AS277" s="24"/>
      <c r="AT277" s="24"/>
    </row>
    <row r="278" spans="1:46" ht="15" customHeight="1" x14ac:dyDescent="0.2">
      <c r="A278" s="102"/>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c r="AD278" s="102"/>
      <c r="AE278" s="102"/>
      <c r="AF278" s="102"/>
      <c r="AG278" s="102"/>
      <c r="AH278" s="102"/>
      <c r="AI278" s="102"/>
      <c r="AJ278" s="102"/>
      <c r="AK278" s="102"/>
      <c r="AL278" s="102"/>
      <c r="AM278" s="102"/>
      <c r="AN278" s="102"/>
      <c r="AO278" s="102"/>
      <c r="AP278" s="102"/>
    </row>
    <row r="279" spans="1:46" ht="15" customHeight="1" x14ac:dyDescent="0.2">
      <c r="A279" s="1"/>
      <c r="B279" s="157" t="s">
        <v>70</v>
      </c>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c r="AG279" s="157"/>
      <c r="AH279" s="157"/>
      <c r="AI279" s="157"/>
      <c r="AJ279" s="157"/>
      <c r="AK279" s="157"/>
      <c r="AL279" s="157"/>
      <c r="AM279" s="157"/>
      <c r="AN279" s="157"/>
      <c r="AO279" s="157"/>
      <c r="AP279" s="187"/>
    </row>
    <row r="280" spans="1:46" ht="15" customHeight="1" x14ac:dyDescent="0.2">
      <c r="A280" s="1"/>
    </row>
    <row r="281" spans="1:46" ht="15" customHeight="1" x14ac:dyDescent="0.2">
      <c r="A281" s="1">
        <v>31</v>
      </c>
      <c r="B281" s="109" t="s">
        <v>71</v>
      </c>
      <c r="C281" s="199"/>
      <c r="D281" s="199"/>
      <c r="E281" s="199"/>
      <c r="F281" s="199"/>
      <c r="G281" s="199"/>
      <c r="H281" s="199"/>
      <c r="I281" s="199"/>
      <c r="J281" s="199"/>
      <c r="K281" s="199"/>
      <c r="L281" s="199"/>
      <c r="M281" s="199"/>
      <c r="N281" s="199"/>
      <c r="O281" s="199"/>
      <c r="P281" s="199"/>
      <c r="Q281" s="199"/>
      <c r="R281" s="199"/>
      <c r="S281" s="199"/>
      <c r="T281" s="199"/>
      <c r="U281" s="199"/>
      <c r="V281" s="199"/>
      <c r="W281" s="199"/>
      <c r="X281" s="199"/>
      <c r="Y281" s="199"/>
      <c r="Z281" s="199"/>
      <c r="AA281" s="199"/>
      <c r="AB281" s="199"/>
      <c r="AC281" s="199"/>
      <c r="AD281" s="199"/>
      <c r="AE281" s="199"/>
      <c r="AF281" s="199"/>
      <c r="AG281" s="199"/>
      <c r="AH281" s="199"/>
      <c r="AI281" s="199"/>
      <c r="AJ281" s="199"/>
      <c r="AK281" s="199"/>
      <c r="AL281" s="199"/>
      <c r="AM281" s="199"/>
      <c r="AN281" s="199"/>
      <c r="AO281" s="199"/>
      <c r="AP281" s="199"/>
    </row>
    <row r="282" spans="1:46" ht="15" customHeight="1" x14ac:dyDescent="0.2">
      <c r="A282" s="1"/>
      <c r="B282" s="199"/>
      <c r="C282" s="199"/>
      <c r="D282" s="199"/>
      <c r="E282" s="199"/>
      <c r="F282" s="199"/>
      <c r="G282" s="199"/>
      <c r="H282" s="199"/>
      <c r="I282" s="199"/>
      <c r="J282" s="199"/>
      <c r="K282" s="199"/>
      <c r="L282" s="199"/>
      <c r="M282" s="199"/>
      <c r="N282" s="199"/>
      <c r="O282" s="199"/>
      <c r="P282" s="199"/>
      <c r="Q282" s="199"/>
      <c r="R282" s="199"/>
      <c r="S282" s="199"/>
      <c r="T282" s="199"/>
      <c r="U282" s="199"/>
      <c r="V282" s="199"/>
      <c r="W282" s="199"/>
      <c r="X282" s="199"/>
      <c r="Y282" s="199"/>
      <c r="Z282" s="199"/>
      <c r="AA282" s="199"/>
      <c r="AB282" s="199"/>
      <c r="AC282" s="199"/>
      <c r="AD282" s="199"/>
      <c r="AE282" s="199"/>
      <c r="AF282" s="199"/>
      <c r="AG282" s="199"/>
      <c r="AH282" s="199"/>
      <c r="AI282" s="199"/>
      <c r="AJ282" s="199"/>
      <c r="AK282" s="199"/>
      <c r="AL282" s="199"/>
      <c r="AM282" s="199"/>
      <c r="AN282" s="199"/>
      <c r="AO282" s="199"/>
      <c r="AP282" s="199"/>
    </row>
    <row r="283" spans="1:46" ht="2.25" customHeight="1" x14ac:dyDescent="0.2">
      <c r="A283" s="1"/>
      <c r="N283" s="12"/>
    </row>
    <row r="284" spans="1:46" ht="15" customHeight="1" x14ac:dyDescent="0.2">
      <c r="A284" s="1"/>
      <c r="B284" s="102"/>
      <c r="C284" s="103"/>
      <c r="D284" s="103"/>
      <c r="E284" s="103"/>
      <c r="F284" s="103"/>
      <c r="G284" s="103"/>
      <c r="H284" s="103"/>
      <c r="I284" s="103"/>
      <c r="J284" s="103"/>
      <c r="K284" s="103"/>
      <c r="L284" s="103"/>
      <c r="M284" s="103"/>
      <c r="N284" s="103"/>
      <c r="O284" s="103"/>
      <c r="Q284" s="112"/>
      <c r="R284" s="113"/>
      <c r="S284" s="113"/>
      <c r="T284" s="114"/>
      <c r="U284" s="111" t="s">
        <v>72</v>
      </c>
      <c r="V284" s="110"/>
      <c r="X284" s="115">
        <f>IF(Q284=0,0,IF(Q284&lt;=32,150,((Q284/32)*150)))</f>
        <v>0</v>
      </c>
      <c r="Y284" s="116"/>
      <c r="Z284" s="116"/>
      <c r="AA284" s="116"/>
      <c r="AB284" s="116"/>
      <c r="AC284" s="117"/>
      <c r="AD284" s="103" t="s">
        <v>73</v>
      </c>
      <c r="AE284" s="103"/>
    </row>
    <row r="285" spans="1:46" ht="15" customHeight="1" x14ac:dyDescent="0.2">
      <c r="A285" s="1"/>
    </row>
    <row r="286" spans="1:46" ht="15" customHeight="1" x14ac:dyDescent="0.2">
      <c r="A286" s="1">
        <v>32</v>
      </c>
      <c r="B286" s="109" t="s">
        <v>74</v>
      </c>
      <c r="C286" s="199"/>
      <c r="D286" s="199"/>
      <c r="E286" s="199"/>
      <c r="F286" s="199"/>
      <c r="G286" s="199"/>
      <c r="H286" s="199"/>
      <c r="I286" s="199"/>
      <c r="J286" s="199"/>
      <c r="K286" s="199"/>
      <c r="L286" s="199"/>
      <c r="M286" s="199"/>
      <c r="N286" s="199"/>
      <c r="O286" s="199"/>
      <c r="P286" s="199"/>
      <c r="Q286" s="199"/>
      <c r="R286" s="199"/>
      <c r="S286" s="199"/>
      <c r="T286" s="199"/>
      <c r="U286" s="199"/>
      <c r="V286" s="199"/>
      <c r="W286" s="199"/>
      <c r="X286" s="199"/>
      <c r="Y286" s="199"/>
      <c r="Z286" s="199"/>
      <c r="AA286" s="199"/>
      <c r="AB286" s="199"/>
      <c r="AC286" s="199"/>
      <c r="AD286" s="199"/>
      <c r="AE286" s="199"/>
      <c r="AF286" s="199"/>
      <c r="AG286" s="199"/>
      <c r="AH286" s="199"/>
      <c r="AI286" s="199"/>
      <c r="AJ286" s="199"/>
      <c r="AK286" s="199"/>
      <c r="AL286" s="199"/>
      <c r="AM286" s="199"/>
      <c r="AN286" s="199"/>
      <c r="AO286" s="199"/>
      <c r="AP286" s="199"/>
    </row>
    <row r="287" spans="1:46" ht="15" customHeight="1" x14ac:dyDescent="0.2">
      <c r="A287" s="1"/>
      <c r="B287" s="199"/>
      <c r="C287" s="199"/>
      <c r="D287" s="199"/>
      <c r="E287" s="199"/>
      <c r="F287" s="199"/>
      <c r="G287" s="199"/>
      <c r="H287" s="199"/>
      <c r="I287" s="199"/>
      <c r="J287" s="199"/>
      <c r="K287" s="199"/>
      <c r="L287" s="199"/>
      <c r="M287" s="199"/>
      <c r="N287" s="199"/>
      <c r="O287" s="199"/>
      <c r="P287" s="199"/>
      <c r="Q287" s="199"/>
      <c r="R287" s="199"/>
      <c r="S287" s="199"/>
      <c r="T287" s="199"/>
      <c r="U287" s="199"/>
      <c r="V287" s="199"/>
      <c r="W287" s="199"/>
      <c r="X287" s="199"/>
      <c r="Y287" s="199"/>
      <c r="Z287" s="199"/>
      <c r="AA287" s="199"/>
      <c r="AB287" s="199"/>
      <c r="AC287" s="199"/>
      <c r="AD287" s="199"/>
      <c r="AE287" s="199"/>
      <c r="AF287" s="199"/>
      <c r="AG287" s="199"/>
      <c r="AH287" s="199"/>
      <c r="AI287" s="199"/>
      <c r="AJ287" s="199"/>
      <c r="AK287" s="199"/>
      <c r="AL287" s="199"/>
      <c r="AM287" s="199"/>
      <c r="AN287" s="199"/>
      <c r="AO287" s="199"/>
      <c r="AP287" s="199"/>
    </row>
    <row r="288" spans="1:46" ht="2.25" customHeight="1" x14ac:dyDescent="0.2">
      <c r="A288" s="1"/>
    </row>
    <row r="289" spans="1:31" ht="15" customHeight="1" x14ac:dyDescent="0.2">
      <c r="A289" s="1"/>
      <c r="B289" s="102" t="s">
        <v>75</v>
      </c>
      <c r="C289" s="103"/>
      <c r="D289" s="103"/>
      <c r="E289" s="103"/>
      <c r="F289" s="103"/>
      <c r="G289" s="103"/>
      <c r="H289" s="103"/>
      <c r="I289" s="103"/>
      <c r="J289" s="103"/>
      <c r="K289" s="103"/>
      <c r="L289" s="103"/>
      <c r="M289" s="103"/>
      <c r="N289" s="103"/>
      <c r="O289" s="103"/>
      <c r="Q289" s="112"/>
      <c r="R289" s="113"/>
      <c r="S289" s="113"/>
      <c r="T289" s="114"/>
      <c r="U289" s="111" t="s">
        <v>72</v>
      </c>
      <c r="V289" s="110"/>
      <c r="X289" s="115">
        <f>IF(Q289=0,0,((Q289/32)*300))</f>
        <v>0</v>
      </c>
      <c r="Y289" s="116"/>
      <c r="Z289" s="116"/>
      <c r="AA289" s="116"/>
      <c r="AB289" s="116"/>
      <c r="AC289" s="117"/>
      <c r="AD289" s="103" t="s">
        <v>73</v>
      </c>
      <c r="AE289" s="103"/>
    </row>
    <row r="290" spans="1:31" ht="2.25" customHeight="1" x14ac:dyDescent="0.2">
      <c r="A290" s="1"/>
      <c r="Q290" s="79"/>
      <c r="R290" s="79"/>
      <c r="S290" s="79"/>
      <c r="T290" s="79"/>
    </row>
    <row r="291" spans="1:31" ht="15" customHeight="1" x14ac:dyDescent="0.2">
      <c r="A291" s="1"/>
      <c r="B291" s="102" t="s">
        <v>76</v>
      </c>
      <c r="C291" s="103"/>
      <c r="D291" s="103"/>
      <c r="E291" s="103"/>
      <c r="F291" s="103"/>
      <c r="G291" s="103"/>
      <c r="H291" s="103"/>
      <c r="I291" s="103"/>
      <c r="J291" s="103"/>
      <c r="K291" s="103"/>
      <c r="L291" s="103"/>
      <c r="M291" s="103"/>
      <c r="N291" s="103"/>
      <c r="O291" s="103"/>
      <c r="Q291" s="112"/>
      <c r="R291" s="113"/>
      <c r="S291" s="113"/>
      <c r="T291" s="114"/>
      <c r="U291" s="111" t="s">
        <v>72</v>
      </c>
      <c r="V291" s="110"/>
      <c r="X291" s="115">
        <f>IF(Q291=0,0,((Q291/32)*155))</f>
        <v>0</v>
      </c>
      <c r="Y291" s="116"/>
      <c r="Z291" s="116"/>
      <c r="AA291" s="116"/>
      <c r="AB291" s="116"/>
      <c r="AC291" s="117"/>
      <c r="AD291" s="103" t="s">
        <v>73</v>
      </c>
      <c r="AE291" s="103"/>
    </row>
    <row r="292" spans="1:31" ht="2.25" customHeight="1" x14ac:dyDescent="0.2">
      <c r="A292" s="1"/>
      <c r="Q292" s="79"/>
      <c r="R292" s="79"/>
      <c r="S292" s="79"/>
      <c r="T292" s="79"/>
    </row>
    <row r="293" spans="1:31" ht="15" customHeight="1" x14ac:dyDescent="0.2">
      <c r="A293" s="1"/>
      <c r="B293" s="102" t="s">
        <v>77</v>
      </c>
      <c r="C293" s="103"/>
      <c r="D293" s="103"/>
      <c r="E293" s="103"/>
      <c r="F293" s="103"/>
      <c r="G293" s="103"/>
      <c r="H293" s="103"/>
      <c r="I293" s="103"/>
      <c r="J293" s="103"/>
      <c r="K293" s="103"/>
      <c r="L293" s="103"/>
      <c r="M293" s="103"/>
      <c r="N293" s="103"/>
      <c r="O293" s="103"/>
      <c r="Q293" s="112"/>
      <c r="R293" s="113"/>
      <c r="S293" s="113"/>
      <c r="T293" s="114"/>
      <c r="U293" s="111" t="s">
        <v>72</v>
      </c>
      <c r="V293" s="110"/>
      <c r="X293" s="115">
        <f>IF(Q293=0,0,((Q293/32)*175))</f>
        <v>0</v>
      </c>
      <c r="Y293" s="116"/>
      <c r="Z293" s="116"/>
      <c r="AA293" s="116"/>
      <c r="AB293" s="116"/>
      <c r="AC293" s="117"/>
      <c r="AD293" s="103" t="s">
        <v>73</v>
      </c>
      <c r="AE293" s="103"/>
    </row>
    <row r="294" spans="1:31" ht="2.25" customHeight="1" x14ac:dyDescent="0.2">
      <c r="A294" s="1"/>
      <c r="Q294" s="79"/>
      <c r="R294" s="79"/>
      <c r="S294" s="79"/>
      <c r="T294" s="79"/>
    </row>
    <row r="295" spans="1:31" ht="15" customHeight="1" x14ac:dyDescent="0.2">
      <c r="A295" s="1"/>
      <c r="B295" s="102" t="s">
        <v>78</v>
      </c>
      <c r="C295" s="103"/>
      <c r="D295" s="103"/>
      <c r="E295" s="103"/>
      <c r="F295" s="103"/>
      <c r="G295" s="103"/>
      <c r="H295" s="103"/>
      <c r="I295" s="103"/>
      <c r="J295" s="103"/>
      <c r="K295" s="103"/>
      <c r="L295" s="103"/>
      <c r="M295" s="103"/>
      <c r="N295" s="103"/>
      <c r="O295" s="103"/>
      <c r="Q295" s="112"/>
      <c r="R295" s="113"/>
      <c r="S295" s="113"/>
      <c r="T295" s="114"/>
      <c r="U295" s="111" t="s">
        <v>72</v>
      </c>
      <c r="V295" s="110"/>
      <c r="X295" s="115">
        <f>IF(Q295=0,0,((Q295/32)*155))</f>
        <v>0</v>
      </c>
      <c r="Y295" s="116"/>
      <c r="Z295" s="116"/>
      <c r="AA295" s="116"/>
      <c r="AB295" s="116"/>
      <c r="AC295" s="117"/>
      <c r="AD295" s="103" t="s">
        <v>73</v>
      </c>
      <c r="AE295" s="103"/>
    </row>
    <row r="296" spans="1:31" ht="2.25" customHeight="1" x14ac:dyDescent="0.2">
      <c r="A296" s="102"/>
      <c r="B296" s="103"/>
      <c r="C296" s="103"/>
      <c r="D296" s="103"/>
      <c r="E296" s="103"/>
      <c r="F296" s="103"/>
      <c r="G296" s="103"/>
      <c r="H296" s="103"/>
      <c r="I296" s="103"/>
      <c r="J296" s="103"/>
      <c r="K296" s="103"/>
      <c r="L296" s="103"/>
      <c r="M296" s="103"/>
      <c r="N296" s="103"/>
      <c r="Q296" s="79"/>
      <c r="R296" s="79"/>
      <c r="S296" s="79"/>
      <c r="T296" s="79"/>
    </row>
    <row r="297" spans="1:31" ht="15" customHeight="1" x14ac:dyDescent="0.2">
      <c r="A297" s="1"/>
      <c r="B297" s="102" t="s">
        <v>79</v>
      </c>
      <c r="C297" s="103"/>
      <c r="D297" s="103"/>
      <c r="E297" s="103"/>
      <c r="F297" s="103"/>
      <c r="G297" s="103"/>
      <c r="H297" s="103"/>
      <c r="I297" s="103"/>
      <c r="J297" s="103"/>
      <c r="K297" s="103"/>
      <c r="L297" s="103"/>
      <c r="M297" s="103"/>
      <c r="N297" s="103"/>
      <c r="O297" s="103"/>
      <c r="Q297" s="112"/>
      <c r="R297" s="113"/>
      <c r="S297" s="113"/>
      <c r="T297" s="114"/>
      <c r="U297" s="111" t="s">
        <v>72</v>
      </c>
      <c r="V297" s="110"/>
      <c r="X297" s="115">
        <f>IF(Q297=0,0,((Q297/32)*155))</f>
        <v>0</v>
      </c>
      <c r="Y297" s="116"/>
      <c r="Z297" s="116"/>
      <c r="AA297" s="116"/>
      <c r="AB297" s="116"/>
      <c r="AC297" s="117"/>
      <c r="AD297" s="103" t="s">
        <v>73</v>
      </c>
      <c r="AE297" s="103"/>
    </row>
    <row r="298" spans="1:31" ht="2.25" customHeight="1" x14ac:dyDescent="0.2">
      <c r="A298" s="1"/>
      <c r="Q298" s="79"/>
      <c r="R298" s="79"/>
      <c r="S298" s="79"/>
      <c r="T298" s="79"/>
    </row>
    <row r="299" spans="1:31" ht="15" customHeight="1" x14ac:dyDescent="0.2">
      <c r="A299" s="1"/>
      <c r="B299" s="102" t="s">
        <v>80</v>
      </c>
      <c r="C299" s="103"/>
      <c r="D299" s="103"/>
      <c r="E299" s="103"/>
      <c r="F299" s="103"/>
      <c r="G299" s="103"/>
      <c r="H299" s="103"/>
      <c r="I299" s="103"/>
      <c r="J299" s="103"/>
      <c r="K299" s="103"/>
      <c r="L299" s="103"/>
      <c r="M299" s="103"/>
      <c r="N299" s="103"/>
      <c r="O299" s="103"/>
      <c r="Q299" s="112"/>
      <c r="R299" s="113"/>
      <c r="S299" s="113"/>
      <c r="T299" s="114"/>
      <c r="U299" s="111" t="s">
        <v>72</v>
      </c>
      <c r="V299" s="110"/>
      <c r="X299" s="115">
        <f>IF(Q299=0,0,((Q299/32)*155))</f>
        <v>0</v>
      </c>
      <c r="Y299" s="116"/>
      <c r="Z299" s="116"/>
      <c r="AA299" s="116"/>
      <c r="AB299" s="116"/>
      <c r="AC299" s="117"/>
      <c r="AD299" s="103" t="s">
        <v>73</v>
      </c>
      <c r="AE299" s="103"/>
    </row>
    <row r="300" spans="1:31" ht="2.25" customHeight="1" x14ac:dyDescent="0.2">
      <c r="A300" s="1"/>
      <c r="Q300" s="79"/>
      <c r="R300" s="79"/>
      <c r="S300" s="79"/>
      <c r="T300" s="79"/>
    </row>
    <row r="301" spans="1:31" ht="15" customHeight="1" x14ac:dyDescent="0.2">
      <c r="A301" s="1"/>
      <c r="B301" s="102" t="s">
        <v>81</v>
      </c>
      <c r="C301" s="103"/>
      <c r="D301" s="103"/>
      <c r="E301" s="103"/>
      <c r="F301" s="103"/>
      <c r="G301" s="103"/>
      <c r="H301" s="103"/>
      <c r="I301" s="103"/>
      <c r="J301" s="103"/>
      <c r="K301" s="103"/>
      <c r="L301" s="103"/>
      <c r="M301" s="103"/>
      <c r="N301" s="103"/>
      <c r="O301" s="103"/>
      <c r="Q301" s="112"/>
      <c r="R301" s="113"/>
      <c r="S301" s="113"/>
      <c r="T301" s="114"/>
      <c r="U301" s="111" t="s">
        <v>72</v>
      </c>
      <c r="V301" s="110"/>
      <c r="X301" s="115">
        <f>IF(Q301=0,0,((Q301/32)*100))</f>
        <v>0</v>
      </c>
      <c r="Y301" s="116"/>
      <c r="Z301" s="116"/>
      <c r="AA301" s="116"/>
      <c r="AB301" s="116"/>
      <c r="AC301" s="117"/>
      <c r="AD301" s="103" t="s">
        <v>73</v>
      </c>
      <c r="AE301" s="103"/>
    </row>
    <row r="302" spans="1:31" ht="2.25" customHeight="1" x14ac:dyDescent="0.2">
      <c r="A302" s="1"/>
      <c r="Q302" s="79"/>
      <c r="R302" s="79"/>
      <c r="S302" s="79"/>
      <c r="T302" s="79"/>
      <c r="X302" s="98"/>
      <c r="Y302" s="98"/>
      <c r="Z302" s="98"/>
      <c r="AA302" s="98"/>
      <c r="AB302" s="98"/>
      <c r="AC302" s="98"/>
    </row>
    <row r="303" spans="1:31" ht="15" customHeight="1" x14ac:dyDescent="0.2">
      <c r="A303" s="1"/>
      <c r="B303" s="102" t="s">
        <v>82</v>
      </c>
      <c r="C303" s="103"/>
      <c r="D303" s="103"/>
      <c r="E303" s="103"/>
      <c r="F303" s="103"/>
      <c r="G303" s="103"/>
      <c r="H303" s="103"/>
      <c r="I303" s="103"/>
      <c r="J303" s="103"/>
      <c r="K303" s="103"/>
      <c r="L303" s="103"/>
      <c r="M303" s="103"/>
      <c r="N303" s="103"/>
      <c r="O303" s="103"/>
      <c r="Q303" s="112"/>
      <c r="R303" s="113"/>
      <c r="S303" s="113"/>
      <c r="T303" s="114"/>
      <c r="U303" s="111" t="s">
        <v>72</v>
      </c>
      <c r="V303" s="110"/>
      <c r="X303" s="115">
        <f>IF(Q303=0,0,((Q303/32)*175))</f>
        <v>0</v>
      </c>
      <c r="Y303" s="116"/>
      <c r="Z303" s="116"/>
      <c r="AA303" s="116"/>
      <c r="AB303" s="116"/>
      <c r="AC303" s="117"/>
      <c r="AD303" s="103" t="s">
        <v>73</v>
      </c>
      <c r="AE303" s="103"/>
    </row>
    <row r="304" spans="1:31" ht="2.25" customHeight="1" x14ac:dyDescent="0.2">
      <c r="A304" s="1"/>
      <c r="Q304" s="79"/>
      <c r="R304" s="79"/>
      <c r="S304" s="79"/>
      <c r="T304" s="79"/>
    </row>
    <row r="305" spans="1:31" ht="15" customHeight="1" x14ac:dyDescent="0.2">
      <c r="A305" s="1"/>
      <c r="B305" s="102" t="s">
        <v>83</v>
      </c>
      <c r="C305" s="103"/>
      <c r="D305" s="103"/>
      <c r="E305" s="103"/>
      <c r="F305" s="103"/>
      <c r="G305" s="103"/>
      <c r="H305" s="103"/>
      <c r="I305" s="103"/>
      <c r="J305" s="103"/>
      <c r="K305" s="103"/>
      <c r="L305" s="103"/>
      <c r="M305" s="103"/>
      <c r="N305" s="103"/>
      <c r="O305" s="103"/>
      <c r="Q305" s="112"/>
      <c r="R305" s="113"/>
      <c r="S305" s="113"/>
      <c r="T305" s="114"/>
      <c r="U305" s="111" t="s">
        <v>72</v>
      </c>
      <c r="V305" s="110"/>
      <c r="X305" s="115">
        <f>IF(Q305=0,0,((Q305/32)*100))</f>
        <v>0</v>
      </c>
      <c r="Y305" s="116"/>
      <c r="Z305" s="116"/>
      <c r="AA305" s="116"/>
      <c r="AB305" s="116"/>
      <c r="AC305" s="117"/>
      <c r="AD305" s="103" t="s">
        <v>73</v>
      </c>
      <c r="AE305" s="103"/>
    </row>
    <row r="306" spans="1:31" ht="2.25" customHeight="1" x14ac:dyDescent="0.2">
      <c r="A306" s="1"/>
      <c r="Q306" s="79"/>
      <c r="R306" s="79"/>
      <c r="S306" s="79"/>
      <c r="T306" s="79"/>
    </row>
    <row r="307" spans="1:31" ht="15" customHeight="1" x14ac:dyDescent="0.2">
      <c r="A307" s="1"/>
      <c r="B307" s="102" t="s">
        <v>84</v>
      </c>
      <c r="C307" s="103"/>
      <c r="D307" s="103"/>
      <c r="E307" s="103"/>
      <c r="F307" s="103"/>
      <c r="G307" s="103"/>
      <c r="H307" s="103"/>
      <c r="I307" s="103"/>
      <c r="J307" s="103"/>
      <c r="K307" s="103"/>
      <c r="L307" s="103"/>
      <c r="M307" s="103"/>
      <c r="N307" s="103"/>
      <c r="O307" s="103"/>
      <c r="Q307" s="112"/>
      <c r="R307" s="113"/>
      <c r="S307" s="113"/>
      <c r="T307" s="114"/>
      <c r="U307" s="111" t="s">
        <v>72</v>
      </c>
      <c r="V307" s="110"/>
      <c r="X307" s="115">
        <f>IF(Q307=0,0,((Q307/32)*155))</f>
        <v>0</v>
      </c>
      <c r="Y307" s="116"/>
      <c r="Z307" s="116"/>
      <c r="AA307" s="116"/>
      <c r="AB307" s="116"/>
      <c r="AC307" s="117"/>
      <c r="AD307" s="103" t="s">
        <v>73</v>
      </c>
      <c r="AE307" s="103"/>
    </row>
    <row r="308" spans="1:31" ht="2.25" customHeight="1" x14ac:dyDescent="0.2">
      <c r="A308" s="1"/>
      <c r="B308" s="14"/>
      <c r="Q308" s="79"/>
      <c r="R308" s="79"/>
      <c r="S308" s="79"/>
      <c r="T308" s="79"/>
      <c r="X308" s="98"/>
      <c r="Y308" s="98"/>
      <c r="Z308" s="98"/>
      <c r="AA308" s="98"/>
      <c r="AB308" s="98"/>
      <c r="AC308" s="98"/>
    </row>
    <row r="309" spans="1:31" ht="15" customHeight="1" x14ac:dyDescent="0.2">
      <c r="A309" s="1"/>
      <c r="B309" s="102" t="s">
        <v>85</v>
      </c>
      <c r="C309" s="103"/>
      <c r="D309" s="103"/>
      <c r="E309" s="103"/>
      <c r="F309" s="103"/>
      <c r="G309" s="103"/>
      <c r="H309" s="103"/>
      <c r="I309" s="103"/>
      <c r="J309" s="103"/>
      <c r="K309" s="103"/>
      <c r="L309" s="103"/>
      <c r="M309" s="103"/>
      <c r="N309" s="103"/>
      <c r="O309" s="103"/>
      <c r="Q309" s="112"/>
      <c r="R309" s="113"/>
      <c r="S309" s="113"/>
      <c r="T309" s="114"/>
      <c r="U309" s="111" t="s">
        <v>72</v>
      </c>
      <c r="V309" s="110"/>
      <c r="X309" s="115">
        <f>IF(Q309=0,0,((Q309/32)*155))</f>
        <v>0</v>
      </c>
      <c r="Y309" s="116"/>
      <c r="Z309" s="116"/>
      <c r="AA309" s="116"/>
      <c r="AB309" s="116"/>
      <c r="AC309" s="117"/>
      <c r="AD309" s="103" t="s">
        <v>73</v>
      </c>
      <c r="AE309" s="103"/>
    </row>
    <row r="310" spans="1:31" ht="2.25" customHeight="1" x14ac:dyDescent="0.2">
      <c r="A310" s="1"/>
      <c r="B310" s="14"/>
      <c r="Q310" s="79"/>
      <c r="R310" s="79"/>
      <c r="S310" s="79"/>
      <c r="T310" s="79"/>
    </row>
    <row r="311" spans="1:31" ht="15" customHeight="1" x14ac:dyDescent="0.2">
      <c r="A311" s="1"/>
      <c r="B311" s="102" t="s">
        <v>86</v>
      </c>
      <c r="C311" s="103"/>
      <c r="D311" s="103"/>
      <c r="E311" s="103"/>
      <c r="F311" s="103"/>
      <c r="G311" s="103"/>
      <c r="H311" s="103"/>
      <c r="I311" s="103"/>
      <c r="J311" s="103"/>
      <c r="K311" s="103"/>
      <c r="L311" s="103"/>
      <c r="M311" s="103"/>
      <c r="N311" s="103"/>
      <c r="O311" s="103"/>
      <c r="Q311" s="112"/>
      <c r="R311" s="113"/>
      <c r="S311" s="113"/>
      <c r="T311" s="114"/>
      <c r="U311" s="111" t="s">
        <v>72</v>
      </c>
      <c r="V311" s="110"/>
      <c r="X311" s="115">
        <f>IF(Q311=0,0,((Q311/32)*130))</f>
        <v>0</v>
      </c>
      <c r="Y311" s="116"/>
      <c r="Z311" s="116"/>
      <c r="AA311" s="116"/>
      <c r="AB311" s="116"/>
      <c r="AC311" s="117"/>
      <c r="AD311" s="103" t="s">
        <v>73</v>
      </c>
      <c r="AE311" s="103"/>
    </row>
    <row r="312" spans="1:31" ht="2.25" customHeight="1" x14ac:dyDescent="0.2">
      <c r="A312" s="1"/>
      <c r="B312" s="14"/>
      <c r="Q312" s="79"/>
      <c r="R312" s="79"/>
      <c r="S312" s="79"/>
      <c r="T312" s="79"/>
    </row>
    <row r="313" spans="1:31" ht="15" customHeight="1" x14ac:dyDescent="0.2">
      <c r="A313" s="1"/>
      <c r="B313" s="102" t="s">
        <v>87</v>
      </c>
      <c r="C313" s="103"/>
      <c r="D313" s="103"/>
      <c r="E313" s="103"/>
      <c r="F313" s="103"/>
      <c r="G313" s="103"/>
      <c r="H313" s="103"/>
      <c r="I313" s="103"/>
      <c r="J313" s="103"/>
      <c r="K313" s="103"/>
      <c r="L313" s="103"/>
      <c r="M313" s="103"/>
      <c r="N313" s="103"/>
      <c r="O313" s="103"/>
      <c r="Q313" s="112"/>
      <c r="R313" s="113"/>
      <c r="S313" s="113"/>
      <c r="T313" s="114"/>
      <c r="U313" s="111" t="s">
        <v>72</v>
      </c>
      <c r="V313" s="110"/>
      <c r="X313" s="115">
        <f>IF(Q313=0,0,((Q313/32)*175))</f>
        <v>0</v>
      </c>
      <c r="Y313" s="116"/>
      <c r="Z313" s="116"/>
      <c r="AA313" s="116"/>
      <c r="AB313" s="116"/>
      <c r="AC313" s="117"/>
      <c r="AD313" s="103" t="s">
        <v>73</v>
      </c>
      <c r="AE313" s="103"/>
    </row>
    <row r="314" spans="1:31" ht="2.25" customHeight="1" x14ac:dyDescent="0.2">
      <c r="A314" s="1"/>
      <c r="B314" s="14"/>
      <c r="Q314" s="79"/>
      <c r="R314" s="79"/>
      <c r="S314" s="79"/>
      <c r="T314" s="79"/>
    </row>
    <row r="315" spans="1:31" ht="15" customHeight="1" x14ac:dyDescent="0.2">
      <c r="A315" s="1"/>
      <c r="B315" s="102" t="s">
        <v>88</v>
      </c>
      <c r="C315" s="103"/>
      <c r="D315" s="103"/>
      <c r="E315" s="103"/>
      <c r="F315" s="103"/>
      <c r="G315" s="103"/>
      <c r="H315" s="103"/>
      <c r="I315" s="103"/>
      <c r="J315" s="103"/>
      <c r="K315" s="103"/>
      <c r="L315" s="103"/>
      <c r="M315" s="103"/>
      <c r="N315" s="103"/>
      <c r="O315" s="103"/>
      <c r="Q315" s="112"/>
      <c r="R315" s="113"/>
      <c r="S315" s="113"/>
      <c r="T315" s="114"/>
      <c r="U315" s="111" t="s">
        <v>72</v>
      </c>
      <c r="V315" s="110"/>
      <c r="X315" s="115">
        <f>IF(Q315=0,0,((Q315/32)*175))</f>
        <v>0</v>
      </c>
      <c r="Y315" s="116"/>
      <c r="Z315" s="116"/>
      <c r="AA315" s="116"/>
      <c r="AB315" s="116"/>
      <c r="AC315" s="117"/>
      <c r="AD315" s="103" t="s">
        <v>73</v>
      </c>
      <c r="AE315" s="103"/>
    </row>
    <row r="316" spans="1:31" ht="2.25" customHeight="1" x14ac:dyDescent="0.2">
      <c r="A316" s="1"/>
      <c r="B316" s="14"/>
      <c r="Q316" s="79"/>
      <c r="R316" s="79"/>
      <c r="S316" s="79"/>
      <c r="T316" s="79"/>
      <c r="X316" s="98"/>
      <c r="Y316" s="98"/>
      <c r="Z316" s="98"/>
      <c r="AA316" s="98"/>
      <c r="AB316" s="98"/>
      <c r="AC316" s="98"/>
    </row>
    <row r="317" spans="1:31" ht="15" customHeight="1" x14ac:dyDescent="0.2">
      <c r="A317" s="1"/>
      <c r="B317" s="102" t="s">
        <v>89</v>
      </c>
      <c r="C317" s="103"/>
      <c r="D317" s="103"/>
      <c r="E317" s="103"/>
      <c r="F317" s="103"/>
      <c r="G317" s="103"/>
      <c r="H317" s="103"/>
      <c r="I317" s="103"/>
      <c r="J317" s="103"/>
      <c r="K317" s="103"/>
      <c r="L317" s="103"/>
      <c r="M317" s="103"/>
      <c r="N317" s="103"/>
      <c r="O317" s="103"/>
      <c r="Q317" s="112"/>
      <c r="R317" s="113"/>
      <c r="S317" s="113"/>
      <c r="T317" s="114"/>
      <c r="U317" s="111" t="s">
        <v>72</v>
      </c>
      <c r="V317" s="110"/>
      <c r="X317" s="115">
        <f>IF(Q317=0,0,((Q317/32)*155))</f>
        <v>0</v>
      </c>
      <c r="Y317" s="116"/>
      <c r="Z317" s="116"/>
      <c r="AA317" s="116"/>
      <c r="AB317" s="116"/>
      <c r="AC317" s="117"/>
      <c r="AD317" s="103" t="s">
        <v>73</v>
      </c>
      <c r="AE317" s="103"/>
    </row>
    <row r="318" spans="1:31" ht="2.25" customHeight="1" x14ac:dyDescent="0.2">
      <c r="A318" s="1"/>
      <c r="B318" s="14"/>
      <c r="Q318" s="79"/>
      <c r="R318" s="79"/>
      <c r="S318" s="79"/>
      <c r="T318" s="79"/>
    </row>
    <row r="319" spans="1:31" ht="15" customHeight="1" x14ac:dyDescent="0.2">
      <c r="A319" s="1"/>
      <c r="B319" s="102" t="s">
        <v>90</v>
      </c>
      <c r="C319" s="103"/>
      <c r="D319" s="103"/>
      <c r="E319" s="103"/>
      <c r="F319" s="103"/>
      <c r="G319" s="103"/>
      <c r="H319" s="103"/>
      <c r="I319" s="103"/>
      <c r="J319" s="103"/>
      <c r="K319" s="103"/>
      <c r="L319" s="103"/>
      <c r="M319" s="103"/>
      <c r="N319" s="103"/>
      <c r="O319" s="103"/>
      <c r="Q319" s="112"/>
      <c r="R319" s="113"/>
      <c r="S319" s="113"/>
      <c r="T319" s="114"/>
      <c r="U319" s="111" t="s">
        <v>72</v>
      </c>
      <c r="V319" s="110"/>
      <c r="X319" s="115">
        <f>IF(Q319=0,0,((Q319/32)*155))</f>
        <v>0</v>
      </c>
      <c r="Y319" s="116"/>
      <c r="Z319" s="116"/>
      <c r="AA319" s="116"/>
      <c r="AB319" s="116"/>
      <c r="AC319" s="117"/>
      <c r="AD319" s="103" t="s">
        <v>73</v>
      </c>
      <c r="AE319" s="103"/>
    </row>
    <row r="320" spans="1:31" ht="2.25" customHeight="1" x14ac:dyDescent="0.2">
      <c r="A320" s="1"/>
      <c r="B320" s="14"/>
      <c r="Q320" s="79"/>
      <c r="R320" s="79"/>
      <c r="S320" s="79"/>
      <c r="T320" s="79"/>
    </row>
    <row r="321" spans="1:31" ht="15" customHeight="1" x14ac:dyDescent="0.2">
      <c r="A321" s="1"/>
      <c r="B321" s="102" t="s">
        <v>91</v>
      </c>
      <c r="C321" s="103"/>
      <c r="D321" s="103"/>
      <c r="E321" s="103"/>
      <c r="F321" s="103"/>
      <c r="G321" s="103"/>
      <c r="H321" s="103"/>
      <c r="I321" s="103"/>
      <c r="J321" s="103"/>
      <c r="K321" s="103"/>
      <c r="L321" s="103"/>
      <c r="M321" s="103"/>
      <c r="N321" s="103"/>
      <c r="O321" s="103"/>
      <c r="Q321" s="112"/>
      <c r="R321" s="113"/>
      <c r="S321" s="113"/>
      <c r="T321" s="114"/>
      <c r="U321" s="111" t="s">
        <v>72</v>
      </c>
      <c r="V321" s="110"/>
      <c r="X321" s="115">
        <f>IF(Q321=0,0,((Q321/32)*100))</f>
        <v>0</v>
      </c>
      <c r="Y321" s="116"/>
      <c r="Z321" s="116"/>
      <c r="AA321" s="116"/>
      <c r="AB321" s="116"/>
      <c r="AC321" s="117"/>
      <c r="AD321" s="103" t="s">
        <v>73</v>
      </c>
      <c r="AE321" s="103"/>
    </row>
    <row r="322" spans="1:31" ht="2.25" customHeight="1" x14ac:dyDescent="0.2">
      <c r="A322" s="1"/>
      <c r="B322" s="14"/>
      <c r="Q322" s="79"/>
      <c r="R322" s="79"/>
      <c r="S322" s="79"/>
      <c r="T322" s="79"/>
    </row>
    <row r="323" spans="1:31" ht="15" customHeight="1" x14ac:dyDescent="0.2">
      <c r="A323" s="1"/>
      <c r="B323" s="102" t="s">
        <v>92</v>
      </c>
      <c r="C323" s="103"/>
      <c r="D323" s="103"/>
      <c r="E323" s="103"/>
      <c r="F323" s="103"/>
      <c r="G323" s="103"/>
      <c r="H323" s="103"/>
      <c r="I323" s="103"/>
      <c r="J323" s="103"/>
      <c r="K323" s="103"/>
      <c r="L323" s="103"/>
      <c r="M323" s="103"/>
      <c r="N323" s="103"/>
      <c r="O323" s="103"/>
      <c r="Q323" s="112"/>
      <c r="R323" s="113"/>
      <c r="S323" s="113"/>
      <c r="T323" s="114"/>
      <c r="U323" s="111" t="s">
        <v>72</v>
      </c>
      <c r="V323" s="110"/>
      <c r="X323" s="115">
        <f>IF(Q323=0,0,((Q323/32)*100))</f>
        <v>0</v>
      </c>
      <c r="Y323" s="116"/>
      <c r="Z323" s="116"/>
      <c r="AA323" s="116"/>
      <c r="AB323" s="116"/>
      <c r="AC323" s="117"/>
      <c r="AD323" s="103" t="s">
        <v>73</v>
      </c>
      <c r="AE323" s="103"/>
    </row>
    <row r="324" spans="1:31" ht="2.25" customHeight="1" x14ac:dyDescent="0.2">
      <c r="A324" s="1"/>
      <c r="B324" s="14"/>
      <c r="Q324" s="79"/>
      <c r="R324" s="79"/>
      <c r="S324" s="79"/>
      <c r="T324" s="79"/>
    </row>
    <row r="325" spans="1:31" ht="15" customHeight="1" x14ac:dyDescent="0.2">
      <c r="A325" s="1"/>
      <c r="B325" s="102" t="s">
        <v>93</v>
      </c>
      <c r="C325" s="103"/>
      <c r="D325" s="103"/>
      <c r="E325" s="103"/>
      <c r="F325" s="103"/>
      <c r="G325" s="103"/>
      <c r="H325" s="103"/>
      <c r="I325" s="103"/>
      <c r="J325" s="103"/>
      <c r="K325" s="103"/>
      <c r="L325" s="103"/>
      <c r="M325" s="103"/>
      <c r="N325" s="103"/>
      <c r="O325" s="103"/>
      <c r="Q325" s="112"/>
      <c r="R325" s="113"/>
      <c r="S325" s="113"/>
      <c r="T325" s="114"/>
      <c r="U325" s="111" t="s">
        <v>72</v>
      </c>
      <c r="V325" s="110"/>
      <c r="X325" s="115">
        <f>IF(Q325=0,0,((Q325/32)*155))</f>
        <v>0</v>
      </c>
      <c r="Y325" s="116"/>
      <c r="Z325" s="116"/>
      <c r="AA325" s="116"/>
      <c r="AB325" s="116"/>
      <c r="AC325" s="117"/>
      <c r="AD325" s="103" t="s">
        <v>73</v>
      </c>
      <c r="AE325" s="103"/>
    </row>
    <row r="326" spans="1:31" ht="2.25" customHeight="1" x14ac:dyDescent="0.2">
      <c r="A326" s="1"/>
      <c r="B326" s="14"/>
      <c r="Q326" s="79"/>
      <c r="R326" s="79"/>
      <c r="S326" s="79"/>
      <c r="T326" s="79"/>
    </row>
    <row r="327" spans="1:31" ht="15" customHeight="1" x14ac:dyDescent="0.2">
      <c r="A327" s="1"/>
      <c r="B327" s="102" t="s">
        <v>94</v>
      </c>
      <c r="C327" s="103"/>
      <c r="D327" s="103"/>
      <c r="E327" s="103"/>
      <c r="F327" s="103"/>
      <c r="G327" s="103"/>
      <c r="H327" s="103"/>
      <c r="I327" s="103"/>
      <c r="J327" s="103"/>
      <c r="K327" s="103"/>
      <c r="L327" s="103"/>
      <c r="M327" s="103"/>
      <c r="N327" s="103"/>
      <c r="O327" s="103"/>
      <c r="Q327" s="112"/>
      <c r="R327" s="113"/>
      <c r="S327" s="113"/>
      <c r="T327" s="114"/>
      <c r="U327" s="111" t="s">
        <v>72</v>
      </c>
      <c r="V327" s="110"/>
      <c r="X327" s="115">
        <f>IF(Q327=0,0,((Q327/32)*100))</f>
        <v>0</v>
      </c>
      <c r="Y327" s="116"/>
      <c r="Z327" s="116"/>
      <c r="AA327" s="116"/>
      <c r="AB327" s="116"/>
      <c r="AC327" s="117"/>
      <c r="AD327" s="103" t="s">
        <v>73</v>
      </c>
      <c r="AE327" s="103"/>
    </row>
    <row r="328" spans="1:31" ht="2.25" customHeight="1" x14ac:dyDescent="0.2">
      <c r="A328" s="1"/>
      <c r="B328" s="14"/>
      <c r="Q328" s="79"/>
      <c r="R328" s="79"/>
      <c r="S328" s="79"/>
      <c r="T328" s="79"/>
    </row>
    <row r="329" spans="1:31" ht="15" customHeight="1" x14ac:dyDescent="0.2">
      <c r="A329" s="1"/>
      <c r="B329" s="102" t="s">
        <v>95</v>
      </c>
      <c r="C329" s="103"/>
      <c r="D329" s="103"/>
      <c r="E329" s="103"/>
      <c r="F329" s="103"/>
      <c r="G329" s="103"/>
      <c r="H329" s="103"/>
      <c r="I329" s="103"/>
      <c r="J329" s="103"/>
      <c r="K329" s="103"/>
      <c r="L329" s="103"/>
      <c r="M329" s="103"/>
      <c r="N329" s="103"/>
      <c r="O329" s="103"/>
      <c r="Q329" s="112"/>
      <c r="R329" s="113"/>
      <c r="S329" s="113"/>
      <c r="T329" s="114"/>
      <c r="U329" s="111" t="s">
        <v>72</v>
      </c>
      <c r="V329" s="110"/>
      <c r="X329" s="115">
        <f>IF(Q329=0,0,((Q329/32)*155))</f>
        <v>0</v>
      </c>
      <c r="Y329" s="116"/>
      <c r="Z329" s="116"/>
      <c r="AA329" s="116"/>
      <c r="AB329" s="116"/>
      <c r="AC329" s="117"/>
      <c r="AD329" s="103" t="s">
        <v>73</v>
      </c>
      <c r="AE329" s="103"/>
    </row>
    <row r="330" spans="1:31" ht="2.25" customHeight="1" x14ac:dyDescent="0.2">
      <c r="A330" s="1"/>
      <c r="B330" s="14"/>
      <c r="Q330" s="79"/>
      <c r="R330" s="79"/>
      <c r="S330" s="79"/>
      <c r="T330" s="79"/>
    </row>
    <row r="331" spans="1:31" ht="15" customHeight="1" x14ac:dyDescent="0.2">
      <c r="A331" s="1"/>
      <c r="B331" s="102" t="s">
        <v>96</v>
      </c>
      <c r="C331" s="103"/>
      <c r="D331" s="103"/>
      <c r="E331" s="103"/>
      <c r="F331" s="103"/>
      <c r="G331" s="103"/>
      <c r="H331" s="103"/>
      <c r="I331" s="103"/>
      <c r="J331" s="103"/>
      <c r="K331" s="103"/>
      <c r="L331" s="103"/>
      <c r="M331" s="103"/>
      <c r="N331" s="103"/>
      <c r="O331" s="103"/>
      <c r="Q331" s="112"/>
      <c r="R331" s="113"/>
      <c r="S331" s="113"/>
      <c r="T331" s="114"/>
      <c r="U331" s="111" t="s">
        <v>72</v>
      </c>
      <c r="V331" s="110"/>
      <c r="X331" s="115">
        <f>IF(Q331=0,0,((Q331/32)*100))</f>
        <v>0</v>
      </c>
      <c r="Y331" s="116"/>
      <c r="Z331" s="116"/>
      <c r="AA331" s="116"/>
      <c r="AB331" s="116"/>
      <c r="AC331" s="117"/>
      <c r="AD331" s="103" t="s">
        <v>73</v>
      </c>
      <c r="AE331" s="103"/>
    </row>
    <row r="332" spans="1:31" ht="2.25" customHeight="1" x14ac:dyDescent="0.2">
      <c r="A332" s="1"/>
      <c r="B332" s="14"/>
      <c r="Q332" s="79"/>
      <c r="R332" s="79"/>
      <c r="S332" s="79"/>
      <c r="T332" s="79"/>
    </row>
    <row r="333" spans="1:31" ht="15" customHeight="1" x14ac:dyDescent="0.2">
      <c r="A333" s="1"/>
      <c r="B333" s="102" t="s">
        <v>97</v>
      </c>
      <c r="C333" s="103"/>
      <c r="D333" s="103"/>
      <c r="E333" s="103"/>
      <c r="F333" s="103"/>
      <c r="G333" s="103"/>
      <c r="H333" s="103"/>
      <c r="I333" s="103"/>
      <c r="J333" s="103"/>
      <c r="K333" s="103"/>
      <c r="L333" s="103"/>
      <c r="M333" s="103"/>
      <c r="N333" s="103"/>
      <c r="O333" s="103"/>
      <c r="Q333" s="112"/>
      <c r="R333" s="113"/>
      <c r="S333" s="113"/>
      <c r="T333" s="114"/>
      <c r="U333" s="111" t="s">
        <v>72</v>
      </c>
      <c r="V333" s="110"/>
      <c r="X333" s="115">
        <f>IF(Q333=0,0,((Q333/32)*175))</f>
        <v>0</v>
      </c>
      <c r="Y333" s="116"/>
      <c r="Z333" s="116"/>
      <c r="AA333" s="116"/>
      <c r="AB333" s="116"/>
      <c r="AC333" s="117"/>
      <c r="AD333" s="103" t="s">
        <v>73</v>
      </c>
      <c r="AE333" s="103"/>
    </row>
    <row r="334" spans="1:31" ht="2.25" customHeight="1" x14ac:dyDescent="0.2">
      <c r="A334" s="1"/>
      <c r="B334" s="14"/>
      <c r="Q334" s="79"/>
      <c r="R334" s="79"/>
      <c r="S334" s="79"/>
      <c r="T334" s="79"/>
    </row>
    <row r="335" spans="1:31" ht="15" customHeight="1" x14ac:dyDescent="0.2">
      <c r="A335" s="1"/>
      <c r="B335" s="102" t="s">
        <v>98</v>
      </c>
      <c r="C335" s="103"/>
      <c r="D335" s="103"/>
      <c r="E335" s="103"/>
      <c r="F335" s="103"/>
      <c r="G335" s="103"/>
      <c r="H335" s="103"/>
      <c r="I335" s="103"/>
      <c r="J335" s="103"/>
      <c r="K335" s="103"/>
      <c r="L335" s="103"/>
      <c r="M335" s="103"/>
      <c r="N335" s="103"/>
      <c r="O335" s="103"/>
      <c r="Q335" s="112"/>
      <c r="R335" s="113"/>
      <c r="S335" s="113"/>
      <c r="T335" s="114"/>
      <c r="U335" s="111" t="s">
        <v>72</v>
      </c>
      <c r="V335" s="110"/>
      <c r="X335" s="115">
        <f>IF(Q335=0,0,((Q335/32)*155))</f>
        <v>0</v>
      </c>
      <c r="Y335" s="116"/>
      <c r="Z335" s="116"/>
      <c r="AA335" s="116"/>
      <c r="AB335" s="116"/>
      <c r="AC335" s="117"/>
      <c r="AD335" s="103" t="s">
        <v>73</v>
      </c>
      <c r="AE335" s="103"/>
    </row>
    <row r="336" spans="1:31" ht="2.25" customHeight="1" x14ac:dyDescent="0.2">
      <c r="A336" s="1"/>
      <c r="B336" s="14"/>
      <c r="Q336" s="79"/>
      <c r="R336" s="79"/>
      <c r="S336" s="79"/>
      <c r="T336" s="79"/>
    </row>
    <row r="337" spans="1:42" ht="15" customHeight="1" x14ac:dyDescent="0.2">
      <c r="A337" s="1"/>
      <c r="B337" s="102" t="s">
        <v>99</v>
      </c>
      <c r="C337" s="103"/>
      <c r="D337" s="103"/>
      <c r="E337" s="103"/>
      <c r="F337" s="103"/>
      <c r="G337" s="103"/>
      <c r="H337" s="103"/>
      <c r="I337" s="103"/>
      <c r="J337" s="103"/>
      <c r="K337" s="103"/>
      <c r="L337" s="103"/>
      <c r="M337" s="103"/>
      <c r="N337" s="103"/>
      <c r="O337" s="103"/>
      <c r="Q337" s="112"/>
      <c r="R337" s="113"/>
      <c r="S337" s="113"/>
      <c r="T337" s="114"/>
      <c r="U337" s="111" t="s">
        <v>72</v>
      </c>
      <c r="V337" s="110"/>
      <c r="X337" s="115">
        <f>IF(Q337=0,0,((Q337/32)*155))</f>
        <v>0</v>
      </c>
      <c r="Y337" s="116"/>
      <c r="Z337" s="116"/>
      <c r="AA337" s="116"/>
      <c r="AB337" s="116"/>
      <c r="AC337" s="117"/>
      <c r="AD337" s="103" t="s">
        <v>73</v>
      </c>
      <c r="AE337" s="103"/>
    </row>
    <row r="338" spans="1:42" ht="2.25" customHeight="1" x14ac:dyDescent="0.2">
      <c r="A338" s="1"/>
      <c r="B338" s="14"/>
      <c r="Q338" s="79"/>
      <c r="R338" s="79"/>
      <c r="S338" s="79"/>
      <c r="T338" s="79"/>
    </row>
    <row r="339" spans="1:42" ht="15" customHeight="1" x14ac:dyDescent="0.2">
      <c r="A339" s="1"/>
      <c r="B339" s="102" t="s">
        <v>100</v>
      </c>
      <c r="C339" s="103"/>
      <c r="D339" s="103"/>
      <c r="E339" s="103"/>
      <c r="F339" s="103"/>
      <c r="G339" s="103"/>
      <c r="H339" s="103"/>
      <c r="I339" s="103"/>
      <c r="J339" s="103"/>
      <c r="K339" s="103"/>
      <c r="L339" s="103"/>
      <c r="M339" s="103"/>
      <c r="N339" s="103"/>
      <c r="O339" s="103"/>
      <c r="Q339" s="112"/>
      <c r="R339" s="113"/>
      <c r="S339" s="113"/>
      <c r="T339" s="114"/>
      <c r="U339" s="111" t="s">
        <v>72</v>
      </c>
      <c r="V339" s="110"/>
      <c r="X339" s="115">
        <f>IF(Q339=0,0,((Q339/32)*155))</f>
        <v>0</v>
      </c>
      <c r="Y339" s="116"/>
      <c r="Z339" s="116"/>
      <c r="AA339" s="116"/>
      <c r="AB339" s="116"/>
      <c r="AC339" s="117"/>
      <c r="AD339" s="103" t="s">
        <v>73</v>
      </c>
      <c r="AE339" s="103"/>
    </row>
    <row r="340" spans="1:42" ht="2.25" customHeight="1" x14ac:dyDescent="0.2">
      <c r="A340" s="1"/>
      <c r="B340" s="14"/>
      <c r="Q340" s="79"/>
      <c r="R340" s="79"/>
      <c r="S340" s="79"/>
      <c r="T340" s="79"/>
    </row>
    <row r="341" spans="1:42" ht="15" customHeight="1" x14ac:dyDescent="0.2">
      <c r="A341" s="1"/>
      <c r="B341" s="102" t="s">
        <v>101</v>
      </c>
      <c r="C341" s="103"/>
      <c r="D341" s="103"/>
      <c r="E341" s="103"/>
      <c r="F341" s="103"/>
      <c r="G341" s="103"/>
      <c r="H341" s="103"/>
      <c r="I341" s="103"/>
      <c r="J341" s="103"/>
      <c r="K341" s="103"/>
      <c r="L341" s="103"/>
      <c r="M341" s="103"/>
      <c r="N341" s="103"/>
      <c r="O341" s="103"/>
      <c r="X341" s="115">
        <f>SUM(X289,X291,X293,X295,X297,X299,X301,X303,X305,X307,X309,X311,X313,X315,X317,X319,X321,X323,X325,X327,X329,X331,X333,X335,X337,X339)</f>
        <v>0</v>
      </c>
      <c r="Y341" s="116"/>
      <c r="Z341" s="116"/>
      <c r="AA341" s="116"/>
      <c r="AB341" s="116"/>
      <c r="AC341" s="117"/>
      <c r="AD341" s="103" t="s">
        <v>73</v>
      </c>
      <c r="AE341" s="103"/>
    </row>
    <row r="342" spans="1:42" ht="2.25" customHeight="1" x14ac:dyDescent="0.2">
      <c r="A342" s="1"/>
      <c r="B342" s="14"/>
      <c r="X342" s="2"/>
      <c r="Y342" s="2"/>
      <c r="Z342" s="2"/>
      <c r="AA342" s="2"/>
      <c r="AB342" s="2"/>
      <c r="AC342" s="2"/>
    </row>
    <row r="343" spans="1:42" ht="15" customHeight="1" x14ac:dyDescent="0.2">
      <c r="A343" s="1">
        <v>33</v>
      </c>
      <c r="B343" s="109" t="s">
        <v>102</v>
      </c>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c r="AO343" s="109"/>
      <c r="AP343" s="109"/>
    </row>
    <row r="344" spans="1:42" ht="2.25" customHeight="1" x14ac:dyDescent="0.2">
      <c r="A344" s="1"/>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row>
    <row r="345" spans="1:42" ht="15" customHeight="1" x14ac:dyDescent="0.2">
      <c r="A345" s="1"/>
      <c r="B345" s="178" t="s">
        <v>103</v>
      </c>
      <c r="C345" s="121"/>
      <c r="D345" s="121"/>
      <c r="E345" s="121"/>
      <c r="F345" s="121"/>
      <c r="G345" s="121"/>
      <c r="H345" s="121"/>
      <c r="I345" s="121"/>
      <c r="J345" s="121"/>
      <c r="K345" s="121"/>
      <c r="L345" s="121"/>
      <c r="M345" s="121"/>
      <c r="N345" s="121"/>
      <c r="O345" s="121"/>
      <c r="P345" s="79"/>
      <c r="Q345" s="112"/>
      <c r="R345" s="113"/>
      <c r="S345" s="113"/>
      <c r="T345" s="114"/>
      <c r="U345" s="230" t="s">
        <v>104</v>
      </c>
      <c r="V345" s="231"/>
      <c r="W345" s="79"/>
      <c r="X345" s="180">
        <f>SUM(AQ343,AQ345)</f>
        <v>0</v>
      </c>
      <c r="Y345" s="181"/>
      <c r="Z345" s="181"/>
      <c r="AA345" s="181"/>
      <c r="AB345" s="181"/>
      <c r="AC345" s="182"/>
      <c r="AD345" s="121" t="s">
        <v>73</v>
      </c>
      <c r="AE345" s="121"/>
      <c r="AF345" s="79"/>
      <c r="AG345" s="79"/>
      <c r="AH345" s="79"/>
      <c r="AI345" s="79"/>
      <c r="AJ345" s="79"/>
      <c r="AK345" s="79"/>
      <c r="AL345" s="79"/>
      <c r="AM345" s="79"/>
      <c r="AN345" s="79"/>
      <c r="AO345" s="79"/>
      <c r="AP345" s="79"/>
    </row>
    <row r="346" spans="1:42" ht="2.25" customHeight="1" x14ac:dyDescent="0.2">
      <c r="A346" s="1"/>
      <c r="B346" s="78"/>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c r="AN346" s="79"/>
      <c r="AO346" s="79"/>
      <c r="AP346" s="79"/>
    </row>
    <row r="347" spans="1:42" ht="15" customHeight="1" x14ac:dyDescent="0.2">
      <c r="A347" s="1"/>
      <c r="B347" s="178" t="s">
        <v>105</v>
      </c>
      <c r="C347" s="121"/>
      <c r="D347" s="121"/>
      <c r="E347" s="121"/>
      <c r="F347" s="121"/>
      <c r="G347" s="121"/>
      <c r="H347" s="121"/>
      <c r="I347" s="121"/>
      <c r="J347" s="121"/>
      <c r="K347" s="121"/>
      <c r="L347" s="121"/>
      <c r="M347" s="121"/>
      <c r="N347" s="121"/>
      <c r="O347" s="121"/>
      <c r="P347" s="79"/>
      <c r="Q347" s="112"/>
      <c r="R347" s="113"/>
      <c r="S347" s="113"/>
      <c r="T347" s="114"/>
      <c r="U347" s="230" t="s">
        <v>104</v>
      </c>
      <c r="V347" s="231"/>
      <c r="W347" s="79"/>
      <c r="X347" s="180">
        <f>SUM(AQ347,AQ349)</f>
        <v>0</v>
      </c>
      <c r="Y347" s="181"/>
      <c r="Z347" s="181"/>
      <c r="AA347" s="181"/>
      <c r="AB347" s="181"/>
      <c r="AC347" s="182"/>
      <c r="AD347" s="121" t="s">
        <v>73</v>
      </c>
      <c r="AE347" s="121"/>
      <c r="AF347" s="79"/>
      <c r="AG347" s="79"/>
      <c r="AH347" s="79"/>
      <c r="AI347" s="79"/>
      <c r="AJ347" s="79"/>
      <c r="AK347" s="79"/>
      <c r="AL347" s="79"/>
      <c r="AM347" s="79"/>
      <c r="AN347" s="79"/>
      <c r="AO347" s="79"/>
      <c r="AP347" s="79"/>
    </row>
    <row r="348" spans="1:42" ht="2.25" customHeight="1" x14ac:dyDescent="0.2">
      <c r="A348" s="1"/>
      <c r="B348" s="78"/>
      <c r="C348" s="79"/>
      <c r="D348" s="79"/>
      <c r="E348" s="79"/>
      <c r="F348" s="79"/>
      <c r="G348" s="79"/>
      <c r="H348" s="79"/>
      <c r="I348" s="79"/>
      <c r="J348" s="79"/>
      <c r="K348" s="79"/>
      <c r="L348" s="79"/>
      <c r="M348" s="79"/>
      <c r="N348" s="79"/>
      <c r="O348" s="79"/>
      <c r="P348" s="79"/>
      <c r="Q348" s="79"/>
      <c r="R348" s="79"/>
      <c r="S348" s="79"/>
      <c r="T348" s="79"/>
      <c r="U348" s="79"/>
      <c r="V348" s="79"/>
      <c r="W348" s="79"/>
      <c r="X348" s="66"/>
      <c r="Y348" s="66"/>
      <c r="Z348" s="66"/>
      <c r="AA348" s="66"/>
      <c r="AB348" s="66"/>
      <c r="AC348" s="66"/>
      <c r="AD348" s="79"/>
      <c r="AE348" s="79"/>
      <c r="AF348" s="79"/>
      <c r="AG348" s="79"/>
      <c r="AH348" s="79"/>
      <c r="AI348" s="79"/>
      <c r="AJ348" s="79"/>
      <c r="AK348" s="79"/>
      <c r="AL348" s="79"/>
      <c r="AM348" s="79"/>
      <c r="AN348" s="79"/>
      <c r="AO348" s="79"/>
      <c r="AP348" s="79"/>
    </row>
    <row r="349" spans="1:42" ht="15" customHeight="1" x14ac:dyDescent="0.2">
      <c r="A349" s="1"/>
      <c r="B349" s="178" t="s">
        <v>106</v>
      </c>
      <c r="C349" s="121"/>
      <c r="D349" s="121"/>
      <c r="E349" s="121"/>
      <c r="F349" s="121"/>
      <c r="G349" s="121"/>
      <c r="H349" s="121"/>
      <c r="I349" s="121"/>
      <c r="J349" s="121"/>
      <c r="K349" s="121"/>
      <c r="L349" s="121"/>
      <c r="M349" s="121"/>
      <c r="N349" s="121"/>
      <c r="O349" s="121"/>
      <c r="P349" s="79"/>
      <c r="Q349" s="79"/>
      <c r="R349" s="79"/>
      <c r="S349" s="79"/>
      <c r="T349" s="79"/>
      <c r="U349" s="79"/>
      <c r="V349" s="79"/>
      <c r="W349" s="79"/>
      <c r="X349" s="180">
        <f>SUM(X345,X347)</f>
        <v>0</v>
      </c>
      <c r="Y349" s="181"/>
      <c r="Z349" s="181"/>
      <c r="AA349" s="181"/>
      <c r="AB349" s="181"/>
      <c r="AC349" s="182"/>
      <c r="AD349" s="121" t="s">
        <v>73</v>
      </c>
      <c r="AE349" s="121"/>
      <c r="AF349" s="79"/>
      <c r="AG349" s="79"/>
      <c r="AH349" s="79"/>
      <c r="AI349" s="79"/>
      <c r="AJ349" s="79"/>
      <c r="AK349" s="79"/>
      <c r="AL349" s="79"/>
      <c r="AM349" s="79"/>
      <c r="AN349" s="79"/>
      <c r="AO349" s="79"/>
      <c r="AP349" s="79"/>
    </row>
    <row r="350" spans="1:42" ht="15" customHeight="1" x14ac:dyDescent="0.2">
      <c r="A350" s="1"/>
      <c r="B350" s="78"/>
      <c r="C350" s="79"/>
      <c r="D350" s="79"/>
      <c r="E350" s="79"/>
      <c r="F350" s="79"/>
      <c r="G350" s="79"/>
      <c r="H350" s="79"/>
      <c r="I350" s="79"/>
      <c r="J350" s="79"/>
      <c r="K350" s="79"/>
      <c r="L350" s="79"/>
      <c r="M350" s="79"/>
      <c r="N350" s="79"/>
      <c r="O350" s="79"/>
      <c r="P350" s="79"/>
      <c r="Q350" s="79"/>
      <c r="R350" s="79"/>
      <c r="S350" s="79"/>
      <c r="T350" s="79"/>
      <c r="U350" s="79"/>
      <c r="V350" s="79"/>
      <c r="W350" s="79"/>
      <c r="X350" s="66"/>
      <c r="Y350" s="66"/>
      <c r="Z350" s="66"/>
      <c r="AA350" s="66"/>
      <c r="AB350" s="66"/>
      <c r="AC350" s="66"/>
      <c r="AD350" s="79"/>
      <c r="AE350" s="79"/>
      <c r="AF350" s="79"/>
      <c r="AG350" s="79"/>
      <c r="AH350" s="79"/>
      <c r="AI350" s="79"/>
      <c r="AJ350" s="79"/>
      <c r="AK350" s="79"/>
      <c r="AL350" s="79"/>
      <c r="AM350" s="79"/>
      <c r="AN350" s="79"/>
      <c r="AO350" s="79"/>
      <c r="AP350" s="79"/>
    </row>
    <row r="351" spans="1:42" ht="15" customHeight="1" x14ac:dyDescent="0.2">
      <c r="A351" s="1">
        <v>34</v>
      </c>
      <c r="B351" s="232" t="s">
        <v>107</v>
      </c>
      <c r="C351" s="232"/>
      <c r="D351" s="232"/>
      <c r="E351" s="232"/>
      <c r="F351" s="232"/>
      <c r="G351" s="232"/>
      <c r="H351" s="232"/>
      <c r="I351" s="232"/>
      <c r="J351" s="232"/>
      <c r="K351" s="232"/>
      <c r="L351" s="232"/>
      <c r="M351" s="232"/>
      <c r="N351" s="232"/>
      <c r="O351" s="232"/>
      <c r="P351" s="232"/>
      <c r="Q351" s="232"/>
      <c r="R351" s="232"/>
      <c r="S351" s="232"/>
      <c r="T351" s="232"/>
      <c r="U351" s="232"/>
      <c r="V351" s="232"/>
      <c r="W351" s="232"/>
      <c r="X351" s="232"/>
      <c r="Y351" s="232"/>
      <c r="Z351" s="232"/>
      <c r="AA351" s="232"/>
      <c r="AB351" s="232"/>
      <c r="AC351" s="232"/>
      <c r="AD351" s="232"/>
      <c r="AE351" s="232"/>
      <c r="AF351" s="232"/>
      <c r="AG351" s="232"/>
      <c r="AH351" s="232"/>
      <c r="AI351" s="232"/>
      <c r="AJ351" s="232"/>
      <c r="AK351" s="232"/>
      <c r="AL351" s="232"/>
      <c r="AM351" s="232"/>
      <c r="AN351" s="232"/>
      <c r="AO351" s="232"/>
      <c r="AP351" s="232"/>
    </row>
    <row r="352" spans="1:42" ht="15" customHeight="1" x14ac:dyDescent="0.2">
      <c r="A352" s="1"/>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row>
    <row r="353" spans="1:43" ht="15" customHeight="1" x14ac:dyDescent="0.2">
      <c r="A353" s="1"/>
      <c r="B353" s="178" t="s">
        <v>103</v>
      </c>
      <c r="C353" s="121"/>
      <c r="D353" s="121"/>
      <c r="E353" s="121"/>
      <c r="F353" s="121"/>
      <c r="G353" s="121"/>
      <c r="H353" s="121"/>
      <c r="I353" s="121"/>
      <c r="J353" s="121"/>
      <c r="K353" s="121"/>
      <c r="L353" s="121"/>
      <c r="M353" s="121"/>
      <c r="N353" s="121"/>
      <c r="O353" s="121"/>
      <c r="P353" s="79"/>
      <c r="Q353" s="112"/>
      <c r="R353" s="113"/>
      <c r="S353" s="113"/>
      <c r="T353" s="114"/>
      <c r="U353" s="230" t="s">
        <v>104</v>
      </c>
      <c r="V353" s="231"/>
      <c r="W353" s="79"/>
      <c r="X353" s="180">
        <f>IF(Q353&gt;0,120,0)</f>
        <v>0</v>
      </c>
      <c r="Y353" s="181"/>
      <c r="Z353" s="181"/>
      <c r="AA353" s="181"/>
      <c r="AB353" s="181"/>
      <c r="AC353" s="182"/>
      <c r="AD353" s="121" t="s">
        <v>73</v>
      </c>
      <c r="AE353" s="121"/>
      <c r="AF353" s="79"/>
      <c r="AG353" s="79"/>
      <c r="AH353" s="79"/>
      <c r="AI353" s="79"/>
      <c r="AJ353" s="79"/>
      <c r="AK353" s="79"/>
      <c r="AL353" s="79"/>
      <c r="AM353" s="79"/>
      <c r="AN353" s="79"/>
      <c r="AO353" s="79"/>
      <c r="AP353" s="79"/>
    </row>
    <row r="354" spans="1:43" ht="2.25" customHeight="1" x14ac:dyDescent="0.2">
      <c r="A354" s="1"/>
      <c r="B354" s="78"/>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row>
    <row r="355" spans="1:43" ht="15" customHeight="1" x14ac:dyDescent="0.2">
      <c r="A355" s="1"/>
      <c r="B355" s="178" t="s">
        <v>105</v>
      </c>
      <c r="C355" s="121"/>
      <c r="D355" s="121"/>
      <c r="E355" s="121"/>
      <c r="F355" s="121"/>
      <c r="G355" s="121"/>
      <c r="H355" s="121"/>
      <c r="I355" s="121"/>
      <c r="J355" s="121"/>
      <c r="K355" s="121"/>
      <c r="L355" s="121"/>
      <c r="M355" s="121"/>
      <c r="N355" s="121"/>
      <c r="O355" s="121"/>
      <c r="P355" s="79"/>
      <c r="Q355" s="112"/>
      <c r="R355" s="113"/>
      <c r="S355" s="113"/>
      <c r="T355" s="114"/>
      <c r="U355" s="230" t="s">
        <v>104</v>
      </c>
      <c r="V355" s="231"/>
      <c r="W355" s="79"/>
      <c r="X355" s="180">
        <f>IF(Q355&gt;0,190,0)</f>
        <v>0</v>
      </c>
      <c r="Y355" s="181"/>
      <c r="Z355" s="181"/>
      <c r="AA355" s="181"/>
      <c r="AB355" s="181"/>
      <c r="AC355" s="182"/>
      <c r="AD355" s="121" t="s">
        <v>73</v>
      </c>
      <c r="AE355" s="121"/>
      <c r="AF355" s="79"/>
      <c r="AG355" s="79"/>
      <c r="AH355" s="79"/>
      <c r="AI355" s="79"/>
      <c r="AJ355" s="79"/>
      <c r="AK355" s="79"/>
      <c r="AL355" s="79"/>
      <c r="AM355" s="79"/>
      <c r="AN355" s="79"/>
      <c r="AO355" s="79"/>
      <c r="AP355" s="79"/>
    </row>
    <row r="356" spans="1:43" ht="2.25" customHeight="1" x14ac:dyDescent="0.2">
      <c r="A356" s="1"/>
      <c r="B356" s="78"/>
      <c r="C356" s="79"/>
      <c r="D356" s="79"/>
      <c r="E356" s="79"/>
      <c r="F356" s="79"/>
      <c r="G356" s="79"/>
      <c r="H356" s="79"/>
      <c r="I356" s="79"/>
      <c r="J356" s="79"/>
      <c r="K356" s="79"/>
      <c r="L356" s="79"/>
      <c r="M356" s="79"/>
      <c r="N356" s="79"/>
      <c r="O356" s="79"/>
      <c r="P356" s="79"/>
      <c r="Q356" s="91"/>
      <c r="R356" s="91"/>
      <c r="S356" s="91"/>
      <c r="T356" s="91"/>
      <c r="U356" s="191"/>
      <c r="V356" s="191"/>
      <c r="W356" s="79"/>
      <c r="X356" s="66"/>
      <c r="Y356" s="66"/>
      <c r="Z356" s="66"/>
      <c r="AA356" s="66"/>
      <c r="AB356" s="66"/>
      <c r="AC356" s="66"/>
      <c r="AD356" s="79"/>
      <c r="AE356" s="79"/>
      <c r="AF356" s="79"/>
      <c r="AG356" s="79"/>
      <c r="AH356" s="79"/>
      <c r="AI356" s="79"/>
      <c r="AJ356" s="79"/>
      <c r="AK356" s="79"/>
      <c r="AL356" s="79"/>
      <c r="AM356" s="79"/>
      <c r="AN356" s="79"/>
      <c r="AO356" s="79"/>
      <c r="AP356" s="79"/>
    </row>
    <row r="357" spans="1:43" ht="15" customHeight="1" x14ac:dyDescent="0.2">
      <c r="A357" s="1"/>
      <c r="B357" s="178" t="s">
        <v>106</v>
      </c>
      <c r="C357" s="121"/>
      <c r="D357" s="121"/>
      <c r="E357" s="121"/>
      <c r="F357" s="121"/>
      <c r="G357" s="121"/>
      <c r="H357" s="121"/>
      <c r="I357" s="121"/>
      <c r="J357" s="121"/>
      <c r="K357" s="121"/>
      <c r="L357" s="121"/>
      <c r="M357" s="121"/>
      <c r="N357" s="121"/>
      <c r="O357" s="121"/>
      <c r="P357" s="79"/>
      <c r="Q357" s="91"/>
      <c r="R357" s="91"/>
      <c r="S357" s="91"/>
      <c r="T357" s="91"/>
      <c r="U357" s="77"/>
      <c r="V357" s="77"/>
      <c r="W357" s="79"/>
      <c r="X357" s="180">
        <f>SUM(X353,X355)</f>
        <v>0</v>
      </c>
      <c r="Y357" s="181"/>
      <c r="Z357" s="181"/>
      <c r="AA357" s="181"/>
      <c r="AB357" s="181"/>
      <c r="AC357" s="182"/>
      <c r="AD357" s="121" t="s">
        <v>73</v>
      </c>
      <c r="AE357" s="121"/>
      <c r="AF357" s="79"/>
      <c r="AG357" s="79"/>
      <c r="AH357" s="79"/>
      <c r="AI357" s="79"/>
      <c r="AJ357" s="79"/>
      <c r="AK357" s="79"/>
      <c r="AL357" s="79"/>
      <c r="AM357" s="79"/>
      <c r="AN357" s="79"/>
      <c r="AO357" s="79"/>
      <c r="AP357" s="79"/>
    </row>
    <row r="358" spans="1:43" ht="2.25" customHeight="1" x14ac:dyDescent="0.2">
      <c r="A358" s="1"/>
      <c r="B358" s="14"/>
      <c r="Q358" s="4"/>
      <c r="R358" s="4"/>
      <c r="S358" s="4"/>
      <c r="T358" s="4"/>
      <c r="U358" s="19"/>
      <c r="V358" s="19"/>
      <c r="X358" s="2"/>
      <c r="Y358" s="2"/>
      <c r="Z358" s="2"/>
      <c r="AA358" s="2"/>
      <c r="AB358" s="2"/>
      <c r="AC358" s="2"/>
    </row>
    <row r="359" spans="1:43" ht="15" customHeight="1" x14ac:dyDescent="0.2">
      <c r="A359" s="102"/>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c r="AB359" s="102"/>
      <c r="AC359" s="102"/>
      <c r="AD359" s="102"/>
      <c r="AE359" s="102"/>
      <c r="AF359" s="102"/>
      <c r="AG359" s="102"/>
      <c r="AH359" s="102"/>
      <c r="AI359" s="102"/>
      <c r="AJ359" s="102"/>
      <c r="AK359" s="102"/>
      <c r="AL359" s="102"/>
      <c r="AM359" s="102"/>
      <c r="AN359" s="102"/>
      <c r="AO359" s="102"/>
      <c r="AP359" s="102"/>
    </row>
    <row r="360" spans="1:43" ht="2.25" customHeight="1" x14ac:dyDescent="0.2">
      <c r="A360" s="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row>
    <row r="361" spans="1:43" ht="15" customHeight="1" x14ac:dyDescent="0.2">
      <c r="A361" s="1">
        <v>35</v>
      </c>
      <c r="B361" s="199" t="s">
        <v>226</v>
      </c>
      <c r="C361" s="199"/>
      <c r="D361" s="199"/>
      <c r="E361" s="199"/>
      <c r="F361" s="199"/>
      <c r="G361" s="199"/>
      <c r="H361" s="199"/>
      <c r="I361" s="199"/>
      <c r="J361" s="199"/>
      <c r="K361" s="199"/>
      <c r="L361" s="199"/>
      <c r="M361" s="199"/>
      <c r="N361" s="199"/>
      <c r="O361" s="199"/>
      <c r="P361" s="199"/>
      <c r="Q361" s="199"/>
      <c r="R361" s="199"/>
      <c r="S361" s="199"/>
      <c r="T361" s="199"/>
      <c r="U361" s="199"/>
      <c r="V361" s="199"/>
      <c r="W361" s="199"/>
      <c r="X361" s="199"/>
      <c r="Y361" s="199"/>
      <c r="Z361" s="199"/>
      <c r="AA361" s="199"/>
      <c r="AB361" s="199"/>
      <c r="AC361" s="199"/>
      <c r="AD361" s="199"/>
      <c r="AE361" s="199"/>
      <c r="AF361" s="199"/>
      <c r="AG361" s="199"/>
      <c r="AH361" s="199"/>
      <c r="AI361" s="199"/>
      <c r="AJ361" s="199"/>
      <c r="AK361" s="199"/>
      <c r="AL361" s="199"/>
      <c r="AM361" s="199"/>
      <c r="AN361" s="199"/>
      <c r="AO361" s="199"/>
      <c r="AP361" s="199"/>
    </row>
    <row r="362" spans="1:43" ht="15" customHeight="1" x14ac:dyDescent="0.2">
      <c r="A362" s="1"/>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c r="AI362" s="110"/>
      <c r="AJ362" s="110"/>
      <c r="AK362" s="110"/>
      <c r="AL362" s="110"/>
      <c r="AM362" s="110"/>
      <c r="AN362" s="110"/>
      <c r="AO362" s="110"/>
      <c r="AP362" s="110"/>
    </row>
    <row r="363" spans="1:43" ht="2.25" customHeight="1" x14ac:dyDescent="0.2">
      <c r="A363" s="1"/>
    </row>
    <row r="364" spans="1:43" ht="15" customHeight="1" x14ac:dyDescent="0.2">
      <c r="A364" s="1"/>
      <c r="B364" s="192" t="s">
        <v>108</v>
      </c>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103"/>
      <c r="AL364" s="103"/>
      <c r="AM364" s="103"/>
      <c r="AN364" s="103"/>
      <c r="AO364" s="103"/>
      <c r="AP364" s="103"/>
    </row>
    <row r="365" spans="1:43" ht="2.25" customHeight="1" x14ac:dyDescent="0.2">
      <c r="A365" s="1"/>
    </row>
    <row r="366" spans="1:43" ht="15" customHeight="1" x14ac:dyDescent="0.2">
      <c r="A366" s="1"/>
      <c r="B366" s="178" t="s">
        <v>109</v>
      </c>
      <c r="C366" s="121"/>
      <c r="D366" s="121"/>
      <c r="E366" s="121"/>
      <c r="F366" s="121"/>
      <c r="G366" s="121"/>
      <c r="H366" s="121"/>
      <c r="I366" s="121"/>
      <c r="J366" s="121"/>
      <c r="K366" s="121"/>
      <c r="L366" s="121"/>
      <c r="M366" s="121"/>
      <c r="N366" s="121"/>
      <c r="O366" s="121"/>
      <c r="P366" s="47"/>
      <c r="Q366" s="180">
        <f>IF(Q261&lt;601,AQ366,AQ368)</f>
        <v>0</v>
      </c>
      <c r="R366" s="181"/>
      <c r="S366" s="181"/>
      <c r="T366" s="181"/>
      <c r="U366" s="181"/>
      <c r="V366" s="182"/>
      <c r="W366" s="121" t="s">
        <v>73</v>
      </c>
      <c r="X366" s="121"/>
      <c r="Y366" s="47"/>
      <c r="AQ366" s="48">
        <f>IF(Q261=0,0,IF(Q261&lt;76,(Q261*25),IF(Q261&lt;151,(1875+(15*(Q261-75))),IF(Q261&lt;251,(3000+(10*(Q261-150))),IF(Q261&lt;351,(4000+(9*(Q261-250))),(4900+(8*(Q261-350))))))))</f>
        <v>0</v>
      </c>
    </row>
    <row r="367" spans="1:43" ht="2.25" customHeight="1" x14ac:dyDescent="0.2">
      <c r="A367" s="1"/>
      <c r="N367" s="12"/>
      <c r="AQ367" s="48"/>
    </row>
    <row r="368" spans="1:43" ht="15" customHeight="1" x14ac:dyDescent="0.2">
      <c r="A368" s="1"/>
      <c r="B368" s="102" t="s">
        <v>110</v>
      </c>
      <c r="C368" s="102"/>
      <c r="D368" s="102"/>
      <c r="E368" s="102"/>
      <c r="F368" s="102"/>
      <c r="G368" s="102"/>
      <c r="H368" s="102"/>
      <c r="I368" s="102"/>
      <c r="J368" s="102"/>
      <c r="K368" s="102"/>
      <c r="L368" s="102"/>
      <c r="M368" s="102"/>
      <c r="N368" s="102"/>
      <c r="O368" s="102"/>
      <c r="Q368" s="115">
        <f>X284</f>
        <v>0</v>
      </c>
      <c r="R368" s="116"/>
      <c r="S368" s="116"/>
      <c r="T368" s="116"/>
      <c r="U368" s="116"/>
      <c r="V368" s="117"/>
      <c r="W368" s="103" t="s">
        <v>73</v>
      </c>
      <c r="X368" s="103"/>
      <c r="AQ368" s="48">
        <f>IF(Q261=0,0,IF(Q261&lt;76,((Q261*25)*1.3),IF(Q261&lt;151,((1875+(15*(Q261-75)))*1.3),IF(Q261&lt;251,((3000+(10*(Q261-150)))*1.3),IF(Q261&lt;351,((4000+(9*(Q261-250)))*1.3),((4900+(8*(Q261-350)))*1.3))))))</f>
        <v>0</v>
      </c>
    </row>
    <row r="369" spans="1:43" ht="2.25" customHeight="1" x14ac:dyDescent="0.2">
      <c r="A369" s="1"/>
      <c r="N369" s="12"/>
      <c r="AQ369" s="48"/>
    </row>
    <row r="370" spans="1:43" ht="15" customHeight="1" x14ac:dyDescent="0.2">
      <c r="A370" s="1"/>
      <c r="B370" s="102" t="s">
        <v>111</v>
      </c>
      <c r="C370" s="102"/>
      <c r="D370" s="102"/>
      <c r="E370" s="102"/>
      <c r="F370" s="102"/>
      <c r="G370" s="102"/>
      <c r="H370" s="102"/>
      <c r="I370" s="102"/>
      <c r="J370" s="102"/>
      <c r="K370" s="102"/>
      <c r="L370" s="102"/>
      <c r="M370" s="102"/>
      <c r="N370" s="102"/>
      <c r="O370" s="102"/>
      <c r="Q370" s="115">
        <f>X341</f>
        <v>0</v>
      </c>
      <c r="R370" s="116"/>
      <c r="S370" s="116"/>
      <c r="T370" s="116"/>
      <c r="U370" s="116"/>
      <c r="V370" s="117"/>
      <c r="W370" s="103" t="s">
        <v>73</v>
      </c>
      <c r="X370" s="103"/>
    </row>
    <row r="371" spans="1:43" ht="2.25" customHeight="1" x14ac:dyDescent="0.2">
      <c r="A371" s="1"/>
      <c r="N371" s="12"/>
    </row>
    <row r="372" spans="1:43" ht="15" customHeight="1" x14ac:dyDescent="0.2">
      <c r="A372" s="1"/>
      <c r="B372" s="102" t="s">
        <v>112</v>
      </c>
      <c r="C372" s="103"/>
      <c r="D372" s="103"/>
      <c r="E372" s="103"/>
      <c r="F372" s="103"/>
      <c r="G372" s="103"/>
      <c r="H372" s="103"/>
      <c r="I372" s="103"/>
      <c r="J372" s="103"/>
      <c r="K372" s="103"/>
      <c r="L372" s="103"/>
      <c r="M372" s="103"/>
      <c r="N372" s="103"/>
      <c r="O372" s="103"/>
      <c r="Q372" s="115">
        <f>X349</f>
        <v>0</v>
      </c>
      <c r="R372" s="116"/>
      <c r="S372" s="116"/>
      <c r="T372" s="116"/>
      <c r="U372" s="116"/>
      <c r="V372" s="117"/>
      <c r="W372" s="103" t="s">
        <v>73</v>
      </c>
      <c r="X372" s="103"/>
    </row>
    <row r="373" spans="1:43" ht="2.25" customHeight="1" x14ac:dyDescent="0.2">
      <c r="A373" s="1"/>
      <c r="B373" s="14"/>
      <c r="Q373" s="99"/>
      <c r="R373" s="99"/>
      <c r="S373" s="99"/>
      <c r="T373" s="99"/>
      <c r="U373" s="99"/>
      <c r="V373" s="99"/>
    </row>
    <row r="374" spans="1:43" ht="15" customHeight="1" x14ac:dyDescent="0.2">
      <c r="A374" s="1"/>
      <c r="B374" s="102" t="s">
        <v>113</v>
      </c>
      <c r="C374" s="103"/>
      <c r="D374" s="103"/>
      <c r="E374" s="103"/>
      <c r="F374" s="103"/>
      <c r="G374" s="103"/>
      <c r="H374" s="103"/>
      <c r="I374" s="103"/>
      <c r="J374" s="103"/>
      <c r="K374" s="103"/>
      <c r="L374" s="103"/>
      <c r="M374" s="103"/>
      <c r="N374" s="103"/>
      <c r="O374" s="103"/>
      <c r="Q374" s="115">
        <f>X357</f>
        <v>0</v>
      </c>
      <c r="R374" s="116"/>
      <c r="S374" s="116"/>
      <c r="T374" s="116"/>
      <c r="U374" s="116"/>
      <c r="V374" s="117"/>
      <c r="W374" s="103" t="s">
        <v>73</v>
      </c>
      <c r="X374" s="103"/>
    </row>
    <row r="375" spans="1:43" ht="2.25" customHeight="1" x14ac:dyDescent="0.2">
      <c r="A375" s="1"/>
      <c r="B375" s="14"/>
      <c r="Q375" s="2"/>
      <c r="R375" s="2"/>
      <c r="S375" s="2"/>
      <c r="T375" s="2"/>
      <c r="U375" s="2"/>
      <c r="V375" s="2"/>
    </row>
    <row r="376" spans="1:43" ht="15" customHeight="1" x14ac:dyDescent="0.2">
      <c r="A376" s="1"/>
      <c r="B376" s="102" t="s">
        <v>101</v>
      </c>
      <c r="C376" s="103"/>
      <c r="D376" s="103"/>
      <c r="E376" s="103"/>
      <c r="F376" s="103"/>
      <c r="G376" s="103"/>
      <c r="H376" s="103"/>
      <c r="I376" s="103"/>
      <c r="J376" s="103"/>
      <c r="K376" s="103"/>
      <c r="L376" s="103"/>
      <c r="M376" s="103"/>
      <c r="N376" s="103"/>
      <c r="O376" s="103"/>
      <c r="Q376" s="115">
        <f>SUM(Q366,Q368,Q370,Q372,Q374)</f>
        <v>0</v>
      </c>
      <c r="R376" s="116"/>
      <c r="S376" s="116"/>
      <c r="T376" s="116"/>
      <c r="U376" s="116"/>
      <c r="V376" s="117"/>
      <c r="W376" s="103" t="s">
        <v>73</v>
      </c>
      <c r="X376" s="103"/>
    </row>
    <row r="377" spans="1:43" ht="15" customHeight="1" x14ac:dyDescent="0.2">
      <c r="A377" s="1"/>
    </row>
    <row r="378" spans="1:43" ht="15" customHeight="1" x14ac:dyDescent="0.2">
      <c r="A378" s="1"/>
      <c r="B378" s="179" t="s">
        <v>227</v>
      </c>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21"/>
      <c r="AQ378" s="48">
        <f>IF(AND(Q264=0,B276&lt;33),485,IF(AND(Q264&gt;0,B276&lt;33),600,IF(B276&lt;65,805,IF(B276&lt;97,1200,IF(B276&lt;113,1400,IF(B276&lt;129,1600,IF(B276&lt;145,1800)))))))</f>
        <v>485</v>
      </c>
    </row>
    <row r="379" spans="1:43" ht="2.25" customHeight="1" x14ac:dyDescent="0.2">
      <c r="A379" s="1"/>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8"/>
    </row>
    <row r="380" spans="1:43" ht="15" customHeight="1" x14ac:dyDescent="0.2">
      <c r="A380" s="1"/>
      <c r="B380" s="180">
        <f>IF(B276=0,0,IF(B276&lt;145,AQ378,IF(B276&lt;=256,AQ380,AQ382)))</f>
        <v>0</v>
      </c>
      <c r="C380" s="181"/>
      <c r="D380" s="181"/>
      <c r="E380" s="181"/>
      <c r="F380" s="181"/>
      <c r="G380" s="182"/>
      <c r="H380" s="121" t="s">
        <v>73</v>
      </c>
      <c r="I380" s="121"/>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8">
        <f>IF(B276&lt;161,2000,IF(B276&lt;177,2200,IF(B276&lt;193,2400,IF(B276&lt;209,2600,IF(B276&lt;225,2800,IF(B276&lt;241,3000,IF(B276&lt;257,3200)))))))</f>
        <v>2000</v>
      </c>
    </row>
    <row r="381" spans="1:43" ht="15" customHeight="1" x14ac:dyDescent="0.2">
      <c r="A381" s="1"/>
      <c r="AQ381" s="48"/>
    </row>
    <row r="382" spans="1:43" ht="15" customHeight="1" x14ac:dyDescent="0.2">
      <c r="A382" s="1"/>
      <c r="B382" s="192" t="s">
        <v>114</v>
      </c>
      <c r="C382" s="192"/>
      <c r="D382" s="192"/>
      <c r="E382" s="192"/>
      <c r="F382" s="192"/>
      <c r="G382" s="192"/>
      <c r="H382" s="192"/>
      <c r="I382" s="192"/>
      <c r="J382" s="192"/>
      <c r="K382" s="192"/>
      <c r="L382" s="192"/>
      <c r="M382" s="192"/>
      <c r="N382" s="192"/>
      <c r="O382" s="192"/>
      <c r="P382" s="192"/>
      <c r="Q382" s="192"/>
      <c r="R382" s="192"/>
      <c r="S382" s="192"/>
      <c r="T382" s="192"/>
      <c r="U382" s="192"/>
      <c r="V382" s="192"/>
      <c r="W382" s="192"/>
      <c r="X382" s="192"/>
      <c r="Y382" s="192"/>
      <c r="Z382" s="192"/>
      <c r="AA382" s="192"/>
      <c r="AB382" s="192"/>
      <c r="AC382" s="192"/>
      <c r="AD382" s="192"/>
      <c r="AE382" s="192"/>
      <c r="AF382" s="192"/>
      <c r="AG382" s="192"/>
      <c r="AH382" s="192"/>
      <c r="AI382" s="192"/>
      <c r="AJ382" s="192"/>
      <c r="AK382" s="192"/>
      <c r="AL382" s="192"/>
      <c r="AM382" s="192"/>
      <c r="AN382" s="192"/>
      <c r="AO382" s="192"/>
      <c r="AP382" s="103"/>
      <c r="AQ382" s="48">
        <f>IF(B276&lt;273,3400,IF(B276&lt;289,3600,IF(B276&lt;305,3800,IF(B276&lt;321,4000,IF(B276&lt;337,4200,IF(B276&lt;353,4400,IF(B276&lt;369,4600)))))))</f>
        <v>3400</v>
      </c>
    </row>
    <row r="383" spans="1:43" ht="2.25" customHeight="1" x14ac:dyDescent="0.2">
      <c r="A383" s="1"/>
    </row>
    <row r="384" spans="1:43" ht="15" customHeight="1" x14ac:dyDescent="0.2">
      <c r="A384" s="1"/>
      <c r="B384" s="105" t="s">
        <v>115</v>
      </c>
      <c r="C384" s="103"/>
      <c r="D384" s="103"/>
      <c r="E384" s="103"/>
      <c r="F384" s="103"/>
      <c r="G384" s="103"/>
      <c r="H384" s="103"/>
      <c r="I384" s="103"/>
      <c r="J384" s="103"/>
      <c r="K384" s="103"/>
      <c r="L384" s="103"/>
      <c r="M384" s="103"/>
      <c r="N384" s="103"/>
      <c r="O384" s="103"/>
      <c r="Q384" s="115">
        <f>Q261*4</f>
        <v>0</v>
      </c>
      <c r="R384" s="116"/>
      <c r="S384" s="116"/>
      <c r="T384" s="116"/>
      <c r="U384" s="116"/>
      <c r="V384" s="117"/>
      <c r="W384" s="103" t="s">
        <v>73</v>
      </c>
      <c r="X384" s="103"/>
    </row>
    <row r="385" spans="1:42" ht="2.25" customHeight="1" x14ac:dyDescent="0.2">
      <c r="A385" s="1"/>
      <c r="N385" s="12"/>
      <c r="U385" s="98"/>
    </row>
    <row r="386" spans="1:42" ht="15" customHeight="1" x14ac:dyDescent="0.2">
      <c r="A386" s="1"/>
      <c r="B386" s="105" t="s">
        <v>116</v>
      </c>
      <c r="C386" s="103"/>
      <c r="D386" s="103"/>
      <c r="E386" s="103"/>
      <c r="F386" s="103"/>
      <c r="G386" s="103"/>
      <c r="H386" s="103"/>
      <c r="I386" s="103"/>
      <c r="J386" s="103"/>
      <c r="K386" s="103"/>
      <c r="L386" s="103"/>
      <c r="M386" s="103"/>
      <c r="N386" s="103"/>
      <c r="O386" s="103"/>
      <c r="Q386" s="115">
        <f>IF(Q261=0,0,IF(Q261&lt;=41,50,(Q261*1.2)))</f>
        <v>0</v>
      </c>
      <c r="R386" s="116"/>
      <c r="S386" s="116"/>
      <c r="T386" s="116"/>
      <c r="U386" s="116"/>
      <c r="V386" s="117"/>
      <c r="W386" s="103" t="s">
        <v>73</v>
      </c>
      <c r="X386" s="103"/>
    </row>
    <row r="387" spans="1:42" ht="2.25" customHeight="1" x14ac:dyDescent="0.2">
      <c r="A387" s="1"/>
    </row>
    <row r="388" spans="1:42" ht="15" customHeight="1" x14ac:dyDescent="0.2">
      <c r="A388" s="1"/>
      <c r="B388" s="105" t="s">
        <v>117</v>
      </c>
      <c r="C388" s="103"/>
      <c r="D388" s="103"/>
      <c r="E388" s="103"/>
      <c r="F388" s="103"/>
      <c r="G388" s="103"/>
      <c r="H388" s="103"/>
      <c r="I388" s="103"/>
      <c r="J388" s="103"/>
      <c r="K388" s="103"/>
      <c r="L388" s="103"/>
      <c r="M388" s="103"/>
      <c r="N388" s="103"/>
      <c r="O388" s="103"/>
      <c r="Q388" s="115">
        <f>B268*1.2</f>
        <v>0</v>
      </c>
      <c r="R388" s="116"/>
      <c r="S388" s="116"/>
      <c r="T388" s="116"/>
      <c r="U388" s="116"/>
      <c r="V388" s="117"/>
      <c r="W388" s="103" t="s">
        <v>73</v>
      </c>
      <c r="X388" s="103"/>
    </row>
    <row r="389" spans="1:42" ht="2.25" customHeight="1" x14ac:dyDescent="0.2">
      <c r="A389" s="1"/>
      <c r="N389" s="12"/>
    </row>
    <row r="390" spans="1:42" ht="15" customHeight="1" x14ac:dyDescent="0.2">
      <c r="A390" s="1"/>
      <c r="B390" s="105" t="s">
        <v>118</v>
      </c>
      <c r="C390" s="103"/>
      <c r="D390" s="103"/>
      <c r="E390" s="103"/>
      <c r="F390" s="103"/>
      <c r="G390" s="103"/>
      <c r="H390" s="103"/>
      <c r="I390" s="103"/>
      <c r="J390" s="103"/>
      <c r="K390" s="103"/>
      <c r="L390" s="103"/>
      <c r="M390" s="103"/>
      <c r="N390" s="103"/>
      <c r="O390" s="103"/>
      <c r="Q390" s="115">
        <f>B272*24</f>
        <v>0</v>
      </c>
      <c r="R390" s="116"/>
      <c r="S390" s="116"/>
      <c r="T390" s="116"/>
      <c r="U390" s="116"/>
      <c r="V390" s="117"/>
      <c r="W390" s="103" t="s">
        <v>73</v>
      </c>
      <c r="X390" s="103"/>
    </row>
    <row r="391" spans="1:42" ht="15" customHeight="1" x14ac:dyDescent="0.2">
      <c r="A391" s="1"/>
    </row>
    <row r="392" spans="1:42" ht="15" customHeight="1" x14ac:dyDescent="0.2">
      <c r="A392" s="1"/>
      <c r="B392" s="183" t="s">
        <v>119</v>
      </c>
      <c r="C392" s="183"/>
      <c r="D392" s="183"/>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c r="AB392" s="183"/>
      <c r="AC392" s="183"/>
      <c r="AD392" s="183"/>
      <c r="AE392" s="183"/>
      <c r="AF392" s="183"/>
      <c r="AG392" s="183"/>
      <c r="AH392" s="183"/>
      <c r="AI392" s="183"/>
      <c r="AJ392" s="183"/>
      <c r="AK392" s="183"/>
      <c r="AL392" s="183"/>
      <c r="AM392" s="183"/>
      <c r="AN392" s="183"/>
      <c r="AO392" s="183"/>
      <c r="AP392" s="103"/>
    </row>
    <row r="393" spans="1:42" ht="15" hidden="1" customHeight="1" x14ac:dyDescent="0.2">
      <c r="A393" s="1"/>
    </row>
    <row r="394" spans="1:42" ht="2.25" customHeight="1" x14ac:dyDescent="0.2">
      <c r="A394" s="1"/>
    </row>
    <row r="395" spans="1:42" ht="15" customHeight="1" x14ac:dyDescent="0.2">
      <c r="A395" s="1">
        <v>36</v>
      </c>
      <c r="B395" s="184" t="s">
        <v>228</v>
      </c>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row>
    <row r="396" spans="1:42" ht="15" customHeight="1" x14ac:dyDescent="0.2">
      <c r="A396" s="1"/>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row>
    <row r="397" spans="1:42" ht="2.25" customHeight="1" x14ac:dyDescent="0.2">
      <c r="A397" s="1"/>
    </row>
    <row r="398" spans="1:42" ht="15" customHeight="1" x14ac:dyDescent="0.2">
      <c r="A398" s="1">
        <v>37</v>
      </c>
      <c r="B398" s="109" t="s">
        <v>229</v>
      </c>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c r="AG398" s="110"/>
      <c r="AH398" s="110"/>
      <c r="AI398" s="110"/>
      <c r="AJ398" s="110"/>
      <c r="AK398" s="110"/>
      <c r="AL398" s="110"/>
      <c r="AM398" s="110"/>
      <c r="AN398" s="110"/>
      <c r="AO398" s="110"/>
      <c r="AP398" s="110"/>
    </row>
    <row r="399" spans="1:42" ht="15" customHeight="1" x14ac:dyDescent="0.2">
      <c r="A399" s="1"/>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c r="AH399" s="110"/>
      <c r="AI399" s="110"/>
      <c r="AJ399" s="110"/>
      <c r="AK399" s="110"/>
      <c r="AL399" s="110"/>
      <c r="AM399" s="110"/>
      <c r="AN399" s="110"/>
      <c r="AO399" s="110"/>
      <c r="AP399" s="110"/>
    </row>
    <row r="400" spans="1:42" ht="30" customHeight="1" x14ac:dyDescent="0.2">
      <c r="A400" s="1"/>
      <c r="B400" s="186" t="s">
        <v>230</v>
      </c>
      <c r="C400" s="233"/>
      <c r="D400" s="233"/>
      <c r="E400" s="233"/>
      <c r="F400" s="233"/>
      <c r="G400" s="233"/>
      <c r="H400" s="233"/>
      <c r="I400" s="233"/>
      <c r="J400" s="233"/>
      <c r="K400" s="233"/>
      <c r="L400" s="233"/>
      <c r="M400" s="233"/>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233"/>
      <c r="AL400" s="233"/>
      <c r="AM400" s="233"/>
      <c r="AN400" s="233"/>
      <c r="AO400" s="233"/>
      <c r="AP400" s="233"/>
    </row>
    <row r="401" spans="1:40" ht="2.25" customHeight="1" x14ac:dyDescent="0.2">
      <c r="A401" s="1"/>
    </row>
    <row r="402" spans="1:40" ht="15" customHeight="1" x14ac:dyDescent="0.2">
      <c r="A402" s="1"/>
      <c r="B402" s="234" t="s">
        <v>231</v>
      </c>
      <c r="C402" s="234"/>
      <c r="D402" s="234"/>
      <c r="E402" s="234"/>
      <c r="F402" s="234"/>
      <c r="G402" s="9"/>
      <c r="I402" s="235" t="s">
        <v>120</v>
      </c>
      <c r="J402" s="235"/>
      <c r="K402" s="235"/>
      <c r="L402" s="235"/>
      <c r="M402" s="235"/>
      <c r="N402" s="235"/>
      <c r="O402" s="235"/>
      <c r="P402" s="235"/>
      <c r="Q402" s="235"/>
      <c r="S402" s="236" t="s">
        <v>121</v>
      </c>
      <c r="T402" s="236"/>
      <c r="U402" s="236"/>
      <c r="V402" s="236"/>
      <c r="X402" s="237" t="s">
        <v>122</v>
      </c>
      <c r="Y402" s="237"/>
      <c r="Z402" s="237"/>
      <c r="AA402" s="237"/>
      <c r="AB402" s="237"/>
      <c r="AC402" s="237"/>
      <c r="AD402" s="237"/>
      <c r="AE402" s="237"/>
      <c r="AF402" s="237"/>
      <c r="AG402" s="237"/>
      <c r="AH402" s="237"/>
      <c r="AI402" s="237"/>
      <c r="AJ402" s="237"/>
      <c r="AK402" s="237"/>
      <c r="AL402" s="237"/>
      <c r="AM402" s="237"/>
      <c r="AN402" s="237"/>
    </row>
    <row r="403" spans="1:40" ht="12.75" x14ac:dyDescent="0.2">
      <c r="A403" s="1"/>
      <c r="B403" s="234"/>
      <c r="C403" s="234"/>
      <c r="D403" s="234"/>
      <c r="E403" s="234"/>
      <c r="F403" s="234"/>
      <c r="I403" s="235"/>
      <c r="J403" s="235"/>
      <c r="K403" s="235"/>
      <c r="L403" s="235"/>
      <c r="M403" s="235"/>
      <c r="N403" s="235"/>
      <c r="O403" s="235"/>
      <c r="P403" s="235"/>
      <c r="Q403" s="235"/>
      <c r="S403" s="236"/>
      <c r="T403" s="236"/>
      <c r="U403" s="236"/>
      <c r="V403" s="236"/>
      <c r="X403" s="237"/>
      <c r="Y403" s="237"/>
      <c r="Z403" s="237"/>
      <c r="AA403" s="237"/>
      <c r="AB403" s="237"/>
      <c r="AC403" s="237"/>
      <c r="AD403" s="237"/>
      <c r="AE403" s="237"/>
      <c r="AF403" s="237"/>
      <c r="AG403" s="237"/>
      <c r="AH403" s="237"/>
      <c r="AI403" s="237"/>
      <c r="AJ403" s="237"/>
      <c r="AK403" s="237"/>
      <c r="AL403" s="237"/>
      <c r="AM403" s="237"/>
      <c r="AN403" s="237"/>
    </row>
    <row r="404" spans="1:40" ht="2.25" customHeight="1" x14ac:dyDescent="0.2">
      <c r="A404" s="1"/>
      <c r="I404" s="63"/>
      <c r="J404" s="63"/>
      <c r="K404" s="63"/>
      <c r="L404" s="63"/>
      <c r="M404" s="63"/>
      <c r="N404" s="63"/>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row>
    <row r="405" spans="1:40" ht="15" customHeight="1" x14ac:dyDescent="0.2">
      <c r="A405" s="1"/>
      <c r="B405" s="173"/>
      <c r="C405" s="174"/>
      <c r="D405" s="174"/>
      <c r="E405" s="175"/>
      <c r="I405" s="170"/>
      <c r="J405" s="171"/>
      <c r="K405" s="171"/>
      <c r="L405" s="171"/>
      <c r="M405" s="171"/>
      <c r="N405" s="172"/>
      <c r="O405" s="96" t="s">
        <v>73</v>
      </c>
      <c r="P405" s="24"/>
      <c r="S405" s="173"/>
      <c r="T405" s="174"/>
      <c r="U405" s="174"/>
      <c r="V405" s="175"/>
      <c r="W405" s="50"/>
      <c r="X405" s="49"/>
      <c r="Y405" s="49"/>
      <c r="Z405" s="49"/>
      <c r="AA405" s="49"/>
      <c r="AB405" s="49"/>
      <c r="AC405" s="49"/>
      <c r="AD405" s="49"/>
      <c r="AE405" s="49"/>
      <c r="AF405" s="115">
        <f>IF(S405=0,I405,IF(S405&lt;1920,I405*0.7,IF(S405&lt;1970,I405*0.9,I405)))</f>
        <v>0</v>
      </c>
      <c r="AG405" s="116"/>
      <c r="AH405" s="116"/>
      <c r="AI405" s="116"/>
      <c r="AJ405" s="116"/>
      <c r="AK405" s="117"/>
      <c r="AL405" s="176" t="s">
        <v>73</v>
      </c>
      <c r="AM405" s="176"/>
    </row>
    <row r="406" spans="1:40" s="24" customFormat="1" ht="2.25" customHeight="1" x14ac:dyDescent="0.2">
      <c r="A406" s="37"/>
      <c r="B406" s="65"/>
      <c r="C406" s="65"/>
      <c r="D406" s="65"/>
      <c r="E406" s="65"/>
      <c r="I406" s="96"/>
      <c r="J406" s="96"/>
      <c r="K406" s="96"/>
      <c r="L406" s="96"/>
      <c r="M406" s="96"/>
      <c r="N406" s="96"/>
      <c r="O406" s="96"/>
      <c r="S406" s="96"/>
      <c r="T406" s="96"/>
      <c r="U406" s="96"/>
      <c r="V406" s="96"/>
    </row>
    <row r="407" spans="1:40" ht="15" customHeight="1" x14ac:dyDescent="0.2">
      <c r="A407" s="1"/>
      <c r="B407" s="173"/>
      <c r="C407" s="174"/>
      <c r="D407" s="174"/>
      <c r="E407" s="175"/>
      <c r="I407" s="170"/>
      <c r="J407" s="171"/>
      <c r="K407" s="171"/>
      <c r="L407" s="171"/>
      <c r="M407" s="171"/>
      <c r="N407" s="172"/>
      <c r="O407" s="96" t="s">
        <v>73</v>
      </c>
      <c r="P407" s="24"/>
      <c r="S407" s="173"/>
      <c r="T407" s="174"/>
      <c r="U407" s="174"/>
      <c r="V407" s="175"/>
      <c r="W407" s="41"/>
      <c r="AF407" s="115">
        <f>IF(S407=0,I407,IF(S407&lt;1920,I407*0.7,IF(S407&lt;1970,I407*0.9,I407)))</f>
        <v>0</v>
      </c>
      <c r="AG407" s="116"/>
      <c r="AH407" s="116"/>
      <c r="AI407" s="116"/>
      <c r="AJ407" s="116"/>
      <c r="AK407" s="117"/>
      <c r="AL407" s="176" t="s">
        <v>73</v>
      </c>
      <c r="AM407" s="176"/>
    </row>
    <row r="408" spans="1:40" ht="2.25" customHeight="1" x14ac:dyDescent="0.2">
      <c r="A408" s="1"/>
      <c r="B408" s="64"/>
      <c r="C408" s="64"/>
      <c r="D408" s="64"/>
      <c r="E408" s="64"/>
      <c r="G408" s="2"/>
      <c r="H408" s="2"/>
      <c r="I408" s="66"/>
      <c r="J408" s="66"/>
      <c r="K408" s="66"/>
      <c r="L408" s="66"/>
      <c r="M408" s="95"/>
      <c r="N408" s="95"/>
      <c r="O408" s="96"/>
      <c r="P408" s="24"/>
      <c r="S408" s="95"/>
      <c r="T408" s="67"/>
      <c r="U408" s="67"/>
      <c r="V408" s="67"/>
      <c r="W408" s="5"/>
      <c r="AF408" s="2"/>
      <c r="AG408" s="2"/>
      <c r="AH408" s="2"/>
      <c r="AI408" s="2"/>
      <c r="AJ408" s="2"/>
      <c r="AK408" s="2"/>
      <c r="AL408" s="24"/>
      <c r="AM408" s="24"/>
    </row>
    <row r="409" spans="1:40" ht="15" customHeight="1" x14ac:dyDescent="0.2">
      <c r="A409" s="1"/>
      <c r="B409" s="173"/>
      <c r="C409" s="174"/>
      <c r="D409" s="174"/>
      <c r="E409" s="175"/>
      <c r="I409" s="170"/>
      <c r="J409" s="171"/>
      <c r="K409" s="171"/>
      <c r="L409" s="171"/>
      <c r="M409" s="171"/>
      <c r="N409" s="172"/>
      <c r="O409" s="96" t="s">
        <v>73</v>
      </c>
      <c r="P409" s="24"/>
      <c r="S409" s="173"/>
      <c r="T409" s="174"/>
      <c r="U409" s="174"/>
      <c r="V409" s="175"/>
      <c r="W409" s="41"/>
      <c r="AF409" s="115">
        <f>IF(S409=0,I409,IF(S409&lt;1920,I409*0.7,IF(S409&lt;1970,I409*0.9,I409)))</f>
        <v>0</v>
      </c>
      <c r="AG409" s="116"/>
      <c r="AH409" s="116"/>
      <c r="AI409" s="116"/>
      <c r="AJ409" s="116"/>
      <c r="AK409" s="117"/>
      <c r="AL409" s="176" t="s">
        <v>73</v>
      </c>
      <c r="AM409" s="176"/>
    </row>
    <row r="410" spans="1:40" ht="2.25" customHeight="1" x14ac:dyDescent="0.2">
      <c r="A410" s="1"/>
      <c r="B410" s="65"/>
      <c r="C410" s="65"/>
      <c r="D410" s="65"/>
      <c r="E410" s="65"/>
      <c r="F410" s="24"/>
      <c r="G410" s="24"/>
      <c r="H410" s="24"/>
      <c r="I410" s="96"/>
      <c r="J410" s="96"/>
      <c r="K410" s="96"/>
      <c r="L410" s="96"/>
      <c r="M410" s="95"/>
      <c r="N410" s="95"/>
      <c r="O410" s="96"/>
      <c r="P410" s="24"/>
      <c r="S410" s="95"/>
      <c r="T410" s="96"/>
      <c r="U410" s="96"/>
      <c r="V410" s="96"/>
      <c r="W410" s="24"/>
      <c r="AF410" s="24"/>
      <c r="AG410" s="24"/>
      <c r="AH410" s="24"/>
      <c r="AI410" s="24"/>
      <c r="AJ410" s="24"/>
      <c r="AK410" s="24"/>
      <c r="AL410" s="24"/>
      <c r="AM410" s="24"/>
    </row>
    <row r="411" spans="1:40" ht="15" customHeight="1" x14ac:dyDescent="0.2">
      <c r="A411" s="1"/>
      <c r="B411" s="173"/>
      <c r="C411" s="174"/>
      <c r="D411" s="174"/>
      <c r="E411" s="175"/>
      <c r="I411" s="170"/>
      <c r="J411" s="171"/>
      <c r="K411" s="171"/>
      <c r="L411" s="171"/>
      <c r="M411" s="171"/>
      <c r="N411" s="172"/>
      <c r="O411" s="96" t="s">
        <v>73</v>
      </c>
      <c r="P411" s="24"/>
      <c r="S411" s="173"/>
      <c r="T411" s="174"/>
      <c r="U411" s="174"/>
      <c r="V411" s="175"/>
      <c r="W411" s="41"/>
      <c r="AF411" s="115">
        <f>IF(S411=0,I411,IF(S411&lt;1920,I411*0.7,IF(S411&lt;1970,I411*0.9,I411)))</f>
        <v>0</v>
      </c>
      <c r="AG411" s="116"/>
      <c r="AH411" s="116"/>
      <c r="AI411" s="116"/>
      <c r="AJ411" s="116"/>
      <c r="AK411" s="117"/>
      <c r="AL411" s="176" t="s">
        <v>73</v>
      </c>
      <c r="AM411" s="176"/>
    </row>
    <row r="412" spans="1:40" ht="2.25" customHeight="1" x14ac:dyDescent="0.2">
      <c r="A412" s="1"/>
      <c r="B412" s="65"/>
      <c r="C412" s="65"/>
      <c r="D412" s="65"/>
      <c r="E412" s="65"/>
      <c r="F412" s="24"/>
      <c r="G412" s="24"/>
      <c r="H412" s="24"/>
      <c r="I412" s="96"/>
      <c r="J412" s="96"/>
      <c r="K412" s="96"/>
      <c r="L412" s="96"/>
      <c r="M412" s="95"/>
      <c r="N412" s="95"/>
      <c r="O412" s="96"/>
      <c r="P412" s="24"/>
      <c r="S412" s="95"/>
      <c r="T412" s="96"/>
      <c r="U412" s="96"/>
      <c r="V412" s="96"/>
      <c r="W412" s="24"/>
      <c r="AF412" s="24"/>
      <c r="AG412" s="24"/>
      <c r="AH412" s="24"/>
      <c r="AI412" s="24"/>
      <c r="AJ412" s="24"/>
      <c r="AK412" s="24"/>
      <c r="AL412" s="24"/>
      <c r="AM412" s="24"/>
    </row>
    <row r="413" spans="1:40" ht="15" customHeight="1" x14ac:dyDescent="0.2">
      <c r="A413" s="1"/>
      <c r="B413" s="173"/>
      <c r="C413" s="174"/>
      <c r="D413" s="174"/>
      <c r="E413" s="175"/>
      <c r="I413" s="170"/>
      <c r="J413" s="171"/>
      <c r="K413" s="171"/>
      <c r="L413" s="171"/>
      <c r="M413" s="171"/>
      <c r="N413" s="172"/>
      <c r="O413" s="96" t="s">
        <v>73</v>
      </c>
      <c r="P413" s="24"/>
      <c r="S413" s="173"/>
      <c r="T413" s="174"/>
      <c r="U413" s="174"/>
      <c r="V413" s="175"/>
      <c r="W413" s="41"/>
      <c r="AF413" s="115">
        <f>IF(S413=0,I413,IF(S413&lt;1920,I413*0.7,IF(S413&lt;1970,I413*0.9,I413)))</f>
        <v>0</v>
      </c>
      <c r="AG413" s="116"/>
      <c r="AH413" s="116"/>
      <c r="AI413" s="116"/>
      <c r="AJ413" s="116"/>
      <c r="AK413" s="117"/>
      <c r="AL413" s="176" t="s">
        <v>73</v>
      </c>
      <c r="AM413" s="176"/>
    </row>
    <row r="414" spans="1:40" ht="2.25" customHeight="1" x14ac:dyDescent="0.2">
      <c r="A414" s="1"/>
      <c r="B414" s="65"/>
      <c r="C414" s="65"/>
      <c r="D414" s="65"/>
      <c r="E414" s="65"/>
      <c r="F414" s="24"/>
      <c r="G414" s="24"/>
      <c r="H414" s="24"/>
      <c r="I414" s="96"/>
      <c r="J414" s="96"/>
      <c r="K414" s="96"/>
      <c r="L414" s="96"/>
      <c r="M414" s="95"/>
      <c r="N414" s="95"/>
      <c r="O414" s="96"/>
      <c r="P414" s="24"/>
      <c r="S414" s="95"/>
      <c r="T414" s="96"/>
      <c r="U414" s="96"/>
      <c r="V414" s="96"/>
      <c r="W414" s="24"/>
      <c r="AF414" s="24"/>
      <c r="AG414" s="24"/>
      <c r="AH414" s="24"/>
      <c r="AI414" s="24"/>
      <c r="AJ414" s="24"/>
      <c r="AK414" s="24"/>
      <c r="AL414" s="24"/>
      <c r="AM414" s="24"/>
    </row>
    <row r="415" spans="1:40" ht="15" customHeight="1" x14ac:dyDescent="0.2">
      <c r="A415" s="1"/>
      <c r="B415" s="173"/>
      <c r="C415" s="174"/>
      <c r="D415" s="174"/>
      <c r="E415" s="175"/>
      <c r="I415" s="170"/>
      <c r="J415" s="171"/>
      <c r="K415" s="171"/>
      <c r="L415" s="171"/>
      <c r="M415" s="171"/>
      <c r="N415" s="172"/>
      <c r="O415" s="96" t="s">
        <v>73</v>
      </c>
      <c r="P415" s="24"/>
      <c r="S415" s="173"/>
      <c r="T415" s="174"/>
      <c r="U415" s="174"/>
      <c r="V415" s="175"/>
      <c r="W415" s="41"/>
      <c r="AF415" s="115">
        <f>IF(S415=0,I415,IF(S415&lt;1920,I415*0.7,IF(S415&lt;1970,I415*0.9,I415)))</f>
        <v>0</v>
      </c>
      <c r="AG415" s="116"/>
      <c r="AH415" s="116"/>
      <c r="AI415" s="116"/>
      <c r="AJ415" s="116"/>
      <c r="AK415" s="117"/>
      <c r="AL415" s="176" t="s">
        <v>73</v>
      </c>
      <c r="AM415" s="176"/>
    </row>
    <row r="416" spans="1:40" ht="2.25" customHeight="1" x14ac:dyDescent="0.2">
      <c r="A416" s="1"/>
      <c r="B416" s="65"/>
      <c r="C416" s="65"/>
      <c r="D416" s="65"/>
      <c r="E416" s="65"/>
      <c r="F416" s="24"/>
      <c r="G416" s="24"/>
      <c r="H416" s="24"/>
      <c r="I416" s="96"/>
      <c r="J416" s="96"/>
      <c r="K416" s="96"/>
      <c r="L416" s="96"/>
      <c r="M416" s="95"/>
      <c r="N416" s="95"/>
      <c r="O416" s="96"/>
      <c r="P416" s="24"/>
      <c r="S416" s="95"/>
      <c r="T416" s="96"/>
      <c r="U416" s="96"/>
      <c r="V416" s="96"/>
      <c r="W416" s="24"/>
      <c r="AF416" s="24"/>
      <c r="AG416" s="24"/>
      <c r="AH416" s="24"/>
      <c r="AI416" s="24"/>
      <c r="AJ416" s="24"/>
      <c r="AK416" s="24"/>
      <c r="AL416" s="24"/>
      <c r="AM416" s="24"/>
    </row>
    <row r="417" spans="1:42" ht="15" customHeight="1" x14ac:dyDescent="0.2">
      <c r="A417" s="1"/>
      <c r="B417" s="173"/>
      <c r="C417" s="174"/>
      <c r="D417" s="174"/>
      <c r="E417" s="175"/>
      <c r="I417" s="170"/>
      <c r="J417" s="171"/>
      <c r="K417" s="171"/>
      <c r="L417" s="171"/>
      <c r="M417" s="171"/>
      <c r="N417" s="172"/>
      <c r="O417" s="96" t="s">
        <v>73</v>
      </c>
      <c r="P417" s="24"/>
      <c r="S417" s="173"/>
      <c r="T417" s="174"/>
      <c r="U417" s="174"/>
      <c r="V417" s="175"/>
      <c r="W417" s="41"/>
      <c r="AF417" s="115">
        <f>IF(S417=0,I417,IF(S417&lt;1920,I417*0.7,IF(S417&lt;1970,I417*0.9,I417)))</f>
        <v>0</v>
      </c>
      <c r="AG417" s="116"/>
      <c r="AH417" s="116"/>
      <c r="AI417" s="116"/>
      <c r="AJ417" s="116"/>
      <c r="AK417" s="117"/>
      <c r="AL417" s="176" t="s">
        <v>73</v>
      </c>
      <c r="AM417" s="176"/>
    </row>
    <row r="418" spans="1:42" ht="2.25" customHeight="1" x14ac:dyDescent="0.2">
      <c r="A418" s="1"/>
      <c r="B418" s="65"/>
      <c r="C418" s="65"/>
      <c r="D418" s="65"/>
      <c r="E418" s="65"/>
      <c r="F418" s="24"/>
      <c r="G418" s="24"/>
      <c r="H418" s="24"/>
      <c r="I418" s="96"/>
      <c r="J418" s="96"/>
      <c r="K418" s="96"/>
      <c r="L418" s="96"/>
      <c r="M418" s="95"/>
      <c r="N418" s="95"/>
      <c r="O418" s="96"/>
      <c r="P418" s="24"/>
      <c r="S418" s="95"/>
      <c r="T418" s="96"/>
      <c r="U418" s="96"/>
      <c r="V418" s="96"/>
      <c r="W418" s="24"/>
      <c r="AF418" s="24"/>
      <c r="AG418" s="24"/>
      <c r="AH418" s="24"/>
      <c r="AI418" s="24"/>
      <c r="AJ418" s="24"/>
      <c r="AK418" s="24"/>
      <c r="AL418" s="24"/>
      <c r="AM418" s="24"/>
    </row>
    <row r="419" spans="1:42" ht="15" customHeight="1" x14ac:dyDescent="0.2">
      <c r="A419" s="1"/>
      <c r="B419" s="173"/>
      <c r="C419" s="174"/>
      <c r="D419" s="174"/>
      <c r="E419" s="175"/>
      <c r="I419" s="170"/>
      <c r="J419" s="171"/>
      <c r="K419" s="171"/>
      <c r="L419" s="171"/>
      <c r="M419" s="171"/>
      <c r="N419" s="172"/>
      <c r="O419" s="96" t="s">
        <v>73</v>
      </c>
      <c r="P419" s="24"/>
      <c r="S419" s="173"/>
      <c r="T419" s="174"/>
      <c r="U419" s="174"/>
      <c r="V419" s="175"/>
      <c r="W419" s="41"/>
      <c r="AF419" s="115">
        <f>IF(S419=0,I419,IF(S419&lt;1920,I419*0.7,IF(S419&lt;1970,I419*0.9,I419)))</f>
        <v>0</v>
      </c>
      <c r="AG419" s="116"/>
      <c r="AH419" s="116"/>
      <c r="AI419" s="116"/>
      <c r="AJ419" s="116"/>
      <c r="AK419" s="117"/>
      <c r="AL419" s="176" t="s">
        <v>73</v>
      </c>
      <c r="AM419" s="176"/>
    </row>
    <row r="420" spans="1:42" ht="2.25" customHeight="1" x14ac:dyDescent="0.2">
      <c r="A420" s="1"/>
      <c r="B420" s="65"/>
      <c r="C420" s="65"/>
      <c r="D420" s="65"/>
      <c r="E420" s="65"/>
      <c r="F420" s="24"/>
      <c r="G420" s="24"/>
      <c r="H420" s="24"/>
      <c r="I420" s="96"/>
      <c r="J420" s="96"/>
      <c r="K420" s="96"/>
      <c r="L420" s="96"/>
      <c r="M420" s="95"/>
      <c r="N420" s="95"/>
      <c r="O420" s="96"/>
      <c r="P420" s="24"/>
      <c r="S420" s="95"/>
      <c r="T420" s="96"/>
      <c r="U420" s="96"/>
      <c r="V420" s="96"/>
      <c r="W420" s="24"/>
      <c r="AF420" s="24"/>
      <c r="AG420" s="24"/>
      <c r="AH420" s="24"/>
      <c r="AI420" s="24"/>
      <c r="AJ420" s="24"/>
      <c r="AK420" s="24"/>
      <c r="AL420" s="24"/>
      <c r="AM420" s="24"/>
    </row>
    <row r="421" spans="1:42" ht="15" customHeight="1" x14ac:dyDescent="0.2">
      <c r="A421" s="1"/>
      <c r="B421" s="173"/>
      <c r="C421" s="174"/>
      <c r="D421" s="174"/>
      <c r="E421" s="175"/>
      <c r="I421" s="170"/>
      <c r="J421" s="171"/>
      <c r="K421" s="171"/>
      <c r="L421" s="171"/>
      <c r="M421" s="171"/>
      <c r="N421" s="172"/>
      <c r="O421" s="96" t="s">
        <v>73</v>
      </c>
      <c r="P421" s="24"/>
      <c r="S421" s="173"/>
      <c r="T421" s="174"/>
      <c r="U421" s="174"/>
      <c r="V421" s="175"/>
      <c r="W421" s="41"/>
      <c r="AF421" s="115">
        <f>IF(S421=0,I421,IF(S421&lt;1920,I421*0.7,IF(S421&lt;1970,I421*0.9,I421)))</f>
        <v>0</v>
      </c>
      <c r="AG421" s="116"/>
      <c r="AH421" s="116"/>
      <c r="AI421" s="116"/>
      <c r="AJ421" s="116"/>
      <c r="AK421" s="117"/>
      <c r="AL421" s="176" t="s">
        <v>73</v>
      </c>
      <c r="AM421" s="176"/>
    </row>
    <row r="422" spans="1:42" ht="2.25" customHeight="1" x14ac:dyDescent="0.2">
      <c r="A422" s="1"/>
      <c r="B422" s="65"/>
      <c r="C422" s="65"/>
      <c r="D422" s="65"/>
      <c r="E422" s="84"/>
      <c r="F422" s="24"/>
      <c r="G422" s="24"/>
      <c r="H422" s="24"/>
      <c r="I422" s="96"/>
      <c r="J422" s="96"/>
      <c r="K422" s="96"/>
      <c r="L422" s="96"/>
      <c r="M422" s="95"/>
      <c r="N422" s="95"/>
      <c r="O422" s="96"/>
      <c r="P422" s="24"/>
      <c r="S422" s="68"/>
      <c r="T422" s="69"/>
      <c r="U422" s="69"/>
      <c r="V422" s="69"/>
      <c r="W422" s="24"/>
      <c r="AF422" s="24"/>
      <c r="AG422" s="24"/>
      <c r="AH422" s="24"/>
      <c r="AI422" s="24"/>
      <c r="AJ422" s="100"/>
      <c r="AK422" s="24"/>
      <c r="AL422" s="24"/>
      <c r="AM422" s="24"/>
    </row>
    <row r="423" spans="1:42" ht="15" customHeight="1" x14ac:dyDescent="0.2">
      <c r="A423" s="1"/>
      <c r="B423" s="173"/>
      <c r="C423" s="174"/>
      <c r="D423" s="174"/>
      <c r="E423" s="175"/>
      <c r="F423" s="24"/>
      <c r="I423" s="170"/>
      <c r="J423" s="171"/>
      <c r="K423" s="171"/>
      <c r="L423" s="171"/>
      <c r="M423" s="171"/>
      <c r="N423" s="172"/>
      <c r="O423" s="96" t="s">
        <v>73</v>
      </c>
      <c r="P423" s="24"/>
      <c r="S423" s="173"/>
      <c r="T423" s="174"/>
      <c r="U423" s="174"/>
      <c r="V423" s="175"/>
      <c r="W423" s="41"/>
      <c r="AF423" s="115">
        <f>IF(S423=0,I423,IF(S423&lt;1920,I423*0.7,IF(S423&lt;1970,I423*0.9,I423)))</f>
        <v>0</v>
      </c>
      <c r="AG423" s="116"/>
      <c r="AH423" s="116"/>
      <c r="AI423" s="116"/>
      <c r="AJ423" s="116"/>
      <c r="AK423" s="117"/>
      <c r="AL423" s="176" t="s">
        <v>73</v>
      </c>
      <c r="AM423" s="176"/>
    </row>
    <row r="424" spans="1:42" ht="2.25" customHeight="1" x14ac:dyDescent="0.2">
      <c r="A424" s="1"/>
      <c r="B424" s="65"/>
      <c r="C424" s="65"/>
      <c r="D424" s="65"/>
      <c r="E424" s="65"/>
      <c r="F424" s="24"/>
      <c r="G424" s="24"/>
      <c r="H424" s="24"/>
      <c r="I424" s="96"/>
      <c r="J424" s="96"/>
      <c r="K424" s="96"/>
      <c r="L424" s="96"/>
      <c r="M424" s="95"/>
      <c r="N424" s="95"/>
      <c r="O424" s="96"/>
      <c r="P424" s="24"/>
      <c r="S424" s="95"/>
      <c r="T424" s="96"/>
      <c r="U424" s="96"/>
      <c r="V424" s="96"/>
      <c r="W424" s="24"/>
      <c r="AF424" s="24"/>
      <c r="AG424" s="24"/>
      <c r="AH424" s="24"/>
      <c r="AI424" s="24"/>
      <c r="AJ424" s="24"/>
      <c r="AK424" s="24"/>
      <c r="AL424" s="24"/>
      <c r="AM424" s="24"/>
    </row>
    <row r="425" spans="1:42" ht="15" customHeight="1" x14ac:dyDescent="0.2">
      <c r="A425" s="1"/>
      <c r="B425" s="173"/>
      <c r="C425" s="174"/>
      <c r="D425" s="174"/>
      <c r="E425" s="175"/>
      <c r="F425" s="24"/>
      <c r="I425" s="170"/>
      <c r="J425" s="171"/>
      <c r="K425" s="171"/>
      <c r="L425" s="171"/>
      <c r="M425" s="171"/>
      <c r="N425" s="172"/>
      <c r="O425" s="96" t="s">
        <v>73</v>
      </c>
      <c r="P425" s="24"/>
      <c r="S425" s="173"/>
      <c r="T425" s="174"/>
      <c r="U425" s="174"/>
      <c r="V425" s="175"/>
      <c r="W425" s="41"/>
      <c r="AF425" s="115">
        <f>IF(S425=0,I425,IF(S425&lt;1920,I425*0.7,IF(S425&lt;1970,I425*0.9,I425)))</f>
        <v>0</v>
      </c>
      <c r="AG425" s="116"/>
      <c r="AH425" s="116"/>
      <c r="AI425" s="116"/>
      <c r="AJ425" s="116"/>
      <c r="AK425" s="117"/>
      <c r="AL425" s="176" t="s">
        <v>73</v>
      </c>
      <c r="AM425" s="176"/>
    </row>
    <row r="426" spans="1:42" ht="2.25" customHeight="1" x14ac:dyDescent="0.2">
      <c r="A426" s="1"/>
      <c r="B426" s="65"/>
      <c r="C426" s="65"/>
      <c r="D426" s="65"/>
      <c r="E426" s="65"/>
      <c r="F426" s="24"/>
      <c r="G426" s="24"/>
      <c r="H426" s="24"/>
      <c r="I426" s="96"/>
      <c r="J426" s="96"/>
      <c r="K426" s="96"/>
      <c r="L426" s="96"/>
      <c r="M426" s="95"/>
      <c r="N426" s="95"/>
      <c r="O426" s="96"/>
      <c r="P426" s="24"/>
      <c r="S426" s="95"/>
      <c r="T426" s="96"/>
      <c r="U426" s="96"/>
      <c r="V426" s="96"/>
      <c r="W426" s="24"/>
      <c r="AF426" s="24"/>
      <c r="AG426" s="24"/>
      <c r="AH426" s="24"/>
      <c r="AI426" s="24"/>
      <c r="AJ426" s="24"/>
      <c r="AK426" s="24"/>
      <c r="AL426" s="24"/>
      <c r="AM426" s="24"/>
    </row>
    <row r="427" spans="1:42" ht="15" customHeight="1" x14ac:dyDescent="0.2">
      <c r="A427" s="1"/>
      <c r="B427" s="173"/>
      <c r="C427" s="174"/>
      <c r="D427" s="174"/>
      <c r="E427" s="175"/>
      <c r="F427" s="24"/>
      <c r="I427" s="170"/>
      <c r="J427" s="171"/>
      <c r="K427" s="171"/>
      <c r="L427" s="171"/>
      <c r="M427" s="171"/>
      <c r="N427" s="172"/>
      <c r="O427" s="96" t="s">
        <v>73</v>
      </c>
      <c r="P427" s="24"/>
      <c r="S427" s="173"/>
      <c r="T427" s="174"/>
      <c r="U427" s="174"/>
      <c r="V427" s="175"/>
      <c r="W427" s="41"/>
      <c r="X427" s="24"/>
      <c r="AF427" s="115">
        <f>IF(S427=0,I427,IF(S427&lt;1920,I427*0.7,IF(S427&lt;1970,I427*0.9,I427)))</f>
        <v>0</v>
      </c>
      <c r="AG427" s="116"/>
      <c r="AH427" s="116"/>
      <c r="AI427" s="116"/>
      <c r="AJ427" s="116"/>
      <c r="AK427" s="117"/>
      <c r="AL427" s="176" t="s">
        <v>73</v>
      </c>
      <c r="AM427" s="176"/>
    </row>
    <row r="428" spans="1:42" s="58" customFormat="1" ht="15" customHeight="1" x14ac:dyDescent="0.2">
      <c r="A428" s="1"/>
      <c r="B428" s="72"/>
      <c r="C428" s="72"/>
      <c r="D428" s="72"/>
      <c r="E428" s="72"/>
      <c r="F428" s="41"/>
      <c r="G428" s="41"/>
      <c r="H428" s="41"/>
      <c r="I428" s="41"/>
      <c r="J428" s="41"/>
      <c r="K428" s="41"/>
      <c r="L428" s="41"/>
      <c r="M428" s="41"/>
      <c r="N428" s="41"/>
      <c r="O428" s="41"/>
      <c r="P428" s="41"/>
      <c r="Q428" s="41"/>
      <c r="R428" s="41"/>
      <c r="S428" s="60"/>
      <c r="T428" s="60"/>
      <c r="U428" s="60"/>
      <c r="V428" s="60"/>
      <c r="W428" s="41"/>
      <c r="X428" s="59"/>
      <c r="AF428" s="3"/>
      <c r="AG428" s="3"/>
      <c r="AH428" s="3"/>
      <c r="AI428" s="3"/>
      <c r="AJ428" s="3"/>
      <c r="AK428" s="3"/>
      <c r="AL428" s="59"/>
      <c r="AM428" s="59"/>
    </row>
    <row r="429" spans="1:42" ht="15" customHeight="1" x14ac:dyDescent="0.2">
      <c r="A429" s="1">
        <v>38</v>
      </c>
      <c r="B429" s="238" t="s">
        <v>266</v>
      </c>
      <c r="C429" s="241"/>
      <c r="D429" s="241"/>
      <c r="E429" s="241"/>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row>
    <row r="430" spans="1:42" ht="15" customHeight="1" x14ac:dyDescent="0.2">
      <c r="A430" s="1"/>
      <c r="B430" s="241"/>
      <c r="C430" s="241"/>
      <c r="D430" s="241"/>
      <c r="E430" s="241"/>
      <c r="F430" s="241"/>
      <c r="G430" s="241"/>
      <c r="H430" s="241"/>
      <c r="I430" s="241"/>
      <c r="J430" s="241"/>
      <c r="K430" s="241"/>
      <c r="L430" s="241"/>
      <c r="M430" s="241"/>
      <c r="N430" s="241"/>
      <c r="O430" s="241"/>
      <c r="P430" s="241"/>
      <c r="Q430" s="241"/>
      <c r="R430" s="241"/>
      <c r="S430" s="241"/>
      <c r="T430" s="241"/>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row>
    <row r="431" spans="1:42" ht="30" customHeight="1" x14ac:dyDescent="0.2">
      <c r="A431" s="1"/>
      <c r="B431" s="241"/>
      <c r="C431" s="241"/>
      <c r="D431" s="241"/>
      <c r="E431" s="241"/>
      <c r="F431" s="241"/>
      <c r="G431" s="241"/>
      <c r="H431" s="241"/>
      <c r="I431" s="241"/>
      <c r="J431" s="241"/>
      <c r="K431" s="241"/>
      <c r="L431" s="241"/>
      <c r="M431" s="241"/>
      <c r="N431" s="241"/>
      <c r="O431" s="241"/>
      <c r="P431" s="241"/>
      <c r="Q431" s="241"/>
      <c r="R431" s="241"/>
      <c r="S431" s="241"/>
      <c r="T431" s="241"/>
      <c r="U431" s="241"/>
      <c r="V431" s="241"/>
      <c r="W431" s="241"/>
      <c r="X431" s="241"/>
      <c r="Y431" s="241"/>
      <c r="Z431" s="241"/>
      <c r="AA431" s="241"/>
      <c r="AB431" s="241"/>
      <c r="AC431" s="241"/>
      <c r="AD431" s="241"/>
      <c r="AE431" s="241"/>
      <c r="AF431" s="241"/>
      <c r="AG431" s="241"/>
      <c r="AH431" s="241"/>
      <c r="AI431" s="241"/>
      <c r="AJ431" s="241"/>
      <c r="AK431" s="241"/>
      <c r="AL431" s="241"/>
      <c r="AM431" s="241"/>
      <c r="AN431" s="241"/>
      <c r="AO431" s="241"/>
      <c r="AP431" s="241"/>
    </row>
    <row r="432" spans="1:42" ht="6" customHeight="1" x14ac:dyDescent="0.2">
      <c r="A432" s="1"/>
      <c r="B432" s="241"/>
      <c r="C432" s="241"/>
      <c r="D432" s="241"/>
      <c r="E432" s="241"/>
      <c r="F432" s="241"/>
      <c r="G432" s="241"/>
      <c r="H432" s="241"/>
      <c r="I432" s="241"/>
      <c r="J432" s="241"/>
      <c r="K432" s="241"/>
      <c r="L432" s="241"/>
      <c r="M432" s="241"/>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241"/>
      <c r="AL432" s="241"/>
      <c r="AM432" s="241"/>
      <c r="AN432" s="241"/>
      <c r="AO432" s="241"/>
      <c r="AP432" s="241"/>
    </row>
    <row r="433" spans="1:42" ht="30" customHeight="1" x14ac:dyDescent="0.2">
      <c r="A433" s="1"/>
      <c r="B433" s="238" t="s">
        <v>230</v>
      </c>
      <c r="C433" s="238"/>
      <c r="D433" s="238"/>
      <c r="E433" s="238"/>
      <c r="F433" s="238"/>
      <c r="G433" s="238"/>
      <c r="H433" s="238"/>
      <c r="I433" s="238"/>
      <c r="J433" s="238"/>
      <c r="K433" s="238"/>
      <c r="L433" s="238"/>
      <c r="M433" s="238"/>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238"/>
      <c r="AL433" s="238"/>
      <c r="AM433" s="238"/>
      <c r="AN433" s="238"/>
      <c r="AO433" s="238"/>
      <c r="AP433" s="238"/>
    </row>
    <row r="434" spans="1:42" ht="2.25" customHeight="1" x14ac:dyDescent="0.2">
      <c r="A434" s="1"/>
    </row>
    <row r="435" spans="1:42" ht="15" customHeight="1" x14ac:dyDescent="0.2">
      <c r="A435" s="1"/>
      <c r="B435" s="195" t="s">
        <v>232</v>
      </c>
      <c r="C435" s="195"/>
      <c r="D435" s="195"/>
      <c r="E435" s="195"/>
      <c r="G435" s="237" t="s">
        <v>120</v>
      </c>
      <c r="H435" s="224"/>
      <c r="I435" s="224"/>
      <c r="J435" s="224"/>
      <c r="K435" s="224"/>
      <c r="L435" s="224"/>
      <c r="M435" s="224"/>
      <c r="N435" s="224"/>
      <c r="O435" s="24"/>
      <c r="P435" s="236" t="s">
        <v>121</v>
      </c>
      <c r="Q435" s="224"/>
      <c r="R435" s="224"/>
      <c r="S435" s="224"/>
      <c r="T435" s="18"/>
      <c r="U435" s="237" t="s">
        <v>122</v>
      </c>
      <c r="V435" s="239"/>
      <c r="W435" s="239"/>
      <c r="X435" s="239"/>
      <c r="Y435" s="239"/>
      <c r="Z435" s="239"/>
      <c r="AA435" s="239"/>
      <c r="AB435" s="239"/>
      <c r="AC435" s="239"/>
      <c r="AD435" s="224"/>
      <c r="AE435" s="224"/>
      <c r="AG435" s="237" t="s">
        <v>125</v>
      </c>
      <c r="AH435" s="240"/>
      <c r="AI435" s="240"/>
      <c r="AJ435" s="240"/>
      <c r="AK435" s="240"/>
      <c r="AL435" s="240"/>
      <c r="AM435" s="240"/>
      <c r="AN435" s="240"/>
      <c r="AO435" s="240"/>
    </row>
    <row r="436" spans="1:42" ht="15" customHeight="1" x14ac:dyDescent="0.2">
      <c r="A436" s="1"/>
      <c r="B436" s="195"/>
      <c r="C436" s="195"/>
      <c r="D436" s="195"/>
      <c r="E436" s="195"/>
      <c r="G436" s="224"/>
      <c r="H436" s="224"/>
      <c r="I436" s="224"/>
      <c r="J436" s="224"/>
      <c r="K436" s="224"/>
      <c r="L436" s="224"/>
      <c r="M436" s="224"/>
      <c r="N436" s="224"/>
      <c r="O436" s="24"/>
      <c r="P436" s="224"/>
      <c r="Q436" s="224"/>
      <c r="R436" s="224"/>
      <c r="S436" s="224"/>
      <c r="T436" s="18"/>
      <c r="U436" s="239"/>
      <c r="V436" s="239"/>
      <c r="W436" s="239"/>
      <c r="X436" s="239"/>
      <c r="Y436" s="239"/>
      <c r="Z436" s="239"/>
      <c r="AA436" s="239"/>
      <c r="AB436" s="239"/>
      <c r="AC436" s="239"/>
      <c r="AD436" s="224"/>
      <c r="AE436" s="224"/>
      <c r="AG436" s="240"/>
      <c r="AH436" s="240"/>
      <c r="AI436" s="240"/>
      <c r="AJ436" s="240"/>
      <c r="AK436" s="240"/>
      <c r="AL436" s="240"/>
      <c r="AM436" s="240"/>
      <c r="AN436" s="240"/>
      <c r="AO436" s="240"/>
    </row>
    <row r="437" spans="1:42" ht="2.25" customHeight="1" x14ac:dyDescent="0.2">
      <c r="A437" s="1"/>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G437" s="24"/>
      <c r="AH437" s="24"/>
      <c r="AI437" s="24"/>
      <c r="AJ437" s="24"/>
      <c r="AK437" s="24"/>
      <c r="AL437" s="24"/>
      <c r="AM437" s="24"/>
      <c r="AN437" s="24"/>
      <c r="AO437" s="24"/>
    </row>
    <row r="438" spans="1:42" ht="15" customHeight="1" x14ac:dyDescent="0.2">
      <c r="A438" s="1"/>
      <c r="B438" s="173"/>
      <c r="C438" s="174"/>
      <c r="D438" s="174"/>
      <c r="E438" s="175"/>
      <c r="F438" s="95"/>
      <c r="G438" s="170"/>
      <c r="H438" s="171"/>
      <c r="I438" s="171"/>
      <c r="J438" s="171"/>
      <c r="K438" s="171"/>
      <c r="L438" s="172"/>
      <c r="M438" s="104" t="s">
        <v>73</v>
      </c>
      <c r="N438" s="104"/>
      <c r="O438" s="63"/>
      <c r="P438" s="167"/>
      <c r="Q438" s="168"/>
      <c r="R438" s="168"/>
      <c r="S438" s="169"/>
      <c r="U438" s="24"/>
      <c r="V438" s="24"/>
      <c r="W438" s="24"/>
      <c r="X438" s="115">
        <f>IF(P438=0,G438,IF(P438&lt;1920,G438*0.7,IF(P438&lt;1970,G438*0.9,G438)))</f>
        <v>0</v>
      </c>
      <c r="Y438" s="116"/>
      <c r="Z438" s="116"/>
      <c r="AA438" s="116"/>
      <c r="AB438" s="116"/>
      <c r="AC438" s="117"/>
      <c r="AD438" s="176" t="s">
        <v>73</v>
      </c>
      <c r="AE438" s="176"/>
      <c r="AG438" s="177"/>
      <c r="AH438" s="177"/>
      <c r="AI438" s="177"/>
      <c r="AJ438" s="177"/>
      <c r="AK438" s="24"/>
      <c r="AL438" s="24"/>
      <c r="AM438" s="24"/>
      <c r="AN438" s="24"/>
      <c r="AO438" s="24"/>
    </row>
    <row r="439" spans="1:42" ht="2.25" customHeight="1" x14ac:dyDescent="0.2">
      <c r="A439" s="1"/>
      <c r="B439" s="64"/>
      <c r="C439" s="64"/>
      <c r="D439" s="64"/>
      <c r="E439" s="64"/>
      <c r="F439" s="95"/>
      <c r="G439" s="95"/>
      <c r="H439" s="95"/>
      <c r="I439" s="96"/>
      <c r="J439" s="96"/>
      <c r="K439" s="96"/>
      <c r="L439" s="96"/>
      <c r="M439" s="63"/>
      <c r="N439" s="63"/>
      <c r="O439" s="63"/>
      <c r="P439" s="63"/>
      <c r="Q439" s="63"/>
      <c r="R439" s="63"/>
      <c r="S439" s="63"/>
      <c r="T439" s="24"/>
      <c r="U439" s="24"/>
      <c r="V439" s="24"/>
      <c r="AC439" s="24"/>
      <c r="AD439" s="24"/>
      <c r="AE439" s="24"/>
      <c r="AG439" s="24"/>
      <c r="AH439" s="24"/>
      <c r="AI439" s="24"/>
      <c r="AJ439" s="24"/>
      <c r="AK439" s="24"/>
      <c r="AL439" s="24"/>
      <c r="AM439" s="24"/>
      <c r="AN439" s="24"/>
      <c r="AO439" s="24"/>
    </row>
    <row r="440" spans="1:42" ht="15" customHeight="1" x14ac:dyDescent="0.2">
      <c r="A440" s="1"/>
      <c r="B440" s="173"/>
      <c r="C440" s="174"/>
      <c r="D440" s="174"/>
      <c r="E440" s="175"/>
      <c r="F440" s="95"/>
      <c r="G440" s="170"/>
      <c r="H440" s="171"/>
      <c r="I440" s="171"/>
      <c r="J440" s="171"/>
      <c r="K440" s="171"/>
      <c r="L440" s="172"/>
      <c r="M440" s="104" t="s">
        <v>73</v>
      </c>
      <c r="N440" s="104"/>
      <c r="O440" s="63"/>
      <c r="P440" s="167"/>
      <c r="Q440" s="168"/>
      <c r="R440" s="168"/>
      <c r="S440" s="169"/>
      <c r="U440" s="24"/>
      <c r="V440" s="24"/>
      <c r="X440" s="115">
        <f>IF(P440=0,G440,IF(P440&lt;1920,G440*0.7,IF(P440&lt;1970,G440*0.9,G440)))</f>
        <v>0</v>
      </c>
      <c r="Y440" s="116"/>
      <c r="Z440" s="116"/>
      <c r="AA440" s="116"/>
      <c r="AB440" s="116"/>
      <c r="AC440" s="117"/>
      <c r="AD440" s="176" t="s">
        <v>73</v>
      </c>
      <c r="AE440" s="176"/>
      <c r="AG440" s="177"/>
      <c r="AH440" s="177"/>
      <c r="AI440" s="177"/>
      <c r="AJ440" s="177"/>
      <c r="AK440" s="24"/>
      <c r="AL440" s="24"/>
      <c r="AM440" s="24"/>
      <c r="AN440" s="24"/>
      <c r="AO440" s="24"/>
    </row>
    <row r="441" spans="1:42" ht="2.25" customHeight="1" x14ac:dyDescent="0.2">
      <c r="A441" s="1"/>
      <c r="AG441" s="28"/>
      <c r="AH441" s="28"/>
      <c r="AI441" s="28"/>
      <c r="AJ441" s="28"/>
      <c r="AK441" s="28"/>
      <c r="AL441" s="28"/>
      <c r="AM441" s="28"/>
      <c r="AN441" s="28"/>
      <c r="AO441" s="28"/>
    </row>
    <row r="442" spans="1:42" ht="15" customHeight="1" x14ac:dyDescent="0.2">
      <c r="A442" s="102"/>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c r="AA442" s="102"/>
      <c r="AB442" s="102"/>
      <c r="AC442" s="102"/>
      <c r="AD442" s="102"/>
      <c r="AE442" s="102"/>
      <c r="AF442" s="102"/>
      <c r="AG442" s="102"/>
      <c r="AH442" s="102"/>
      <c r="AI442" s="102"/>
      <c r="AJ442" s="102"/>
      <c r="AK442" s="102"/>
      <c r="AL442" s="102"/>
      <c r="AM442" s="102"/>
      <c r="AN442" s="102"/>
      <c r="AO442" s="102"/>
      <c r="AP442" s="102"/>
    </row>
    <row r="443" spans="1:42" ht="15" customHeight="1" x14ac:dyDescent="0.2">
      <c r="A443" s="1">
        <v>39</v>
      </c>
      <c r="B443" s="200" t="s">
        <v>126</v>
      </c>
      <c r="C443" s="200"/>
      <c r="D443" s="200"/>
      <c r="E443" s="200"/>
      <c r="F443" s="200"/>
      <c r="G443" s="200"/>
      <c r="H443" s="200"/>
      <c r="I443" s="200"/>
      <c r="J443" s="200"/>
      <c r="K443" s="200"/>
      <c r="L443" s="200"/>
      <c r="M443" s="200"/>
      <c r="N443" s="200"/>
      <c r="O443" s="200"/>
      <c r="P443" s="200"/>
      <c r="Q443" s="200"/>
      <c r="R443" s="200"/>
      <c r="S443" s="200"/>
      <c r="T443" s="200"/>
      <c r="U443" s="200"/>
      <c r="V443" s="200"/>
      <c r="W443" s="200"/>
      <c r="X443" s="200"/>
      <c r="Y443" s="200"/>
      <c r="Z443" s="200"/>
      <c r="AA443" s="200"/>
      <c r="AB443" s="200"/>
      <c r="AC443" s="200"/>
      <c r="AD443" s="200"/>
      <c r="AE443" s="200"/>
      <c r="AF443" s="200"/>
      <c r="AG443" s="200"/>
      <c r="AH443" s="200"/>
      <c r="AI443" s="200"/>
      <c r="AJ443" s="200"/>
      <c r="AK443" s="115">
        <f>IF((SUM(AF405,AF407,AF409,AF411,AF413,AF415,AF417,AF419,AF421,AF423,AF425,AF427)-SUM(X438,X440))&gt;0,(SUM(AF405,AF407,AF409,AF411,AF413,AF415,AF417,AF419,AF421,AF423,AF425,AF427)-SUM(X438,X440)),IF((SUM(AF405,AF407,AF409,AF411,AF413,AF415,AF417,AF419,AF421,AF423,AF425,AF427)-SUM(X438,X440))&lt;0,0,0))</f>
        <v>0</v>
      </c>
      <c r="AL443" s="116"/>
      <c r="AM443" s="116"/>
      <c r="AN443" s="117"/>
      <c r="AO443" s="176" t="s">
        <v>73</v>
      </c>
      <c r="AP443" s="176"/>
    </row>
    <row r="444" spans="1:42" ht="15" customHeight="1" x14ac:dyDescent="0.2">
      <c r="A444" s="243"/>
      <c r="B444" s="244"/>
      <c r="C444" s="244"/>
      <c r="D444" s="244"/>
      <c r="E444" s="244"/>
      <c r="F444" s="244"/>
      <c r="G444" s="244"/>
      <c r="H444" s="244"/>
      <c r="I444" s="244"/>
      <c r="J444" s="244"/>
      <c r="K444" s="244"/>
      <c r="L444" s="244"/>
      <c r="M444" s="244"/>
      <c r="N444" s="244"/>
      <c r="O444" s="244"/>
      <c r="P444" s="244"/>
      <c r="Q444" s="244"/>
      <c r="R444" s="244"/>
      <c r="S444" s="244"/>
      <c r="T444" s="244"/>
      <c r="U444" s="244"/>
      <c r="V444" s="244"/>
      <c r="W444" s="244"/>
      <c r="X444" s="244"/>
      <c r="Y444" s="244"/>
      <c r="Z444" s="244"/>
      <c r="AA444" s="244"/>
      <c r="AB444" s="244"/>
      <c r="AC444" s="244"/>
      <c r="AD444" s="244"/>
      <c r="AE444" s="244"/>
      <c r="AF444" s="244"/>
      <c r="AG444" s="244"/>
      <c r="AH444" s="244"/>
      <c r="AI444" s="244"/>
      <c r="AJ444" s="244"/>
      <c r="AK444" s="244"/>
      <c r="AL444" s="244"/>
      <c r="AM444" s="244"/>
      <c r="AN444" s="244"/>
      <c r="AO444" s="244"/>
      <c r="AP444" s="244"/>
    </row>
    <row r="445" spans="1:42" ht="15" customHeight="1" x14ac:dyDescent="0.2">
      <c r="A445" s="1">
        <v>40</v>
      </c>
      <c r="B445" s="118" t="s">
        <v>233</v>
      </c>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row>
    <row r="446" spans="1:42" ht="2.25" customHeight="1" x14ac:dyDescent="0.2">
      <c r="A446" s="1"/>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row>
    <row r="447" spans="1:42" ht="2.25" customHeight="1" x14ac:dyDescent="0.2">
      <c r="A447" s="1"/>
    </row>
    <row r="448" spans="1:42" ht="15" customHeight="1" x14ac:dyDescent="0.2">
      <c r="A448" s="1"/>
      <c r="G448" s="237" t="s">
        <v>120</v>
      </c>
      <c r="H448" s="224"/>
      <c r="I448" s="224"/>
      <c r="J448" s="224"/>
      <c r="K448" s="224"/>
      <c r="L448" s="224"/>
      <c r="M448" s="224"/>
      <c r="N448" s="224"/>
      <c r="O448" s="24"/>
      <c r="P448" s="236" t="s">
        <v>121</v>
      </c>
      <c r="Q448" s="224"/>
      <c r="R448" s="224"/>
      <c r="S448" s="224"/>
      <c r="T448" s="18"/>
      <c r="U448" s="237" t="s">
        <v>122</v>
      </c>
      <c r="V448" s="239"/>
      <c r="W448" s="239"/>
      <c r="X448" s="239"/>
      <c r="Y448" s="239"/>
      <c r="Z448" s="239"/>
      <c r="AA448" s="239"/>
      <c r="AB448" s="239"/>
      <c r="AC448" s="239"/>
      <c r="AD448" s="224"/>
      <c r="AE448" s="224"/>
    </row>
    <row r="449" spans="1:42" ht="15" customHeight="1" x14ac:dyDescent="0.2">
      <c r="A449" s="1"/>
      <c r="G449" s="224"/>
      <c r="H449" s="224"/>
      <c r="I449" s="224"/>
      <c r="J449" s="224"/>
      <c r="K449" s="224"/>
      <c r="L449" s="224"/>
      <c r="M449" s="224"/>
      <c r="N449" s="224"/>
      <c r="O449" s="24"/>
      <c r="P449" s="224"/>
      <c r="Q449" s="224"/>
      <c r="R449" s="224"/>
      <c r="S449" s="224"/>
      <c r="T449" s="18"/>
      <c r="U449" s="239"/>
      <c r="V449" s="239"/>
      <c r="W449" s="239"/>
      <c r="X449" s="239"/>
      <c r="Y449" s="239"/>
      <c r="Z449" s="239"/>
      <c r="AA449" s="239"/>
      <c r="AB449" s="239"/>
      <c r="AC449" s="239"/>
      <c r="AD449" s="224"/>
      <c r="AE449" s="224"/>
    </row>
    <row r="450" spans="1:42" ht="2.25" customHeight="1" x14ac:dyDescent="0.2">
      <c r="A450" s="1"/>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row>
    <row r="451" spans="1:42" ht="15" customHeight="1" x14ac:dyDescent="0.2">
      <c r="A451" s="1"/>
      <c r="B451" s="103" t="s">
        <v>123</v>
      </c>
      <c r="C451" s="103"/>
      <c r="D451" s="103"/>
      <c r="E451" s="103"/>
      <c r="G451" s="170"/>
      <c r="H451" s="171"/>
      <c r="I451" s="171"/>
      <c r="J451" s="171"/>
      <c r="K451" s="171"/>
      <c r="L451" s="172"/>
      <c r="M451" s="104" t="s">
        <v>73</v>
      </c>
      <c r="N451" s="104"/>
      <c r="O451" s="63"/>
      <c r="P451" s="167"/>
      <c r="Q451" s="168"/>
      <c r="R451" s="168"/>
      <c r="S451" s="169"/>
      <c r="U451" s="24"/>
      <c r="V451" s="24"/>
      <c r="W451" s="24"/>
      <c r="X451" s="115">
        <f>IF(P451=0,G451,IF(P451&lt;1920,G451*0.7,IF(P451&lt;1970,G451*0.9,G451)))</f>
        <v>0</v>
      </c>
      <c r="Y451" s="116"/>
      <c r="Z451" s="116"/>
      <c r="AA451" s="116"/>
      <c r="AB451" s="116"/>
      <c r="AC451" s="117"/>
      <c r="AD451" s="176" t="s">
        <v>73</v>
      </c>
      <c r="AE451" s="176"/>
    </row>
    <row r="452" spans="1:42" ht="2.25" customHeight="1" x14ac:dyDescent="0.2">
      <c r="A452" s="1"/>
      <c r="G452" s="64"/>
      <c r="H452" s="64"/>
      <c r="I452" s="65"/>
      <c r="J452" s="65"/>
      <c r="K452" s="65"/>
      <c r="L452" s="65"/>
      <c r="M452" s="63"/>
      <c r="N452" s="63"/>
      <c r="O452" s="63"/>
      <c r="P452" s="65"/>
      <c r="Q452" s="65"/>
      <c r="R452" s="65"/>
      <c r="S452" s="65"/>
      <c r="T452" s="24"/>
      <c r="U452" s="24"/>
      <c r="V452" s="24"/>
      <c r="AC452" s="24"/>
      <c r="AD452" s="24"/>
      <c r="AE452" s="24"/>
    </row>
    <row r="453" spans="1:42" ht="15" customHeight="1" x14ac:dyDescent="0.2">
      <c r="A453" s="1"/>
      <c r="B453" s="103" t="s">
        <v>124</v>
      </c>
      <c r="C453" s="103"/>
      <c r="D453" s="103"/>
      <c r="E453" s="103"/>
      <c r="G453" s="170"/>
      <c r="H453" s="171"/>
      <c r="I453" s="171"/>
      <c r="J453" s="171"/>
      <c r="K453" s="171"/>
      <c r="L453" s="172"/>
      <c r="M453" s="104" t="s">
        <v>73</v>
      </c>
      <c r="N453" s="104"/>
      <c r="O453" s="63"/>
      <c r="P453" s="167"/>
      <c r="Q453" s="168"/>
      <c r="R453" s="168"/>
      <c r="S453" s="169"/>
      <c r="U453" s="24"/>
      <c r="V453" s="24"/>
      <c r="X453" s="115">
        <f>IF(P453=0,G453,IF(P453&lt;1920,G453*0.7,IF(P453&lt;1970,G453*0.9,G453)))</f>
        <v>0</v>
      </c>
      <c r="Y453" s="116"/>
      <c r="Z453" s="116"/>
      <c r="AA453" s="116"/>
      <c r="AB453" s="116"/>
      <c r="AC453" s="117"/>
      <c r="AD453" s="176" t="s">
        <v>73</v>
      </c>
      <c r="AE453" s="176"/>
    </row>
    <row r="454" spans="1:42" ht="15" hidden="1" customHeight="1" x14ac:dyDescent="0.2">
      <c r="A454" s="1"/>
      <c r="I454" s="24"/>
      <c r="J454" s="24"/>
      <c r="K454" s="24"/>
      <c r="L454" s="24"/>
      <c r="M454" s="24"/>
      <c r="N454" s="24"/>
      <c r="O454" s="24"/>
      <c r="P454" s="24"/>
      <c r="Q454" s="24"/>
      <c r="R454" s="24"/>
      <c r="S454" s="24"/>
      <c r="T454" s="24"/>
      <c r="U454" s="24"/>
      <c r="V454" s="24"/>
      <c r="AC454" s="24"/>
      <c r="AD454" s="24"/>
      <c r="AE454" s="24"/>
    </row>
    <row r="455" spans="1:42" ht="15" customHeight="1" x14ac:dyDescent="0.2">
      <c r="A455" s="25"/>
    </row>
    <row r="456" spans="1:42" ht="15" customHeight="1" x14ac:dyDescent="0.2">
      <c r="A456" s="1">
        <v>41</v>
      </c>
      <c r="B456" s="242" t="s">
        <v>234</v>
      </c>
      <c r="C456" s="242"/>
      <c r="D456" s="242"/>
      <c r="E456" s="242"/>
      <c r="F456" s="242"/>
      <c r="G456" s="242"/>
      <c r="H456" s="242"/>
      <c r="I456" s="242"/>
      <c r="J456" s="242"/>
      <c r="K456" s="242"/>
      <c r="L456" s="242"/>
      <c r="M456" s="242"/>
      <c r="N456" s="242"/>
      <c r="O456" s="242"/>
      <c r="P456" s="242"/>
      <c r="Q456" s="242"/>
      <c r="R456" s="242"/>
      <c r="S456" s="242"/>
      <c r="T456" s="242"/>
      <c r="U456" s="242"/>
      <c r="V456" s="242"/>
      <c r="W456" s="242"/>
      <c r="X456" s="242"/>
      <c r="Y456" s="242"/>
      <c r="Z456" s="242"/>
      <c r="AA456" s="242"/>
      <c r="AB456" s="242"/>
      <c r="AC456" s="242"/>
      <c r="AD456" s="242"/>
      <c r="AE456" s="242"/>
      <c r="AF456" s="242"/>
      <c r="AG456" s="242"/>
      <c r="AH456" s="242"/>
      <c r="AI456" s="242"/>
      <c r="AJ456" s="242"/>
      <c r="AK456" s="242"/>
      <c r="AL456" s="242"/>
      <c r="AM456" s="242"/>
      <c r="AN456" s="242"/>
      <c r="AO456" s="242"/>
      <c r="AP456" s="242"/>
    </row>
    <row r="457" spans="1:42" ht="15" customHeight="1" x14ac:dyDescent="0.2">
      <c r="A457" s="1"/>
      <c r="B457" s="242"/>
      <c r="C457" s="242"/>
      <c r="D457" s="242"/>
      <c r="E457" s="242"/>
      <c r="F457" s="242"/>
      <c r="G457" s="242"/>
      <c r="H457" s="242"/>
      <c r="I457" s="242"/>
      <c r="J457" s="242"/>
      <c r="K457" s="242"/>
      <c r="L457" s="242"/>
      <c r="M457" s="242"/>
      <c r="N457" s="242"/>
      <c r="O457" s="242"/>
      <c r="P457" s="242"/>
      <c r="Q457" s="242"/>
      <c r="R457" s="242"/>
      <c r="S457" s="242"/>
      <c r="T457" s="242"/>
      <c r="U457" s="242"/>
      <c r="V457" s="242"/>
      <c r="W457" s="242"/>
      <c r="X457" s="242"/>
      <c r="Y457" s="242"/>
      <c r="Z457" s="242"/>
      <c r="AA457" s="242"/>
      <c r="AB457" s="242"/>
      <c r="AC457" s="242"/>
      <c r="AD457" s="242"/>
      <c r="AE457" s="242"/>
      <c r="AF457" s="242"/>
      <c r="AG457" s="242"/>
      <c r="AH457" s="242"/>
      <c r="AI457" s="242"/>
      <c r="AJ457" s="242"/>
      <c r="AK457" s="242"/>
      <c r="AL457" s="242"/>
      <c r="AM457" s="242"/>
      <c r="AN457" s="242"/>
      <c r="AO457" s="242"/>
      <c r="AP457" s="242"/>
    </row>
    <row r="458" spans="1:42" ht="21.75" customHeight="1" x14ac:dyDescent="0.2">
      <c r="A458" s="1"/>
      <c r="B458" s="242"/>
      <c r="C458" s="242"/>
      <c r="D458" s="242"/>
      <c r="E458" s="242"/>
      <c r="F458" s="242"/>
      <c r="G458" s="242"/>
      <c r="H458" s="242"/>
      <c r="I458" s="242"/>
      <c r="J458" s="242"/>
      <c r="K458" s="242"/>
      <c r="L458" s="242"/>
      <c r="M458" s="242"/>
      <c r="N458" s="242"/>
      <c r="O458" s="242"/>
      <c r="P458" s="242"/>
      <c r="Q458" s="242"/>
      <c r="R458" s="242"/>
      <c r="S458" s="242"/>
      <c r="T458" s="242"/>
      <c r="U458" s="242"/>
      <c r="V458" s="242"/>
      <c r="W458" s="242"/>
      <c r="X458" s="242"/>
      <c r="Y458" s="242"/>
      <c r="Z458" s="242"/>
      <c r="AA458" s="242"/>
      <c r="AB458" s="242"/>
      <c r="AC458" s="242"/>
      <c r="AD458" s="242"/>
      <c r="AE458" s="242"/>
      <c r="AF458" s="242"/>
      <c r="AG458" s="242"/>
      <c r="AH458" s="242"/>
      <c r="AI458" s="242"/>
      <c r="AJ458" s="242"/>
      <c r="AK458" s="242"/>
      <c r="AL458" s="242"/>
      <c r="AM458" s="242"/>
      <c r="AN458" s="242"/>
      <c r="AO458" s="242"/>
      <c r="AP458" s="242"/>
    </row>
    <row r="459" spans="1:42" ht="30" customHeight="1" x14ac:dyDescent="0.2">
      <c r="A459" s="1"/>
      <c r="B459" s="238" t="s">
        <v>235</v>
      </c>
      <c r="C459" s="238"/>
      <c r="D459" s="238"/>
      <c r="E459" s="238"/>
      <c r="F459" s="238"/>
      <c r="G459" s="238"/>
      <c r="H459" s="238"/>
      <c r="I459" s="238"/>
      <c r="J459" s="238"/>
      <c r="K459" s="238"/>
      <c r="L459" s="238"/>
      <c r="M459" s="238"/>
      <c r="N459" s="238"/>
      <c r="O459" s="238"/>
      <c r="P459" s="238"/>
      <c r="Q459" s="238"/>
      <c r="R459" s="238"/>
      <c r="S459" s="238"/>
      <c r="T459" s="238"/>
      <c r="U459" s="238"/>
      <c r="V459" s="238"/>
      <c r="W459" s="238"/>
      <c r="X459" s="238"/>
      <c r="Y459" s="238"/>
      <c r="Z459" s="238"/>
      <c r="AA459" s="238"/>
      <c r="AB459" s="238"/>
      <c r="AC459" s="238"/>
      <c r="AD459" s="238"/>
      <c r="AE459" s="238"/>
      <c r="AF459" s="238"/>
      <c r="AG459" s="238"/>
      <c r="AH459" s="238"/>
      <c r="AI459" s="238"/>
      <c r="AJ459" s="238"/>
      <c r="AK459" s="238"/>
      <c r="AL459" s="238"/>
      <c r="AM459" s="238"/>
      <c r="AN459" s="238"/>
      <c r="AO459" s="238"/>
      <c r="AP459" s="238"/>
    </row>
    <row r="460" spans="1:42" ht="2.25" customHeight="1" x14ac:dyDescent="0.2">
      <c r="A460" s="1"/>
    </row>
    <row r="461" spans="1:42" ht="15" customHeight="1" x14ac:dyDescent="0.2">
      <c r="A461" s="1"/>
      <c r="B461" s="195" t="s">
        <v>232</v>
      </c>
      <c r="C461" s="235"/>
      <c r="D461" s="235"/>
      <c r="E461" s="235"/>
      <c r="G461" s="237" t="s">
        <v>120</v>
      </c>
      <c r="H461" s="224"/>
      <c r="I461" s="224"/>
      <c r="J461" s="224"/>
      <c r="K461" s="224"/>
      <c r="L461" s="224"/>
      <c r="M461" s="224"/>
      <c r="N461" s="224"/>
      <c r="O461" s="24"/>
      <c r="P461" s="236" t="s">
        <v>121</v>
      </c>
      <c r="Q461" s="224"/>
      <c r="R461" s="224"/>
      <c r="S461" s="224"/>
      <c r="T461" s="18"/>
      <c r="U461" s="237" t="s">
        <v>122</v>
      </c>
      <c r="V461" s="239"/>
      <c r="W461" s="239"/>
      <c r="X461" s="239"/>
      <c r="Y461" s="239"/>
      <c r="Z461" s="239"/>
      <c r="AA461" s="239"/>
      <c r="AB461" s="239"/>
      <c r="AC461" s="239"/>
      <c r="AD461" s="224"/>
      <c r="AE461" s="224"/>
      <c r="AG461" s="237" t="s">
        <v>125</v>
      </c>
      <c r="AH461" s="240"/>
      <c r="AI461" s="240"/>
      <c r="AJ461" s="240"/>
      <c r="AK461" s="240"/>
      <c r="AL461" s="240"/>
      <c r="AM461" s="240"/>
      <c r="AN461" s="240"/>
      <c r="AO461" s="240"/>
    </row>
    <row r="462" spans="1:42" ht="15" customHeight="1" x14ac:dyDescent="0.2">
      <c r="A462" s="1"/>
      <c r="B462" s="235"/>
      <c r="C462" s="235"/>
      <c r="D462" s="235"/>
      <c r="E462" s="235"/>
      <c r="G462" s="224"/>
      <c r="H462" s="224"/>
      <c r="I462" s="224"/>
      <c r="J462" s="224"/>
      <c r="K462" s="224"/>
      <c r="L462" s="224"/>
      <c r="M462" s="224"/>
      <c r="N462" s="224"/>
      <c r="O462" s="24"/>
      <c r="P462" s="224"/>
      <c r="Q462" s="224"/>
      <c r="R462" s="224"/>
      <c r="S462" s="224"/>
      <c r="T462" s="18"/>
      <c r="U462" s="239"/>
      <c r="V462" s="239"/>
      <c r="W462" s="239"/>
      <c r="X462" s="239"/>
      <c r="Y462" s="239"/>
      <c r="Z462" s="239"/>
      <c r="AA462" s="239"/>
      <c r="AB462" s="239"/>
      <c r="AC462" s="239"/>
      <c r="AD462" s="224"/>
      <c r="AE462" s="224"/>
      <c r="AG462" s="240"/>
      <c r="AH462" s="240"/>
      <c r="AI462" s="240"/>
      <c r="AJ462" s="240"/>
      <c r="AK462" s="240"/>
      <c r="AL462" s="240"/>
      <c r="AM462" s="240"/>
      <c r="AN462" s="240"/>
      <c r="AO462" s="240"/>
    </row>
    <row r="463" spans="1:42" ht="2.25" customHeight="1" x14ac:dyDescent="0.2">
      <c r="A463" s="1"/>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G463" s="24"/>
      <c r="AH463" s="24"/>
      <c r="AI463" s="24"/>
      <c r="AJ463" s="24"/>
      <c r="AK463" s="24"/>
      <c r="AL463" s="24"/>
      <c r="AM463" s="24"/>
      <c r="AN463" s="24"/>
      <c r="AO463" s="24"/>
    </row>
    <row r="464" spans="1:42" ht="15" customHeight="1" x14ac:dyDescent="0.2">
      <c r="A464" s="1"/>
      <c r="B464" s="173"/>
      <c r="C464" s="174"/>
      <c r="D464" s="174"/>
      <c r="E464" s="175"/>
      <c r="G464" s="170"/>
      <c r="H464" s="171"/>
      <c r="I464" s="171"/>
      <c r="J464" s="171"/>
      <c r="K464" s="171"/>
      <c r="L464" s="172"/>
      <c r="M464" s="104" t="s">
        <v>73</v>
      </c>
      <c r="N464" s="104"/>
      <c r="O464" s="63"/>
      <c r="P464" s="167"/>
      <c r="Q464" s="168"/>
      <c r="R464" s="168"/>
      <c r="S464" s="169"/>
      <c r="U464" s="24"/>
      <c r="V464" s="24"/>
      <c r="W464" s="24"/>
      <c r="X464" s="115">
        <f>IF(P464=0,G464,IF(P464&lt;1920,G464*0.7,IF(P464&lt;1970,G464*0.9,G464)))</f>
        <v>0</v>
      </c>
      <c r="Y464" s="116"/>
      <c r="Z464" s="116"/>
      <c r="AA464" s="116"/>
      <c r="AB464" s="116"/>
      <c r="AC464" s="117"/>
      <c r="AD464" s="176" t="s">
        <v>73</v>
      </c>
      <c r="AE464" s="176"/>
      <c r="AG464" s="177"/>
      <c r="AH464" s="177"/>
      <c r="AI464" s="177"/>
      <c r="AJ464" s="177"/>
      <c r="AK464" s="24"/>
      <c r="AL464" s="24"/>
      <c r="AM464" s="24"/>
      <c r="AN464" s="24"/>
      <c r="AO464" s="24"/>
    </row>
    <row r="465" spans="1:42" ht="2.25" customHeight="1" x14ac:dyDescent="0.2">
      <c r="A465" s="1"/>
      <c r="B465" s="64"/>
      <c r="C465" s="64"/>
      <c r="D465" s="64"/>
      <c r="E465" s="64"/>
      <c r="G465" s="64"/>
      <c r="H465" s="64"/>
      <c r="I465" s="65"/>
      <c r="J465" s="65"/>
      <c r="K465" s="65"/>
      <c r="L465" s="65"/>
      <c r="M465" s="63"/>
      <c r="N465" s="63"/>
      <c r="O465" s="63"/>
      <c r="P465" s="65"/>
      <c r="Q465" s="65"/>
      <c r="R465" s="65"/>
      <c r="S465" s="65"/>
      <c r="T465" s="24"/>
      <c r="U465" s="24"/>
      <c r="V465" s="24"/>
      <c r="AC465" s="24"/>
      <c r="AD465" s="24"/>
      <c r="AE465" s="24"/>
      <c r="AG465" s="24"/>
      <c r="AH465" s="24"/>
      <c r="AI465" s="24"/>
      <c r="AJ465" s="24"/>
      <c r="AK465" s="24"/>
      <c r="AL465" s="24"/>
      <c r="AM465" s="24"/>
      <c r="AN465" s="24"/>
      <c r="AO465" s="24"/>
    </row>
    <row r="466" spans="1:42" ht="15" customHeight="1" x14ac:dyDescent="0.2">
      <c r="A466" s="1"/>
      <c r="B466" s="173"/>
      <c r="C466" s="174"/>
      <c r="D466" s="174"/>
      <c r="E466" s="175"/>
      <c r="G466" s="170"/>
      <c r="H466" s="171"/>
      <c r="I466" s="171"/>
      <c r="J466" s="171"/>
      <c r="K466" s="171"/>
      <c r="L466" s="172"/>
      <c r="M466" s="104" t="s">
        <v>73</v>
      </c>
      <c r="N466" s="104"/>
      <c r="O466" s="63"/>
      <c r="P466" s="167"/>
      <c r="Q466" s="168"/>
      <c r="R466" s="168"/>
      <c r="S466" s="169"/>
      <c r="U466" s="24"/>
      <c r="V466" s="24"/>
      <c r="X466" s="115">
        <f>IF(P466=0,G466,IF(P466&lt;1920,G466*0.7,IF(P466&lt;1970,G466*0.9,G466)))</f>
        <v>0</v>
      </c>
      <c r="Y466" s="116"/>
      <c r="Z466" s="116"/>
      <c r="AA466" s="116"/>
      <c r="AB466" s="116"/>
      <c r="AC466" s="117"/>
      <c r="AD466" s="176" t="s">
        <v>73</v>
      </c>
      <c r="AE466" s="176"/>
      <c r="AG466" s="177"/>
      <c r="AH466" s="177"/>
      <c r="AI466" s="177"/>
      <c r="AJ466" s="177"/>
      <c r="AK466" s="24"/>
      <c r="AL466" s="24"/>
      <c r="AM466" s="24"/>
      <c r="AN466" s="24"/>
      <c r="AO466" s="24"/>
    </row>
    <row r="467" spans="1:42" ht="15" customHeight="1" x14ac:dyDescent="0.2">
      <c r="A467" s="1"/>
      <c r="AG467" s="28"/>
      <c r="AH467" s="28"/>
      <c r="AI467" s="28"/>
      <c r="AJ467" s="28"/>
      <c r="AK467" s="28"/>
      <c r="AL467" s="28"/>
      <c r="AM467" s="28"/>
      <c r="AN467" s="28"/>
      <c r="AO467" s="28"/>
    </row>
    <row r="468" spans="1:42" ht="15" customHeight="1" x14ac:dyDescent="0.2">
      <c r="A468" s="1">
        <v>42</v>
      </c>
      <c r="B468" s="200" t="s">
        <v>127</v>
      </c>
      <c r="C468" s="200"/>
      <c r="D468" s="200"/>
      <c r="E468" s="200"/>
      <c r="F468" s="200"/>
      <c r="G468" s="200"/>
      <c r="H468" s="200"/>
      <c r="I468" s="200"/>
      <c r="J468" s="200"/>
      <c r="K468" s="200"/>
      <c r="L468" s="200"/>
      <c r="M468" s="200"/>
      <c r="N468" s="200"/>
      <c r="O468" s="200"/>
      <c r="P468" s="200"/>
      <c r="Q468" s="200"/>
      <c r="R468" s="200"/>
      <c r="S468" s="200"/>
      <c r="T468" s="200"/>
      <c r="U468" s="200"/>
      <c r="V468" s="200"/>
      <c r="W468" s="200"/>
      <c r="X468" s="200"/>
      <c r="Y468" s="200"/>
      <c r="Z468" s="200"/>
      <c r="AA468" s="200"/>
      <c r="AB468" s="200"/>
      <c r="AC468" s="200"/>
      <c r="AD468" s="200"/>
      <c r="AE468" s="200"/>
      <c r="AF468" s="200"/>
      <c r="AG468" s="200"/>
      <c r="AH468" s="200"/>
      <c r="AI468" s="200"/>
      <c r="AJ468" s="200"/>
      <c r="AK468" s="115">
        <f>IF((SUM(X451,X453)-SUM(X464,X466))&gt;0,(SUM(X451,X453)-SUM(X464,X466)),IF((SUM(X451,X453)-SUM(X464,X466))&lt;0,0,0))</f>
        <v>0</v>
      </c>
      <c r="AL468" s="116"/>
      <c r="AM468" s="116"/>
      <c r="AN468" s="117"/>
      <c r="AO468" s="176" t="s">
        <v>73</v>
      </c>
      <c r="AP468" s="176"/>
    </row>
    <row r="469" spans="1:42" ht="15" customHeight="1" x14ac:dyDescent="0.2">
      <c r="A469" s="1"/>
    </row>
    <row r="470" spans="1:42" ht="15" customHeight="1" x14ac:dyDescent="0.2">
      <c r="A470" s="1">
        <v>43</v>
      </c>
      <c r="B470" s="109" t="s">
        <v>128</v>
      </c>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c r="AH470" s="110"/>
      <c r="AI470" s="110"/>
      <c r="AJ470" s="110"/>
      <c r="AK470" s="110"/>
      <c r="AL470" s="110"/>
      <c r="AM470" s="110"/>
      <c r="AN470" s="110"/>
      <c r="AO470" s="110"/>
      <c r="AP470" s="110"/>
    </row>
    <row r="471" spans="1:42" ht="2.25" customHeight="1" x14ac:dyDescent="0.2">
      <c r="A471" s="1"/>
    </row>
    <row r="472" spans="1:42" ht="15" customHeight="1" x14ac:dyDescent="0.2">
      <c r="A472" s="1"/>
      <c r="B472" s="102" t="s">
        <v>129</v>
      </c>
      <c r="C472" s="110"/>
      <c r="D472" s="110"/>
      <c r="E472" s="110"/>
      <c r="F472" s="110"/>
      <c r="G472" s="110"/>
      <c r="H472" s="110"/>
      <c r="I472" s="110"/>
      <c r="J472" s="110"/>
      <c r="K472" s="110"/>
      <c r="L472" s="110"/>
      <c r="M472" s="110"/>
      <c r="N472" s="110"/>
      <c r="O472" s="110"/>
      <c r="Q472" s="106"/>
      <c r="R472" s="165"/>
      <c r="S472" s="165"/>
      <c r="T472" s="165"/>
      <c r="U472" s="165"/>
      <c r="V472" s="166"/>
      <c r="W472" s="103" t="s">
        <v>73</v>
      </c>
      <c r="X472" s="103"/>
    </row>
    <row r="473" spans="1:42" ht="2.25" customHeight="1" x14ac:dyDescent="0.2">
      <c r="A473" s="1"/>
      <c r="Q473" s="62"/>
      <c r="R473" s="62"/>
      <c r="S473" s="62"/>
      <c r="T473" s="62"/>
      <c r="U473" s="62"/>
      <c r="V473" s="62"/>
    </row>
    <row r="474" spans="1:42" ht="15" customHeight="1" x14ac:dyDescent="0.2">
      <c r="A474" s="1"/>
      <c r="B474" s="102" t="s">
        <v>130</v>
      </c>
      <c r="C474" s="110"/>
      <c r="D474" s="110"/>
      <c r="E474" s="110"/>
      <c r="F474" s="110"/>
      <c r="G474" s="110"/>
      <c r="H474" s="110"/>
      <c r="I474" s="110"/>
      <c r="J474" s="110"/>
      <c r="K474" s="110"/>
      <c r="L474" s="110"/>
      <c r="M474" s="110"/>
      <c r="N474" s="110"/>
      <c r="O474" s="110"/>
      <c r="Q474" s="106"/>
      <c r="R474" s="165"/>
      <c r="S474" s="165"/>
      <c r="T474" s="165"/>
      <c r="U474" s="165"/>
      <c r="V474" s="166"/>
      <c r="W474" s="103" t="s">
        <v>73</v>
      </c>
      <c r="X474" s="103"/>
    </row>
    <row r="475" spans="1:42" ht="2.25" customHeight="1" x14ac:dyDescent="0.2">
      <c r="A475" s="1"/>
      <c r="Q475" s="62"/>
      <c r="R475" s="62"/>
      <c r="S475" s="62"/>
      <c r="T475" s="62"/>
      <c r="U475" s="62"/>
      <c r="V475" s="62"/>
    </row>
    <row r="476" spans="1:42" ht="15" customHeight="1" x14ac:dyDescent="0.2">
      <c r="A476" s="1"/>
      <c r="B476" s="102" t="s">
        <v>131</v>
      </c>
      <c r="C476" s="110"/>
      <c r="D476" s="110"/>
      <c r="E476" s="110"/>
      <c r="F476" s="110"/>
      <c r="G476" s="110"/>
      <c r="H476" s="110"/>
      <c r="I476" s="110"/>
      <c r="J476" s="110"/>
      <c r="K476" s="110"/>
      <c r="L476" s="110"/>
      <c r="M476" s="110"/>
      <c r="N476" s="110"/>
      <c r="O476" s="110"/>
      <c r="Q476" s="106"/>
      <c r="R476" s="165"/>
      <c r="S476" s="165"/>
      <c r="T476" s="165"/>
      <c r="U476" s="165"/>
      <c r="V476" s="166"/>
      <c r="W476" s="103" t="s">
        <v>73</v>
      </c>
      <c r="X476" s="103"/>
    </row>
    <row r="477" spans="1:42" ht="2.25" customHeight="1" x14ac:dyDescent="0.2">
      <c r="A477" s="1"/>
      <c r="Q477" s="62"/>
      <c r="R477" s="62"/>
      <c r="S477" s="62"/>
      <c r="T477" s="62"/>
      <c r="U477" s="62"/>
      <c r="V477" s="62"/>
    </row>
    <row r="478" spans="1:42" ht="15" customHeight="1" x14ac:dyDescent="0.2">
      <c r="A478" s="1"/>
      <c r="B478" s="102" t="s">
        <v>132</v>
      </c>
      <c r="C478" s="110"/>
      <c r="D478" s="110"/>
      <c r="E478" s="110"/>
      <c r="F478" s="110"/>
      <c r="G478" s="110"/>
      <c r="H478" s="110"/>
      <c r="I478" s="110"/>
      <c r="J478" s="110"/>
      <c r="K478" s="110"/>
      <c r="L478" s="110"/>
      <c r="M478" s="110"/>
      <c r="N478" s="110"/>
      <c r="O478" s="110"/>
      <c r="Q478" s="106"/>
      <c r="R478" s="165"/>
      <c r="S478" s="165"/>
      <c r="T478" s="165"/>
      <c r="U478" s="165"/>
      <c r="V478" s="166"/>
      <c r="W478" s="103" t="s">
        <v>73</v>
      </c>
      <c r="X478" s="103"/>
    </row>
    <row r="479" spans="1:42" ht="2.25" customHeight="1" x14ac:dyDescent="0.2">
      <c r="A479" s="1"/>
      <c r="Q479" s="62"/>
      <c r="R479" s="62"/>
      <c r="S479" s="62"/>
      <c r="T479" s="62"/>
      <c r="U479" s="62"/>
      <c r="V479" s="62"/>
    </row>
    <row r="480" spans="1:42" ht="15" customHeight="1" x14ac:dyDescent="0.2">
      <c r="A480" s="1"/>
      <c r="B480" s="102" t="s">
        <v>133</v>
      </c>
      <c r="C480" s="110"/>
      <c r="D480" s="110"/>
      <c r="E480" s="110"/>
      <c r="F480" s="110"/>
      <c r="G480" s="110"/>
      <c r="H480" s="110"/>
      <c r="I480" s="110"/>
      <c r="J480" s="110"/>
      <c r="K480" s="110"/>
      <c r="L480" s="110"/>
      <c r="M480" s="110"/>
      <c r="N480" s="110"/>
      <c r="O480" s="110"/>
      <c r="Q480" s="106"/>
      <c r="R480" s="165"/>
      <c r="S480" s="165"/>
      <c r="T480" s="165"/>
      <c r="U480" s="165"/>
      <c r="V480" s="166"/>
      <c r="W480" s="103" t="s">
        <v>73</v>
      </c>
      <c r="X480" s="103"/>
    </row>
    <row r="481" spans="1:42" ht="2.25" customHeight="1" x14ac:dyDescent="0.2">
      <c r="A481" s="1"/>
      <c r="Q481" s="62"/>
      <c r="R481" s="62"/>
      <c r="S481" s="62"/>
      <c r="T481" s="62"/>
      <c r="U481" s="62"/>
      <c r="V481" s="62"/>
    </row>
    <row r="482" spans="1:42" ht="14.25" customHeight="1" x14ac:dyDescent="0.2">
      <c r="A482" s="1"/>
      <c r="B482" s="102" t="s">
        <v>134</v>
      </c>
      <c r="C482" s="110"/>
      <c r="D482" s="110"/>
      <c r="E482" s="110"/>
      <c r="F482" s="110"/>
      <c r="G482" s="110"/>
      <c r="H482" s="110"/>
      <c r="I482" s="110"/>
      <c r="J482" s="110"/>
      <c r="K482" s="110"/>
      <c r="L482" s="110"/>
      <c r="M482" s="110"/>
      <c r="N482" s="110"/>
      <c r="O482" s="110"/>
      <c r="Q482" s="106"/>
      <c r="R482" s="165"/>
      <c r="S482" s="165"/>
      <c r="T482" s="165"/>
      <c r="U482" s="165"/>
      <c r="V482" s="166"/>
      <c r="W482" s="103" t="s">
        <v>73</v>
      </c>
      <c r="X482" s="103"/>
    </row>
    <row r="483" spans="1:42" ht="2.25" customHeight="1" x14ac:dyDescent="0.2">
      <c r="A483" s="1"/>
      <c r="Q483" s="62"/>
      <c r="R483" s="62"/>
      <c r="S483" s="62"/>
      <c r="T483" s="62"/>
      <c r="U483" s="62"/>
      <c r="V483" s="62"/>
    </row>
    <row r="484" spans="1:42" ht="15" customHeight="1" x14ac:dyDescent="0.2">
      <c r="A484" s="1"/>
      <c r="B484" s="102" t="s">
        <v>135</v>
      </c>
      <c r="C484" s="110"/>
      <c r="D484" s="110"/>
      <c r="E484" s="110"/>
      <c r="F484" s="110"/>
      <c r="G484" s="110"/>
      <c r="H484" s="110"/>
      <c r="I484" s="110"/>
      <c r="J484" s="110"/>
      <c r="K484" s="110"/>
      <c r="L484" s="110"/>
      <c r="M484" s="110"/>
      <c r="N484" s="110"/>
      <c r="O484" s="110"/>
      <c r="Q484" s="106"/>
      <c r="R484" s="165"/>
      <c r="S484" s="165"/>
      <c r="T484" s="165"/>
      <c r="U484" s="165"/>
      <c r="V484" s="166"/>
      <c r="W484" s="103" t="s">
        <v>73</v>
      </c>
      <c r="X484" s="103"/>
    </row>
    <row r="485" spans="1:42" ht="2.25" customHeight="1" x14ac:dyDescent="0.2">
      <c r="A485" s="1"/>
      <c r="Q485" s="62"/>
      <c r="R485" s="62"/>
      <c r="S485" s="62"/>
      <c r="T485" s="62"/>
      <c r="U485" s="62"/>
      <c r="V485" s="62"/>
    </row>
    <row r="486" spans="1:42" ht="15" customHeight="1" x14ac:dyDescent="0.2">
      <c r="A486" s="1"/>
      <c r="B486" s="102" t="s">
        <v>136</v>
      </c>
      <c r="C486" s="110"/>
      <c r="D486" s="110"/>
      <c r="E486" s="110"/>
      <c r="F486" s="110"/>
      <c r="G486" s="110"/>
      <c r="H486" s="110"/>
      <c r="I486" s="110"/>
      <c r="J486" s="110"/>
      <c r="K486" s="110"/>
      <c r="L486" s="110"/>
      <c r="M486" s="110"/>
      <c r="N486" s="110"/>
      <c r="O486" s="110"/>
      <c r="Q486" s="106"/>
      <c r="R486" s="165"/>
      <c r="S486" s="165"/>
      <c r="T486" s="165"/>
      <c r="U486" s="165"/>
      <c r="V486" s="166"/>
      <c r="W486" s="103" t="s">
        <v>73</v>
      </c>
      <c r="X486" s="103"/>
    </row>
    <row r="487" spans="1:42" ht="15" customHeight="1" x14ac:dyDescent="0.2">
      <c r="A487" s="1"/>
    </row>
    <row r="488" spans="1:42" ht="15" customHeight="1" x14ac:dyDescent="0.2">
      <c r="A488" s="1">
        <v>44</v>
      </c>
      <c r="B488" s="109" t="s">
        <v>137</v>
      </c>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c r="AH488" s="110"/>
      <c r="AI488" s="110"/>
      <c r="AJ488" s="110"/>
      <c r="AK488" s="110"/>
      <c r="AL488" s="110"/>
      <c r="AM488" s="110"/>
      <c r="AN488" s="110"/>
      <c r="AO488" s="110"/>
      <c r="AP488" s="110"/>
    </row>
    <row r="489" spans="1:42" ht="2.25" customHeight="1" x14ac:dyDescent="0.2">
      <c r="A489" s="1"/>
      <c r="B489" s="16"/>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row>
    <row r="490" spans="1:42" ht="15" customHeight="1" x14ac:dyDescent="0.2">
      <c r="A490" s="1"/>
      <c r="B490" s="105" t="s">
        <v>116</v>
      </c>
      <c r="C490" s="103"/>
      <c r="D490" s="103"/>
      <c r="E490" s="103"/>
      <c r="F490" s="103"/>
      <c r="G490" s="103"/>
      <c r="H490" s="103"/>
      <c r="I490" s="103"/>
      <c r="J490" s="103"/>
      <c r="K490" s="103"/>
      <c r="L490" s="103"/>
      <c r="M490" s="103"/>
      <c r="N490" s="103"/>
      <c r="O490" s="103"/>
      <c r="Q490" s="106"/>
      <c r="R490" s="165"/>
      <c r="S490" s="165"/>
      <c r="T490" s="165"/>
      <c r="U490" s="165"/>
      <c r="V490" s="166"/>
      <c r="W490" s="103" t="s">
        <v>73</v>
      </c>
      <c r="X490" s="103"/>
    </row>
    <row r="491" spans="1:42" ht="2.25" customHeight="1" x14ac:dyDescent="0.2">
      <c r="A491" s="1"/>
      <c r="Q491" s="62"/>
      <c r="R491" s="62"/>
      <c r="S491" s="62"/>
      <c r="T491" s="62"/>
      <c r="U491" s="62"/>
      <c r="V491" s="62"/>
    </row>
    <row r="492" spans="1:42" ht="15" customHeight="1" x14ac:dyDescent="0.2">
      <c r="A492" s="1"/>
      <c r="B492" s="105" t="s">
        <v>117</v>
      </c>
      <c r="C492" s="103"/>
      <c r="D492" s="103"/>
      <c r="E492" s="103"/>
      <c r="F492" s="103"/>
      <c r="G492" s="103"/>
      <c r="H492" s="103"/>
      <c r="I492" s="103"/>
      <c r="J492" s="103"/>
      <c r="K492" s="103"/>
      <c r="L492" s="103"/>
      <c r="M492" s="103"/>
      <c r="N492" s="103"/>
      <c r="O492" s="103"/>
      <c r="Q492" s="106"/>
      <c r="R492" s="165"/>
      <c r="S492" s="165"/>
      <c r="T492" s="165"/>
      <c r="U492" s="165"/>
      <c r="V492" s="166"/>
      <c r="W492" s="103" t="s">
        <v>73</v>
      </c>
      <c r="X492" s="103"/>
    </row>
    <row r="493" spans="1:42" ht="2.25" customHeight="1" x14ac:dyDescent="0.2">
      <c r="A493" s="1"/>
      <c r="Q493" s="62"/>
      <c r="R493" s="62"/>
      <c r="S493" s="62"/>
      <c r="T493" s="62"/>
      <c r="U493" s="62"/>
      <c r="V493" s="62"/>
    </row>
    <row r="494" spans="1:42" ht="15" customHeight="1" x14ac:dyDescent="0.2">
      <c r="A494" s="1"/>
      <c r="B494" s="105" t="s">
        <v>115</v>
      </c>
      <c r="C494" s="103"/>
      <c r="D494" s="103"/>
      <c r="E494" s="103"/>
      <c r="F494" s="103"/>
      <c r="G494" s="103"/>
      <c r="H494" s="103"/>
      <c r="I494" s="103"/>
      <c r="J494" s="103"/>
      <c r="K494" s="103"/>
      <c r="L494" s="103"/>
      <c r="M494" s="103"/>
      <c r="N494" s="103"/>
      <c r="O494" s="103"/>
      <c r="Q494" s="106"/>
      <c r="R494" s="107"/>
      <c r="S494" s="107"/>
      <c r="T494" s="107"/>
      <c r="U494" s="107"/>
      <c r="V494" s="108"/>
      <c r="W494" s="103" t="s">
        <v>73</v>
      </c>
      <c r="X494" s="103"/>
    </row>
    <row r="495" spans="1:42" ht="2.25" customHeight="1" x14ac:dyDescent="0.2">
      <c r="A495" s="1"/>
      <c r="Q495" s="62"/>
      <c r="R495" s="62"/>
      <c r="S495" s="62"/>
      <c r="T495" s="62"/>
      <c r="U495" s="62"/>
      <c r="V495" s="62"/>
    </row>
    <row r="496" spans="1:42" ht="15" customHeight="1" x14ac:dyDescent="0.2">
      <c r="A496" s="1"/>
      <c r="B496" s="105" t="s">
        <v>118</v>
      </c>
      <c r="C496" s="103"/>
      <c r="D496" s="103"/>
      <c r="E496" s="103"/>
      <c r="F496" s="103"/>
      <c r="G496" s="103"/>
      <c r="H496" s="103"/>
      <c r="I496" s="103"/>
      <c r="J496" s="103"/>
      <c r="K496" s="103"/>
      <c r="L496" s="103"/>
      <c r="M496" s="103"/>
      <c r="N496" s="103"/>
      <c r="O496" s="103"/>
      <c r="Q496" s="106"/>
      <c r="R496" s="165"/>
      <c r="S496" s="165"/>
      <c r="T496" s="165"/>
      <c r="U496" s="165"/>
      <c r="V496" s="166"/>
      <c r="W496" s="103" t="s">
        <v>73</v>
      </c>
      <c r="X496" s="103"/>
    </row>
    <row r="497" spans="1:42" ht="15" customHeight="1" x14ac:dyDescent="0.2">
      <c r="A497" s="1"/>
      <c r="B497" s="20"/>
    </row>
    <row r="498" spans="1:42" ht="15" customHeight="1" x14ac:dyDescent="0.2">
      <c r="A498" s="1"/>
      <c r="B498" s="157" t="s">
        <v>171</v>
      </c>
      <c r="C498" s="157"/>
      <c r="D498" s="157"/>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c r="AA498" s="157"/>
      <c r="AB498" s="157"/>
      <c r="AC498" s="157"/>
      <c r="AD498" s="157"/>
      <c r="AE498" s="157"/>
      <c r="AF498" s="157"/>
      <c r="AG498" s="157"/>
      <c r="AH498" s="157"/>
      <c r="AI498" s="157"/>
      <c r="AJ498" s="157"/>
      <c r="AK498" s="157"/>
      <c r="AL498" s="157"/>
      <c r="AM498" s="157"/>
      <c r="AN498" s="157"/>
      <c r="AO498" s="157"/>
      <c r="AP498" s="187"/>
    </row>
    <row r="499" spans="1:42" ht="15" customHeight="1" x14ac:dyDescent="0.2">
      <c r="A499" s="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c r="AK499" s="51"/>
      <c r="AL499" s="51"/>
      <c r="AM499" s="51"/>
      <c r="AN499" s="51"/>
      <c r="AO499" s="51"/>
      <c r="AP499" s="23"/>
    </row>
    <row r="500" spans="1:42" ht="15" customHeight="1" x14ac:dyDescent="0.2">
      <c r="A500" s="1">
        <v>45</v>
      </c>
      <c r="B500" s="235" t="s">
        <v>236</v>
      </c>
      <c r="C500" s="235"/>
      <c r="D500" s="235"/>
      <c r="E500" s="235"/>
      <c r="F500" s="235"/>
      <c r="G500" s="235"/>
      <c r="H500" s="235"/>
      <c r="I500" s="235"/>
      <c r="J500" s="235"/>
      <c r="K500" s="235"/>
      <c r="L500" s="235"/>
      <c r="M500" s="235"/>
      <c r="N500" s="235"/>
      <c r="O500" s="235"/>
      <c r="P500" s="235"/>
      <c r="Q500" s="235"/>
      <c r="R500" s="235"/>
      <c r="S500" s="235"/>
      <c r="T500" s="235"/>
      <c r="U500" s="235"/>
      <c r="V500" s="235"/>
      <c r="W500" s="235"/>
      <c r="X500" s="235"/>
      <c r="Y500" s="235"/>
      <c r="Z500" s="235"/>
      <c r="AA500" s="235"/>
      <c r="AB500" s="235"/>
      <c r="AC500" s="235"/>
      <c r="AD500" s="235"/>
      <c r="AE500" s="235"/>
      <c r="AF500" s="235"/>
      <c r="AG500" s="235"/>
      <c r="AH500" s="235"/>
      <c r="AI500" s="235"/>
      <c r="AJ500" s="235"/>
      <c r="AK500" s="235"/>
      <c r="AL500" s="235"/>
      <c r="AM500" s="235"/>
      <c r="AN500" s="235"/>
      <c r="AO500" s="235"/>
      <c r="AP500" s="235"/>
    </row>
    <row r="501" spans="1:42" ht="2.25" customHeight="1" x14ac:dyDescent="0.2">
      <c r="A501" s="1"/>
    </row>
    <row r="502" spans="1:42" ht="91.5" customHeight="1" x14ac:dyDescent="0.2">
      <c r="A502" s="1"/>
      <c r="B502" s="184" t="s">
        <v>237</v>
      </c>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row>
    <row r="503" spans="1:42" ht="2.25" customHeight="1" x14ac:dyDescent="0.2">
      <c r="A503" s="1"/>
    </row>
    <row r="504" spans="1:42" ht="30" customHeight="1" x14ac:dyDescent="0.2">
      <c r="A504" s="1"/>
      <c r="I504" s="234" t="s">
        <v>120</v>
      </c>
      <c r="J504" s="250"/>
      <c r="K504" s="250"/>
      <c r="L504" s="250"/>
      <c r="M504" s="250"/>
      <c r="N504" s="250"/>
      <c r="O504" s="250"/>
      <c r="P504" s="250"/>
      <c r="R504" s="234" t="s">
        <v>121</v>
      </c>
      <c r="S504" s="234"/>
      <c r="T504" s="234"/>
      <c r="U504" s="234"/>
      <c r="V504" s="251" t="s">
        <v>122</v>
      </c>
      <c r="W504" s="251"/>
      <c r="X504" s="251"/>
      <c r="Y504" s="251"/>
      <c r="Z504" s="251"/>
      <c r="AA504" s="251"/>
      <c r="AB504" s="251"/>
      <c r="AC504" s="251"/>
      <c r="AD504" s="251"/>
      <c r="AE504" s="251"/>
      <c r="AF504" s="251"/>
      <c r="AG504" s="234" t="s">
        <v>138</v>
      </c>
      <c r="AH504" s="234"/>
      <c r="AI504" s="234"/>
      <c r="AJ504" s="234"/>
      <c r="AK504" s="234"/>
      <c r="AL504" s="234"/>
      <c r="AM504" s="234"/>
      <c r="AN504" s="234"/>
      <c r="AO504" s="103"/>
      <c r="AP504" s="103"/>
    </row>
    <row r="505" spans="1:42" ht="2.25" customHeight="1" x14ac:dyDescent="0.2">
      <c r="A505" s="1"/>
      <c r="R505" s="22"/>
      <c r="S505" s="22"/>
      <c r="T505" s="22"/>
      <c r="U505" s="22"/>
      <c r="V505" s="52"/>
      <c r="W505" s="52"/>
      <c r="X505" s="52"/>
      <c r="Y505" s="52"/>
      <c r="Z505" s="52"/>
      <c r="AA505" s="52"/>
      <c r="AB505" s="52"/>
      <c r="AC505" s="52"/>
      <c r="AD505" s="52"/>
      <c r="AE505" s="52"/>
      <c r="AF505" s="52"/>
    </row>
    <row r="506" spans="1:42" ht="15" customHeight="1" x14ac:dyDescent="0.2">
      <c r="A506" s="1"/>
      <c r="B506" s="105" t="s">
        <v>238</v>
      </c>
      <c r="C506" s="105"/>
      <c r="D506" s="105"/>
      <c r="E506" s="105"/>
      <c r="F506" s="105"/>
      <c r="G506" s="105"/>
      <c r="H506" s="105"/>
      <c r="I506" s="106"/>
      <c r="J506" s="107"/>
      <c r="K506" s="107"/>
      <c r="L506" s="107"/>
      <c r="M506" s="107"/>
      <c r="N506" s="108"/>
      <c r="O506" s="103" t="s">
        <v>73</v>
      </c>
      <c r="P506" s="103"/>
      <c r="R506" s="112"/>
      <c r="S506" s="245"/>
      <c r="T506" s="245"/>
      <c r="U506" s="246"/>
      <c r="Y506" s="115">
        <f>IF(R506=0,I506,IF(R506&lt;1920,I506*0.7,IF(R506&lt;1970,I506*0.9,I506)))</f>
        <v>0</v>
      </c>
      <c r="Z506" s="116"/>
      <c r="AA506" s="116"/>
      <c r="AB506" s="116"/>
      <c r="AC506" s="116"/>
      <c r="AD506" s="117"/>
      <c r="AE506" s="103" t="s">
        <v>73</v>
      </c>
      <c r="AF506" s="103"/>
      <c r="AG506" s="247"/>
      <c r="AH506" s="248"/>
      <c r="AI506" s="248"/>
      <c r="AJ506" s="248"/>
      <c r="AK506" s="248"/>
      <c r="AL506" s="248"/>
      <c r="AM506" s="248"/>
      <c r="AN506" s="249"/>
      <c r="AO506" s="103" t="s">
        <v>57</v>
      </c>
      <c r="AP506" s="103"/>
    </row>
    <row r="507" spans="1:42" ht="2.25" customHeight="1" x14ac:dyDescent="0.2">
      <c r="A507" s="1"/>
      <c r="B507" s="12"/>
      <c r="C507" s="12"/>
      <c r="D507" s="12"/>
      <c r="E507" s="12"/>
      <c r="F507" s="12"/>
      <c r="G507" s="12"/>
      <c r="H507" s="12"/>
      <c r="I507" s="79"/>
      <c r="J507" s="79"/>
      <c r="K507" s="79"/>
      <c r="L507" s="79"/>
      <c r="M507" s="79"/>
      <c r="N507" s="79"/>
      <c r="R507" s="79"/>
      <c r="S507" s="79"/>
      <c r="T507" s="79"/>
      <c r="U507" s="79"/>
      <c r="Y507" s="252"/>
      <c r="Z507" s="252"/>
      <c r="AA507" s="252"/>
      <c r="AB507" s="252"/>
      <c r="AC507" s="252"/>
      <c r="AD507" s="252"/>
      <c r="AG507" s="79"/>
      <c r="AH507" s="79"/>
      <c r="AI507" s="79"/>
      <c r="AJ507" s="79"/>
      <c r="AK507" s="79"/>
      <c r="AL507" s="79"/>
      <c r="AM507" s="79"/>
      <c r="AN507" s="79"/>
    </row>
    <row r="508" spans="1:42" ht="15" customHeight="1" x14ac:dyDescent="0.2">
      <c r="A508" s="1"/>
      <c r="B508" s="105" t="s">
        <v>140</v>
      </c>
      <c r="C508" s="105"/>
      <c r="D508" s="105"/>
      <c r="E508" s="105"/>
      <c r="F508" s="105"/>
      <c r="G508" s="105"/>
      <c r="H508" s="105"/>
      <c r="I508" s="106"/>
      <c r="J508" s="107"/>
      <c r="K508" s="107"/>
      <c r="L508" s="107"/>
      <c r="M508" s="107"/>
      <c r="N508" s="108"/>
      <c r="O508" s="103" t="s">
        <v>73</v>
      </c>
      <c r="P508" s="103"/>
      <c r="R508" s="112"/>
      <c r="S508" s="245"/>
      <c r="T508" s="245"/>
      <c r="U508" s="246"/>
      <c r="Y508" s="115">
        <f>IF(R508=0,I508,IF(R508&lt;1920,I508*0.7,IF(R508&lt;1970,I508*0.9,I508)))</f>
        <v>0</v>
      </c>
      <c r="Z508" s="116"/>
      <c r="AA508" s="116"/>
      <c r="AB508" s="116"/>
      <c r="AC508" s="116"/>
      <c r="AD508" s="117"/>
      <c r="AE508" s="103" t="s">
        <v>73</v>
      </c>
      <c r="AF508" s="103"/>
      <c r="AG508" s="247"/>
      <c r="AH508" s="248"/>
      <c r="AI508" s="248"/>
      <c r="AJ508" s="248"/>
      <c r="AK508" s="248"/>
      <c r="AL508" s="248"/>
      <c r="AM508" s="248"/>
      <c r="AN508" s="249"/>
      <c r="AO508" s="103" t="s">
        <v>57</v>
      </c>
      <c r="AP508" s="103"/>
    </row>
    <row r="509" spans="1:42" ht="2.25" customHeight="1" x14ac:dyDescent="0.2">
      <c r="A509" s="1"/>
      <c r="B509" s="12"/>
      <c r="C509" s="12"/>
      <c r="D509" s="12"/>
      <c r="E509" s="12"/>
      <c r="F509" s="12"/>
      <c r="G509" s="12"/>
      <c r="H509" s="12"/>
      <c r="I509" s="79"/>
      <c r="J509" s="79"/>
      <c r="K509" s="79"/>
      <c r="L509" s="79"/>
      <c r="M509" s="79"/>
      <c r="N509" s="79"/>
      <c r="R509" s="79"/>
      <c r="S509" s="79"/>
      <c r="T509" s="79"/>
      <c r="U509" s="79"/>
      <c r="Y509" s="252"/>
      <c r="Z509" s="252"/>
      <c r="AA509" s="252"/>
      <c r="AB509" s="252"/>
      <c r="AC509" s="252"/>
      <c r="AD509" s="252"/>
      <c r="AG509" s="79"/>
      <c r="AH509" s="79"/>
      <c r="AI509" s="79"/>
      <c r="AJ509" s="79"/>
      <c r="AK509" s="79"/>
      <c r="AL509" s="79"/>
      <c r="AM509" s="79"/>
      <c r="AN509" s="79"/>
    </row>
    <row r="510" spans="1:42" ht="15" customHeight="1" x14ac:dyDescent="0.2">
      <c r="A510" s="1"/>
      <c r="B510" s="105" t="s">
        <v>141</v>
      </c>
      <c r="C510" s="105"/>
      <c r="D510" s="105"/>
      <c r="E510" s="105"/>
      <c r="F510" s="105"/>
      <c r="G510" s="105"/>
      <c r="H510" s="105"/>
      <c r="I510" s="106"/>
      <c r="J510" s="107"/>
      <c r="K510" s="107"/>
      <c r="L510" s="107"/>
      <c r="M510" s="107"/>
      <c r="N510" s="108"/>
      <c r="O510" s="103" t="s">
        <v>73</v>
      </c>
      <c r="P510" s="103"/>
      <c r="R510" s="112"/>
      <c r="S510" s="245"/>
      <c r="T510" s="245"/>
      <c r="U510" s="246"/>
      <c r="Y510" s="115">
        <f>IF(R510=0,I510,IF(R510&lt;1920,I510*0.7,IF(R510&lt;1970,I510*0.9,I510)))</f>
        <v>0</v>
      </c>
      <c r="Z510" s="116"/>
      <c r="AA510" s="116"/>
      <c r="AB510" s="116"/>
      <c r="AC510" s="116"/>
      <c r="AD510" s="117"/>
      <c r="AE510" s="103" t="s">
        <v>73</v>
      </c>
      <c r="AF510" s="103"/>
      <c r="AG510" s="253">
        <f>IF(Y510&lt;&gt;0,(Y510/SUM(Y506,Y508,Y510))*SUM(AG506,AG508),0)</f>
        <v>0</v>
      </c>
      <c r="AH510" s="254"/>
      <c r="AI510" s="254"/>
      <c r="AJ510" s="254"/>
      <c r="AK510" s="254"/>
      <c r="AL510" s="254"/>
      <c r="AM510" s="254"/>
      <c r="AN510" s="255"/>
      <c r="AO510" s="103" t="s">
        <v>57</v>
      </c>
      <c r="AP510" s="103"/>
    </row>
    <row r="511" spans="1:42" ht="15" customHeight="1" x14ac:dyDescent="0.2">
      <c r="A511" s="102"/>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c r="AA511" s="102"/>
      <c r="AB511" s="102"/>
      <c r="AC511" s="102"/>
      <c r="AD511" s="102"/>
      <c r="AE511" s="102"/>
      <c r="AF511" s="102"/>
      <c r="AG511" s="102"/>
      <c r="AH511" s="102"/>
      <c r="AI511" s="102"/>
      <c r="AJ511" s="102"/>
      <c r="AK511" s="102"/>
      <c r="AL511" s="102"/>
      <c r="AM511" s="102"/>
      <c r="AN511" s="102"/>
      <c r="AO511" s="102"/>
      <c r="AP511" s="102"/>
    </row>
    <row r="512" spans="1:42" ht="15" customHeight="1" x14ac:dyDescent="0.2">
      <c r="A512" s="1">
        <v>46</v>
      </c>
      <c r="B512" s="118" t="s">
        <v>239</v>
      </c>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row>
    <row r="513" spans="1:43" ht="15" customHeight="1" x14ac:dyDescent="0.2">
      <c r="A513" s="1"/>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row>
    <row r="514" spans="1:43" ht="2.25" customHeight="1" x14ac:dyDescent="0.2">
      <c r="A514" s="1"/>
      <c r="R514" s="22"/>
      <c r="S514" s="22"/>
      <c r="T514" s="22"/>
      <c r="U514" s="22"/>
      <c r="V514" s="52"/>
      <c r="W514" s="52"/>
      <c r="X514" s="52"/>
      <c r="Y514" s="52"/>
      <c r="Z514" s="52"/>
      <c r="AA514" s="52"/>
      <c r="AB514" s="52"/>
      <c r="AC514" s="52"/>
      <c r="AD514" s="52"/>
      <c r="AE514" s="52"/>
      <c r="AF514" s="52"/>
    </row>
    <row r="515" spans="1:43" ht="15" customHeight="1" x14ac:dyDescent="0.2">
      <c r="A515" s="1"/>
      <c r="I515" s="237" t="s">
        <v>120</v>
      </c>
      <c r="J515" s="224"/>
      <c r="K515" s="224"/>
      <c r="L515" s="224"/>
      <c r="M515" s="224"/>
      <c r="N515" s="224"/>
      <c r="O515" s="224"/>
      <c r="P515" s="224"/>
      <c r="Q515" s="24"/>
      <c r="R515" s="236" t="s">
        <v>121</v>
      </c>
      <c r="S515" s="224"/>
      <c r="T515" s="224"/>
      <c r="U515" s="224"/>
      <c r="V515" s="18"/>
      <c r="W515" s="237" t="s">
        <v>122</v>
      </c>
      <c r="X515" s="239"/>
      <c r="Y515" s="239"/>
      <c r="Z515" s="239"/>
      <c r="AA515" s="239"/>
      <c r="AB515" s="239"/>
      <c r="AC515" s="239"/>
      <c r="AD515" s="239"/>
      <c r="AE515" s="239"/>
      <c r="AF515" s="224"/>
      <c r="AG515" s="224"/>
      <c r="AI515" s="9"/>
      <c r="AJ515" s="15"/>
      <c r="AK515" s="15"/>
      <c r="AL515" s="15"/>
      <c r="AM515" s="15"/>
      <c r="AN515" s="15"/>
      <c r="AO515" s="15"/>
      <c r="AP515" s="15"/>
      <c r="AQ515" s="15"/>
    </row>
    <row r="516" spans="1:43" ht="15" customHeight="1" x14ac:dyDescent="0.2">
      <c r="A516" s="1"/>
      <c r="I516" s="224"/>
      <c r="J516" s="224"/>
      <c r="K516" s="224"/>
      <c r="L516" s="224"/>
      <c r="M516" s="224"/>
      <c r="N516" s="224"/>
      <c r="O516" s="224"/>
      <c r="P516" s="224"/>
      <c r="Q516" s="24"/>
      <c r="R516" s="224"/>
      <c r="S516" s="224"/>
      <c r="T516" s="224"/>
      <c r="U516" s="224"/>
      <c r="V516" s="18"/>
      <c r="W516" s="239"/>
      <c r="X516" s="239"/>
      <c r="Y516" s="239"/>
      <c r="Z516" s="239"/>
      <c r="AA516" s="239"/>
      <c r="AB516" s="239"/>
      <c r="AC516" s="239"/>
      <c r="AD516" s="239"/>
      <c r="AE516" s="239"/>
      <c r="AF516" s="224"/>
      <c r="AG516" s="224"/>
      <c r="AI516" s="15"/>
      <c r="AJ516" s="15"/>
      <c r="AK516" s="15"/>
      <c r="AL516" s="15"/>
      <c r="AM516" s="15"/>
      <c r="AN516" s="15"/>
      <c r="AO516" s="15"/>
      <c r="AP516" s="15"/>
      <c r="AQ516" s="15"/>
    </row>
    <row r="517" spans="1:43" ht="2.25" customHeight="1" x14ac:dyDescent="0.2">
      <c r="A517" s="1"/>
      <c r="R517" s="22"/>
      <c r="S517" s="22"/>
      <c r="T517" s="22"/>
      <c r="U517" s="22"/>
      <c r="V517" s="52"/>
      <c r="W517" s="52"/>
      <c r="X517" s="52"/>
      <c r="Y517" s="52"/>
      <c r="Z517" s="52"/>
      <c r="AA517" s="52"/>
      <c r="AB517" s="52"/>
      <c r="AC517" s="52"/>
      <c r="AD517" s="52"/>
      <c r="AE517" s="52"/>
      <c r="AF517" s="52"/>
    </row>
    <row r="518" spans="1:43" ht="15" customHeight="1" x14ac:dyDescent="0.2">
      <c r="A518" s="1"/>
      <c r="B518" s="105" t="s">
        <v>238</v>
      </c>
      <c r="C518" s="105"/>
      <c r="D518" s="105"/>
      <c r="E518" s="105"/>
      <c r="F518" s="105"/>
      <c r="G518" s="105"/>
      <c r="H518" s="257"/>
      <c r="I518" s="258"/>
      <c r="J518" s="259"/>
      <c r="K518" s="259"/>
      <c r="L518" s="259"/>
      <c r="M518" s="259"/>
      <c r="N518" s="260"/>
      <c r="O518" s="104" t="s">
        <v>73</v>
      </c>
      <c r="P518" s="104"/>
      <c r="Q518" s="63"/>
      <c r="R518" s="261"/>
      <c r="S518" s="262"/>
      <c r="T518" s="262"/>
      <c r="U518" s="263"/>
      <c r="W518" s="24"/>
      <c r="X518" s="24"/>
      <c r="Y518" s="24"/>
      <c r="Z518" s="115">
        <f>IF(R518=0,I518,IF(R518&lt;1920,(I518*0.7),IF(R518&lt;1970,(I518*0.9),I518)))</f>
        <v>0</v>
      </c>
      <c r="AA518" s="116"/>
      <c r="AB518" s="116"/>
      <c r="AC518" s="116"/>
      <c r="AD518" s="116"/>
      <c r="AE518" s="117"/>
      <c r="AF518" s="176" t="s">
        <v>73</v>
      </c>
      <c r="AG518" s="176"/>
    </row>
    <row r="519" spans="1:43" ht="2.25" customHeight="1" x14ac:dyDescent="0.2">
      <c r="A519" s="1"/>
      <c r="R519" s="22"/>
      <c r="S519" s="22"/>
      <c r="T519" s="22"/>
      <c r="U519" s="22"/>
      <c r="V519" s="52"/>
      <c r="W519" s="52"/>
      <c r="X519" s="52"/>
      <c r="Y519" s="52"/>
      <c r="Z519" s="52"/>
      <c r="AA519" s="52"/>
      <c r="AB519" s="52"/>
      <c r="AC519" s="52"/>
      <c r="AD519" s="52"/>
      <c r="AE519" s="52"/>
      <c r="AF519" s="52"/>
    </row>
    <row r="520" spans="1:43" ht="15" customHeight="1" x14ac:dyDescent="0.2">
      <c r="A520" s="1"/>
      <c r="B520" s="105" t="s">
        <v>140</v>
      </c>
      <c r="C520" s="105"/>
      <c r="D520" s="105"/>
      <c r="E520" s="105"/>
      <c r="F520" s="105"/>
      <c r="G520" s="105"/>
      <c r="H520" s="257"/>
      <c r="I520" s="258"/>
      <c r="J520" s="259"/>
      <c r="K520" s="259"/>
      <c r="L520" s="259"/>
      <c r="M520" s="259"/>
      <c r="N520" s="260"/>
      <c r="O520" s="264" t="s">
        <v>73</v>
      </c>
      <c r="P520" s="176"/>
      <c r="Q520" s="24"/>
      <c r="R520" s="261"/>
      <c r="S520" s="262"/>
      <c r="T520" s="262"/>
      <c r="U520" s="263"/>
      <c r="W520" s="24"/>
      <c r="X520" s="24"/>
      <c r="Z520" s="115">
        <f>IF(R520=0,I520,IF(R520&lt;1920,(I520*0.7),IF(R520&lt;1970,(I520*0.9),I520)))</f>
        <v>0</v>
      </c>
      <c r="AA520" s="116"/>
      <c r="AB520" s="116"/>
      <c r="AC520" s="116"/>
      <c r="AD520" s="116"/>
      <c r="AE520" s="117"/>
      <c r="AF520" s="264" t="s">
        <v>73</v>
      </c>
      <c r="AG520" s="176"/>
    </row>
    <row r="521" spans="1:43" ht="2.25" customHeight="1" x14ac:dyDescent="0.2">
      <c r="A521" s="1"/>
      <c r="I521" s="62"/>
      <c r="J521" s="62"/>
      <c r="K521" s="62"/>
      <c r="L521" s="62"/>
      <c r="M521" s="62"/>
      <c r="N521" s="62"/>
      <c r="R521" s="89"/>
      <c r="S521" s="89"/>
      <c r="T521" s="89"/>
      <c r="U521" s="89"/>
      <c r="V521" s="52"/>
      <c r="W521" s="52"/>
      <c r="X521" s="52"/>
      <c r="Y521" s="52"/>
      <c r="Z521" s="52"/>
      <c r="AA521" s="52"/>
      <c r="AB521" s="52"/>
      <c r="AC521" s="52"/>
      <c r="AD521" s="52"/>
      <c r="AE521" s="52"/>
      <c r="AF521" s="52"/>
    </row>
    <row r="522" spans="1:43" ht="15" customHeight="1" x14ac:dyDescent="0.2">
      <c r="A522" s="1"/>
      <c r="B522" s="105" t="s">
        <v>141</v>
      </c>
      <c r="C522" s="105"/>
      <c r="D522" s="105"/>
      <c r="E522" s="105"/>
      <c r="F522" s="105"/>
      <c r="G522" s="105"/>
      <c r="H522" s="257"/>
      <c r="I522" s="258"/>
      <c r="J522" s="259"/>
      <c r="K522" s="259"/>
      <c r="L522" s="259"/>
      <c r="M522" s="259"/>
      <c r="N522" s="260"/>
      <c r="O522" s="176" t="s">
        <v>73</v>
      </c>
      <c r="P522" s="176"/>
      <c r="Q522" s="24"/>
      <c r="R522" s="261"/>
      <c r="S522" s="262"/>
      <c r="T522" s="262"/>
      <c r="U522" s="263"/>
      <c r="W522" s="24"/>
      <c r="X522" s="24"/>
      <c r="Z522" s="115">
        <f>IF(R522=0,I522,IF(R522&lt;1920,(I522*0.7),IF(R522&lt;1970,(I522*0.9),I522)))</f>
        <v>0</v>
      </c>
      <c r="AA522" s="116"/>
      <c r="AB522" s="116"/>
      <c r="AC522" s="116"/>
      <c r="AD522" s="116"/>
      <c r="AE522" s="117"/>
      <c r="AF522" s="176" t="s">
        <v>73</v>
      </c>
      <c r="AG522" s="176"/>
    </row>
    <row r="523" spans="1:43" ht="2.25" customHeight="1" x14ac:dyDescent="0.2">
      <c r="A523" s="1"/>
      <c r="R523" s="22"/>
      <c r="S523" s="22"/>
      <c r="T523" s="22"/>
      <c r="U523" s="22"/>
      <c r="V523" s="52"/>
      <c r="W523" s="52"/>
      <c r="X523" s="52"/>
      <c r="Y523" s="52"/>
      <c r="Z523" s="52"/>
      <c r="AA523" s="52"/>
      <c r="AB523" s="52"/>
      <c r="AC523" s="52"/>
      <c r="AD523" s="52"/>
      <c r="AE523" s="52"/>
      <c r="AF523" s="52"/>
    </row>
    <row r="524" spans="1:43" ht="15" customHeight="1" x14ac:dyDescent="0.2">
      <c r="A524" s="1"/>
    </row>
    <row r="525" spans="1:43" ht="15" customHeight="1" x14ac:dyDescent="0.2">
      <c r="A525" s="1">
        <v>47</v>
      </c>
      <c r="B525" s="222" t="s">
        <v>240</v>
      </c>
      <c r="C525" s="222"/>
      <c r="D525" s="222"/>
      <c r="E525" s="222"/>
      <c r="F525" s="222"/>
      <c r="G525" s="222"/>
      <c r="H525" s="222"/>
      <c r="I525" s="222"/>
      <c r="J525" s="222"/>
      <c r="K525" s="222"/>
      <c r="L525" s="222"/>
      <c r="M525" s="222"/>
      <c r="N525" s="222"/>
      <c r="O525" s="222"/>
      <c r="P525" s="222"/>
      <c r="Q525" s="222"/>
      <c r="R525" s="222"/>
      <c r="S525" s="222"/>
      <c r="T525" s="222"/>
      <c r="U525" s="222"/>
      <c r="V525" s="222"/>
      <c r="W525" s="222"/>
      <c r="X525" s="222"/>
      <c r="Y525" s="222"/>
      <c r="Z525" s="222"/>
      <c r="AA525" s="222"/>
      <c r="AB525" s="222"/>
      <c r="AC525" s="222"/>
      <c r="AD525" s="222"/>
      <c r="AE525" s="222"/>
      <c r="AF525" s="222"/>
      <c r="AG525" s="222"/>
      <c r="AH525" s="222"/>
      <c r="AI525" s="222"/>
      <c r="AJ525" s="222"/>
      <c r="AK525" s="222"/>
      <c r="AL525" s="222"/>
      <c r="AM525" s="222"/>
      <c r="AN525" s="222"/>
      <c r="AO525" s="222"/>
      <c r="AP525" s="222"/>
    </row>
    <row r="526" spans="1:43" ht="2.25" customHeight="1" x14ac:dyDescent="0.2">
      <c r="A526" s="1"/>
      <c r="R526" s="22"/>
      <c r="S526" s="22"/>
      <c r="T526" s="22"/>
      <c r="U526" s="22"/>
      <c r="V526" s="52"/>
      <c r="W526" s="52"/>
      <c r="X526" s="52"/>
      <c r="Y526" s="52"/>
      <c r="Z526" s="52"/>
      <c r="AA526" s="52"/>
      <c r="AB526" s="52"/>
      <c r="AC526" s="52"/>
      <c r="AD526" s="52"/>
      <c r="AE526" s="52"/>
      <c r="AF526" s="52"/>
    </row>
    <row r="527" spans="1:43" ht="15" customHeight="1" x14ac:dyDescent="0.2">
      <c r="A527" s="1"/>
      <c r="B527" s="256" t="s">
        <v>238</v>
      </c>
      <c r="C527" s="256"/>
      <c r="D527" s="256"/>
      <c r="E527" s="256"/>
      <c r="F527" s="256"/>
      <c r="G527" s="256"/>
      <c r="H527" s="256"/>
      <c r="I527" s="24"/>
      <c r="J527" s="188">
        <f>IF(Y506-Z518&lt;0,0,Y506-Z518)</f>
        <v>0</v>
      </c>
      <c r="K527" s="189"/>
      <c r="L527" s="189"/>
      <c r="M527" s="190"/>
      <c r="N527" s="176" t="s">
        <v>73</v>
      </c>
      <c r="O527" s="176"/>
      <c r="P527" s="24"/>
      <c r="Q527" s="24"/>
      <c r="R527" s="6"/>
      <c r="S527" s="6"/>
      <c r="T527" s="6"/>
      <c r="U527" s="6"/>
      <c r="W527" s="24"/>
      <c r="X527" s="24"/>
      <c r="Z527" s="7"/>
      <c r="AA527" s="7"/>
      <c r="AB527" s="7"/>
      <c r="AC527" s="7"/>
      <c r="AD527" s="7"/>
      <c r="AE527" s="7"/>
      <c r="AF527" s="24"/>
      <c r="AG527" s="24"/>
    </row>
    <row r="528" spans="1:43" ht="2.25" customHeight="1" x14ac:dyDescent="0.2">
      <c r="A528" s="1"/>
      <c r="R528" s="22"/>
      <c r="S528" s="22"/>
      <c r="T528" s="22"/>
      <c r="U528" s="22"/>
      <c r="V528" s="52"/>
      <c r="W528" s="52"/>
      <c r="X528" s="52"/>
      <c r="Y528" s="52"/>
      <c r="Z528" s="52"/>
      <c r="AA528" s="52"/>
      <c r="AB528" s="52"/>
      <c r="AC528" s="52"/>
      <c r="AD528" s="52"/>
      <c r="AE528" s="52"/>
      <c r="AF528" s="52"/>
    </row>
    <row r="529" spans="1:42" ht="15" customHeight="1" x14ac:dyDescent="0.2">
      <c r="A529" s="1"/>
      <c r="B529" s="256" t="s">
        <v>140</v>
      </c>
      <c r="C529" s="256"/>
      <c r="D529" s="256"/>
      <c r="E529" s="256"/>
      <c r="F529" s="256"/>
      <c r="G529" s="256"/>
      <c r="H529" s="256"/>
      <c r="I529" s="24"/>
      <c r="J529" s="188">
        <f>IF(Y508-Z520&lt;0,0,Y508-Z520)</f>
        <v>0</v>
      </c>
      <c r="K529" s="189"/>
      <c r="L529" s="189"/>
      <c r="M529" s="190"/>
      <c r="N529" s="176" t="s">
        <v>73</v>
      </c>
      <c r="O529" s="176"/>
      <c r="P529" s="24"/>
      <c r="Q529" s="24"/>
      <c r="R529" s="6"/>
      <c r="S529" s="6"/>
      <c r="T529" s="6"/>
      <c r="U529" s="6"/>
      <c r="W529" s="24"/>
      <c r="X529" s="24"/>
      <c r="Z529" s="7"/>
      <c r="AA529" s="7"/>
      <c r="AB529" s="7"/>
      <c r="AC529" s="7"/>
      <c r="AD529" s="7"/>
      <c r="AE529" s="7"/>
      <c r="AF529" s="24"/>
      <c r="AG529" s="24"/>
    </row>
    <row r="530" spans="1:42" ht="2.25" customHeight="1" x14ac:dyDescent="0.2">
      <c r="A530" s="1"/>
      <c r="R530" s="22"/>
      <c r="S530" s="22"/>
      <c r="T530" s="22"/>
      <c r="U530" s="22"/>
      <c r="V530" s="52"/>
      <c r="W530" s="52"/>
      <c r="X530" s="52"/>
      <c r="Y530" s="52"/>
      <c r="Z530" s="52"/>
      <c r="AA530" s="52"/>
      <c r="AB530" s="52"/>
      <c r="AC530" s="52"/>
      <c r="AD530" s="52"/>
      <c r="AE530" s="52"/>
      <c r="AF530" s="52"/>
    </row>
    <row r="531" spans="1:42" ht="15" customHeight="1" x14ac:dyDescent="0.2">
      <c r="A531" s="1"/>
      <c r="B531" s="256" t="s">
        <v>141</v>
      </c>
      <c r="C531" s="256"/>
      <c r="D531" s="256"/>
      <c r="E531" s="256"/>
      <c r="F531" s="256"/>
      <c r="G531" s="256"/>
      <c r="H531" s="256"/>
      <c r="I531" s="24"/>
      <c r="J531" s="188">
        <f>IF(Y510-Z522&lt;0,0,Y510-Z522)</f>
        <v>0</v>
      </c>
      <c r="K531" s="189"/>
      <c r="L531" s="189"/>
      <c r="M531" s="190"/>
      <c r="N531" s="176" t="s">
        <v>73</v>
      </c>
      <c r="O531" s="176"/>
      <c r="P531" s="24"/>
      <c r="Q531" s="24"/>
      <c r="R531" s="6"/>
      <c r="S531" s="6"/>
      <c r="T531" s="6"/>
      <c r="U531" s="6"/>
      <c r="W531" s="24"/>
      <c r="X531" s="24"/>
      <c r="Z531" s="7"/>
      <c r="AA531" s="7"/>
      <c r="AB531" s="7"/>
      <c r="AC531" s="7"/>
      <c r="AD531" s="7"/>
      <c r="AE531" s="7"/>
      <c r="AF531" s="24"/>
      <c r="AG531" s="24"/>
    </row>
    <row r="532" spans="1:42" ht="15" customHeight="1" x14ac:dyDescent="0.2">
      <c r="A532" s="1"/>
    </row>
    <row r="533" spans="1:42" ht="32.25" customHeight="1" x14ac:dyDescent="0.2">
      <c r="A533" s="1">
        <v>48</v>
      </c>
      <c r="B533" s="109" t="s">
        <v>267</v>
      </c>
      <c r="C533" s="110"/>
      <c r="D533" s="110"/>
      <c r="E533" s="110"/>
      <c r="F533" s="110"/>
      <c r="G533" s="110"/>
      <c r="H533" s="110"/>
      <c r="I533" s="110"/>
      <c r="J533" s="110"/>
      <c r="K533" s="110"/>
      <c r="L533" s="110"/>
      <c r="M533" s="110"/>
      <c r="N533" s="110"/>
      <c r="O533" s="110"/>
      <c r="P533" s="110"/>
      <c r="Q533" s="110"/>
      <c r="R533" s="110"/>
      <c r="S533" s="110"/>
      <c r="T533" s="110"/>
      <c r="U533" s="110"/>
      <c r="V533" s="110"/>
      <c r="W533" s="110"/>
      <c r="X533" s="110"/>
      <c r="Y533" s="110"/>
      <c r="Z533" s="110"/>
      <c r="AA533" s="110"/>
      <c r="AB533" s="110"/>
      <c r="AC533" s="110"/>
      <c r="AD533" s="110"/>
      <c r="AE533" s="110"/>
      <c r="AF533" s="110"/>
      <c r="AG533" s="110"/>
      <c r="AH533" s="110"/>
      <c r="AI533" s="110"/>
      <c r="AJ533" s="110"/>
      <c r="AK533" s="110"/>
      <c r="AL533" s="110"/>
      <c r="AM533" s="110"/>
      <c r="AN533" s="110"/>
      <c r="AO533" s="110"/>
      <c r="AP533" s="110"/>
    </row>
    <row r="534" spans="1:42" ht="2.25" customHeight="1" x14ac:dyDescent="0.2">
      <c r="A534" s="1"/>
      <c r="N534" s="12"/>
    </row>
    <row r="535" spans="1:42" ht="15" customHeight="1" x14ac:dyDescent="0.2">
      <c r="A535" s="1"/>
      <c r="Q535" s="234" t="s">
        <v>120</v>
      </c>
      <c r="R535" s="250"/>
      <c r="S535" s="250"/>
      <c r="T535" s="250"/>
      <c r="U535" s="250"/>
      <c r="V535" s="250"/>
      <c r="W535" s="250"/>
      <c r="X535" s="250"/>
      <c r="Z535" s="234" t="s">
        <v>138</v>
      </c>
      <c r="AA535" s="234"/>
      <c r="AB535" s="234"/>
      <c r="AC535" s="234"/>
      <c r="AD535" s="234"/>
      <c r="AE535" s="234"/>
      <c r="AF535" s="234"/>
      <c r="AG535" s="234"/>
      <c r="AH535" s="103"/>
      <c r="AI535" s="103"/>
    </row>
    <row r="536" spans="1:42" ht="2.25" customHeight="1" x14ac:dyDescent="0.2">
      <c r="A536" s="1"/>
    </row>
    <row r="537" spans="1:42" ht="15" customHeight="1" x14ac:dyDescent="0.2">
      <c r="A537" s="1"/>
      <c r="B537" s="105" t="s">
        <v>116</v>
      </c>
      <c r="C537" s="103"/>
      <c r="D537" s="103"/>
      <c r="E537" s="103"/>
      <c r="F537" s="103"/>
      <c r="G537" s="103"/>
      <c r="H537" s="103"/>
      <c r="I537" s="103"/>
      <c r="J537" s="103"/>
      <c r="K537" s="103"/>
      <c r="L537" s="103"/>
      <c r="M537" s="103"/>
      <c r="N537" s="103"/>
      <c r="O537" s="103"/>
      <c r="Q537" s="106"/>
      <c r="R537" s="107"/>
      <c r="S537" s="107"/>
      <c r="T537" s="107"/>
      <c r="U537" s="107"/>
      <c r="V537" s="108"/>
      <c r="W537" s="103" t="s">
        <v>73</v>
      </c>
      <c r="X537" s="103"/>
      <c r="Z537" s="247"/>
      <c r="AA537" s="248"/>
      <c r="AB537" s="248"/>
      <c r="AC537" s="248"/>
      <c r="AD537" s="248"/>
      <c r="AE537" s="248"/>
      <c r="AF537" s="248"/>
      <c r="AG537" s="249"/>
      <c r="AH537" s="103" t="s">
        <v>57</v>
      </c>
      <c r="AI537" s="103"/>
    </row>
    <row r="538" spans="1:42" ht="2.25" customHeight="1" x14ac:dyDescent="0.2">
      <c r="A538" s="1"/>
      <c r="O538" s="12"/>
      <c r="P538" s="12"/>
      <c r="Q538" s="62"/>
      <c r="R538" s="62"/>
      <c r="S538" s="62"/>
      <c r="T538" s="62"/>
      <c r="U538" s="62"/>
      <c r="V538" s="62"/>
      <c r="Z538" s="62"/>
      <c r="AA538" s="62"/>
      <c r="AB538" s="62"/>
      <c r="AC538" s="62"/>
      <c r="AD538" s="62"/>
      <c r="AE538" s="62"/>
      <c r="AF538" s="62"/>
      <c r="AG538" s="62"/>
    </row>
    <row r="539" spans="1:42" ht="15" customHeight="1" x14ac:dyDescent="0.2">
      <c r="A539" s="1"/>
      <c r="B539" s="105" t="s">
        <v>143</v>
      </c>
      <c r="C539" s="103"/>
      <c r="D539" s="103"/>
      <c r="E539" s="103"/>
      <c r="F539" s="103"/>
      <c r="G539" s="103"/>
      <c r="H539" s="103"/>
      <c r="I539" s="103"/>
      <c r="J539" s="103"/>
      <c r="K539" s="103"/>
      <c r="L539" s="103"/>
      <c r="M539" s="103"/>
      <c r="N539" s="103"/>
      <c r="O539" s="103"/>
      <c r="Q539" s="106"/>
      <c r="R539" s="107"/>
      <c r="S539" s="107"/>
      <c r="T539" s="107"/>
      <c r="U539" s="107"/>
      <c r="V539" s="108"/>
      <c r="W539" s="103" t="s">
        <v>73</v>
      </c>
      <c r="X539" s="103"/>
      <c r="Z539" s="247"/>
      <c r="AA539" s="248"/>
      <c r="AB539" s="248"/>
      <c r="AC539" s="248"/>
      <c r="AD539" s="248"/>
      <c r="AE539" s="248"/>
      <c r="AF539" s="248"/>
      <c r="AG539" s="249"/>
      <c r="AH539" s="103" t="s">
        <v>57</v>
      </c>
      <c r="AI539" s="103"/>
    </row>
    <row r="540" spans="1:42" ht="2.25" customHeight="1" x14ac:dyDescent="0.2">
      <c r="A540" s="1"/>
      <c r="Q540" s="62"/>
      <c r="R540" s="62"/>
      <c r="S540" s="62"/>
      <c r="T540" s="62"/>
      <c r="U540" s="62"/>
      <c r="V540" s="62"/>
      <c r="Z540" s="62"/>
      <c r="AA540" s="62"/>
      <c r="AB540" s="62"/>
      <c r="AC540" s="62"/>
      <c r="AD540" s="62"/>
      <c r="AE540" s="62"/>
      <c r="AF540" s="62"/>
      <c r="AG540" s="62"/>
    </row>
    <row r="541" spans="1:42" ht="15" customHeight="1" x14ac:dyDescent="0.2">
      <c r="A541" s="1"/>
      <c r="B541" s="105" t="s">
        <v>117</v>
      </c>
      <c r="C541" s="103"/>
      <c r="D541" s="103"/>
      <c r="E541" s="103"/>
      <c r="F541" s="103"/>
      <c r="G541" s="103"/>
      <c r="H541" s="103"/>
      <c r="I541" s="103"/>
      <c r="J541" s="103"/>
      <c r="K541" s="103"/>
      <c r="L541" s="103"/>
      <c r="M541" s="103"/>
      <c r="N541" s="103"/>
      <c r="O541" s="103"/>
      <c r="P541" s="15"/>
      <c r="Q541" s="106"/>
      <c r="R541" s="107"/>
      <c r="S541" s="107"/>
      <c r="T541" s="107"/>
      <c r="U541" s="107"/>
      <c r="V541" s="108"/>
      <c r="W541" s="103" t="s">
        <v>73</v>
      </c>
      <c r="X541" s="103"/>
      <c r="Z541" s="247"/>
      <c r="AA541" s="248"/>
      <c r="AB541" s="248"/>
      <c r="AC541" s="248"/>
      <c r="AD541" s="248"/>
      <c r="AE541" s="248"/>
      <c r="AF541" s="248"/>
      <c r="AG541" s="249"/>
      <c r="AH541" s="103" t="s">
        <v>57</v>
      </c>
      <c r="AI541" s="103"/>
    </row>
    <row r="542" spans="1:42" ht="2.25" customHeight="1" x14ac:dyDescent="0.2">
      <c r="A542" s="1"/>
      <c r="Q542" s="62"/>
      <c r="R542" s="62"/>
      <c r="S542" s="62"/>
      <c r="T542" s="62"/>
      <c r="U542" s="62"/>
      <c r="V542" s="62"/>
      <c r="Z542" s="62"/>
      <c r="AA542" s="62"/>
      <c r="AB542" s="62"/>
      <c r="AC542" s="62"/>
      <c r="AD542" s="62"/>
      <c r="AE542" s="62"/>
      <c r="AF542" s="62"/>
      <c r="AG542" s="62"/>
    </row>
    <row r="543" spans="1:42" ht="15" customHeight="1" x14ac:dyDescent="0.2">
      <c r="A543" s="1"/>
      <c r="B543" s="105" t="s">
        <v>118</v>
      </c>
      <c r="C543" s="103"/>
      <c r="D543" s="103"/>
      <c r="E543" s="103"/>
      <c r="F543" s="103"/>
      <c r="G543" s="103"/>
      <c r="H543" s="103"/>
      <c r="I543" s="103"/>
      <c r="J543" s="103"/>
      <c r="K543" s="103"/>
      <c r="L543" s="103"/>
      <c r="M543" s="103"/>
      <c r="N543" s="103"/>
      <c r="O543" s="103"/>
      <c r="Q543" s="106"/>
      <c r="R543" s="107"/>
      <c r="S543" s="107"/>
      <c r="T543" s="107"/>
      <c r="U543" s="107"/>
      <c r="V543" s="108"/>
      <c r="W543" s="103" t="s">
        <v>73</v>
      </c>
      <c r="X543" s="103"/>
      <c r="Z543" s="247"/>
      <c r="AA543" s="248"/>
      <c r="AB543" s="248"/>
      <c r="AC543" s="248"/>
      <c r="AD543" s="248"/>
      <c r="AE543" s="248"/>
      <c r="AF543" s="248"/>
      <c r="AG543" s="249"/>
      <c r="AH543" s="103" t="s">
        <v>57</v>
      </c>
      <c r="AI543" s="103"/>
    </row>
    <row r="544" spans="1:42" ht="15" customHeight="1" x14ac:dyDescent="0.2">
      <c r="A544" s="1"/>
    </row>
    <row r="545" spans="1:42" ht="15" customHeight="1" x14ac:dyDescent="0.2">
      <c r="A545" s="1">
        <v>49</v>
      </c>
      <c r="B545" s="118" t="s">
        <v>268</v>
      </c>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row>
    <row r="546" spans="1:42" ht="25.5" customHeight="1" x14ac:dyDescent="0.2">
      <c r="A546" s="1"/>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row>
    <row r="547" spans="1:42" ht="2.25" customHeight="1" x14ac:dyDescent="0.2">
      <c r="A547" s="1"/>
    </row>
    <row r="548" spans="1:42" ht="15" customHeight="1" x14ac:dyDescent="0.2">
      <c r="A548" s="1"/>
      <c r="B548" s="15"/>
      <c r="C548" s="15"/>
      <c r="D548" s="15"/>
      <c r="E548" s="15"/>
      <c r="F548" s="15"/>
      <c r="G548" s="15"/>
      <c r="H548" s="15"/>
      <c r="I548" s="15"/>
      <c r="J548" s="15"/>
      <c r="K548" s="15"/>
      <c r="L548" s="15"/>
      <c r="M548" s="15"/>
      <c r="N548" s="15"/>
      <c r="O548" s="15"/>
      <c r="P548" s="15"/>
      <c r="Q548" s="234" t="s">
        <v>120</v>
      </c>
      <c r="R548" s="234"/>
      <c r="S548" s="234"/>
      <c r="T548" s="234"/>
      <c r="U548" s="234"/>
      <c r="V548" s="234"/>
      <c r="W548" s="234"/>
      <c r="X548" s="234"/>
      <c r="Z548" s="8"/>
      <c r="AA548" s="8"/>
      <c r="AB548" s="8"/>
      <c r="AC548" s="8"/>
      <c r="AD548" s="8"/>
      <c r="AE548" s="8"/>
      <c r="AF548" s="8"/>
      <c r="AG548" s="8"/>
    </row>
    <row r="549" spans="1:42" ht="2.25" customHeight="1" x14ac:dyDescent="0.2">
      <c r="A549" s="1"/>
    </row>
    <row r="550" spans="1:42" ht="15" customHeight="1" x14ac:dyDescent="0.2">
      <c r="A550" s="1"/>
      <c r="B550" s="105" t="s">
        <v>116</v>
      </c>
      <c r="C550" s="103"/>
      <c r="D550" s="103"/>
      <c r="E550" s="103"/>
      <c r="F550" s="103"/>
      <c r="G550" s="103"/>
      <c r="H550" s="103"/>
      <c r="I550" s="103"/>
      <c r="J550" s="103"/>
      <c r="K550" s="103"/>
      <c r="L550" s="103"/>
      <c r="M550" s="103"/>
      <c r="N550" s="103"/>
      <c r="O550" s="103"/>
      <c r="Q550" s="258"/>
      <c r="R550" s="259"/>
      <c r="S550" s="259"/>
      <c r="T550" s="259"/>
      <c r="U550" s="259"/>
      <c r="V550" s="260"/>
      <c r="W550" s="103" t="s">
        <v>73</v>
      </c>
      <c r="X550" s="103"/>
      <c r="Z550" s="8"/>
      <c r="AA550" s="8"/>
      <c r="AB550" s="8"/>
      <c r="AC550" s="8"/>
      <c r="AD550" s="8"/>
      <c r="AE550" s="8"/>
      <c r="AF550" s="8"/>
      <c r="AG550" s="8"/>
    </row>
    <row r="551" spans="1:42" ht="2.25" customHeight="1" x14ac:dyDescent="0.2">
      <c r="A551" s="1"/>
      <c r="Q551" s="79"/>
      <c r="R551" s="79"/>
      <c r="S551" s="79"/>
      <c r="T551" s="79"/>
      <c r="U551" s="79"/>
      <c r="V551" s="79"/>
    </row>
    <row r="552" spans="1:42" ht="15" customHeight="1" x14ac:dyDescent="0.2">
      <c r="A552" s="1"/>
      <c r="B552" s="105" t="s">
        <v>143</v>
      </c>
      <c r="C552" s="103"/>
      <c r="D552" s="103"/>
      <c r="E552" s="103"/>
      <c r="F552" s="103"/>
      <c r="G552" s="103"/>
      <c r="H552" s="103"/>
      <c r="I552" s="103"/>
      <c r="J552" s="103"/>
      <c r="K552" s="103"/>
      <c r="L552" s="103"/>
      <c r="M552" s="103"/>
      <c r="N552" s="103"/>
      <c r="O552" s="103"/>
      <c r="Q552" s="258"/>
      <c r="R552" s="259"/>
      <c r="S552" s="259"/>
      <c r="T552" s="259"/>
      <c r="U552" s="259"/>
      <c r="V552" s="260"/>
      <c r="W552" s="103" t="s">
        <v>73</v>
      </c>
      <c r="X552" s="103"/>
      <c r="Z552" s="8"/>
      <c r="AA552" s="8"/>
      <c r="AB552" s="8"/>
      <c r="AC552" s="8"/>
      <c r="AD552" s="8"/>
      <c r="AE552" s="8"/>
      <c r="AF552" s="8"/>
      <c r="AG552" s="8"/>
    </row>
    <row r="553" spans="1:42" ht="2.25" customHeight="1" x14ac:dyDescent="0.2">
      <c r="A553" s="1"/>
      <c r="Q553" s="79"/>
      <c r="R553" s="79"/>
      <c r="S553" s="79"/>
      <c r="T553" s="79"/>
      <c r="U553" s="79"/>
      <c r="V553" s="79"/>
    </row>
    <row r="554" spans="1:42" ht="15" customHeight="1" x14ac:dyDescent="0.2">
      <c r="A554" s="1"/>
      <c r="B554" s="105" t="s">
        <v>117</v>
      </c>
      <c r="C554" s="103"/>
      <c r="D554" s="103"/>
      <c r="E554" s="103"/>
      <c r="F554" s="103"/>
      <c r="G554" s="103"/>
      <c r="H554" s="103"/>
      <c r="I554" s="103"/>
      <c r="J554" s="103"/>
      <c r="K554" s="103"/>
      <c r="L554" s="103"/>
      <c r="M554" s="103"/>
      <c r="N554" s="103"/>
      <c r="O554" s="103"/>
      <c r="P554" s="15"/>
      <c r="Q554" s="258"/>
      <c r="R554" s="259"/>
      <c r="S554" s="259"/>
      <c r="T554" s="259"/>
      <c r="U554" s="259"/>
      <c r="V554" s="260"/>
      <c r="W554" s="103" t="s">
        <v>73</v>
      </c>
      <c r="X554" s="103"/>
      <c r="Z554" s="8"/>
      <c r="AA554" s="8"/>
      <c r="AB554" s="8"/>
      <c r="AC554" s="8"/>
      <c r="AD554" s="8"/>
      <c r="AE554" s="8"/>
      <c r="AF554" s="8"/>
      <c r="AG554" s="8"/>
    </row>
    <row r="555" spans="1:42" ht="2.25" customHeight="1" x14ac:dyDescent="0.2">
      <c r="A555" s="1"/>
      <c r="Q555" s="79"/>
      <c r="R555" s="79"/>
      <c r="S555" s="79"/>
      <c r="T555" s="79"/>
      <c r="U555" s="79"/>
      <c r="V555" s="79"/>
    </row>
    <row r="556" spans="1:42" ht="15" customHeight="1" x14ac:dyDescent="0.2">
      <c r="A556" s="1"/>
      <c r="B556" s="105" t="s">
        <v>118</v>
      </c>
      <c r="C556" s="103"/>
      <c r="D556" s="103"/>
      <c r="E556" s="103"/>
      <c r="F556" s="103"/>
      <c r="G556" s="103"/>
      <c r="H556" s="103"/>
      <c r="I556" s="103"/>
      <c r="J556" s="103"/>
      <c r="K556" s="103"/>
      <c r="L556" s="103"/>
      <c r="M556" s="103"/>
      <c r="N556" s="103"/>
      <c r="O556" s="103"/>
      <c r="Q556" s="258"/>
      <c r="R556" s="259"/>
      <c r="S556" s="259"/>
      <c r="T556" s="259"/>
      <c r="U556" s="259"/>
      <c r="V556" s="260"/>
      <c r="W556" s="103" t="s">
        <v>73</v>
      </c>
      <c r="X556" s="103"/>
      <c r="Z556" s="8"/>
      <c r="AA556" s="8"/>
      <c r="AB556" s="8"/>
      <c r="AC556" s="8"/>
      <c r="AD556" s="8"/>
      <c r="AE556" s="8"/>
      <c r="AF556" s="8"/>
      <c r="AG556" s="8"/>
    </row>
    <row r="557" spans="1:42" ht="15" customHeight="1" x14ac:dyDescent="0.2">
      <c r="A557" s="1"/>
    </row>
    <row r="558" spans="1:42" ht="15" customHeight="1" x14ac:dyDescent="0.2">
      <c r="A558" s="1">
        <v>50</v>
      </c>
      <c r="B558" s="222" t="s">
        <v>241</v>
      </c>
      <c r="C558" s="222"/>
      <c r="D558" s="222"/>
      <c r="E558" s="222"/>
      <c r="F558" s="222"/>
      <c r="G558" s="222"/>
      <c r="H558" s="222"/>
      <c r="I558" s="222"/>
      <c r="J558" s="222"/>
      <c r="K558" s="222"/>
      <c r="L558" s="222"/>
      <c r="M558" s="222"/>
      <c r="N558" s="222"/>
      <c r="O558" s="222"/>
      <c r="P558" s="222"/>
      <c r="Q558" s="222"/>
      <c r="R558" s="222"/>
      <c r="S558" s="222"/>
      <c r="T558" s="222"/>
      <c r="U558" s="222"/>
      <c r="V558" s="222"/>
      <c r="W558" s="222"/>
      <c r="X558" s="222"/>
      <c r="Y558" s="222"/>
      <c r="Z558" s="222"/>
      <c r="AA558" s="222"/>
      <c r="AB558" s="222"/>
      <c r="AC558" s="222"/>
      <c r="AD558" s="222"/>
      <c r="AE558" s="222"/>
      <c r="AF558" s="222"/>
      <c r="AG558" s="222"/>
      <c r="AH558" s="222"/>
      <c r="AI558" s="222"/>
      <c r="AJ558" s="222"/>
      <c r="AK558" s="222"/>
      <c r="AL558" s="222"/>
      <c r="AM558" s="222"/>
      <c r="AN558" s="222"/>
      <c r="AO558" s="222"/>
      <c r="AP558" s="222"/>
    </row>
    <row r="559" spans="1:42" ht="15" customHeight="1" x14ac:dyDescent="0.2">
      <c r="A559" s="1"/>
      <c r="B559" s="15"/>
      <c r="C559" s="15"/>
      <c r="D559" s="15"/>
      <c r="E559" s="15"/>
      <c r="F559" s="15"/>
      <c r="G559" s="15"/>
      <c r="H559" s="15"/>
      <c r="I559" s="15"/>
      <c r="J559" s="15"/>
      <c r="K559" s="15"/>
      <c r="L559" s="15"/>
      <c r="M559" s="15"/>
      <c r="N559" s="15"/>
      <c r="O559" s="15"/>
      <c r="P559" s="15"/>
      <c r="Q559" s="234" t="s">
        <v>120</v>
      </c>
      <c r="R559" s="234"/>
      <c r="S559" s="234"/>
      <c r="T559" s="234"/>
      <c r="U559" s="234"/>
      <c r="V559" s="234"/>
      <c r="W559" s="234"/>
      <c r="X559" s="234"/>
      <c r="Z559" s="8"/>
      <c r="AA559" s="8"/>
      <c r="AB559" s="8"/>
      <c r="AC559" s="8"/>
      <c r="AD559" s="8"/>
      <c r="AE559" s="8"/>
      <c r="AF559" s="8"/>
      <c r="AG559" s="8"/>
    </row>
    <row r="560" spans="1:42" ht="2.25" customHeight="1" x14ac:dyDescent="0.2">
      <c r="A560" s="1"/>
    </row>
    <row r="561" spans="1:42" ht="15" customHeight="1" x14ac:dyDescent="0.2">
      <c r="A561" s="1"/>
      <c r="B561" s="105" t="s">
        <v>116</v>
      </c>
      <c r="C561" s="103"/>
      <c r="D561" s="103"/>
      <c r="E561" s="103"/>
      <c r="F561" s="103"/>
      <c r="G561" s="103"/>
      <c r="H561" s="103"/>
      <c r="I561" s="103"/>
      <c r="J561" s="103"/>
      <c r="K561" s="103"/>
      <c r="L561" s="103"/>
      <c r="M561" s="103"/>
      <c r="N561" s="103"/>
      <c r="O561" s="103"/>
      <c r="Q561" s="188">
        <f>IF(Q537-Q550&lt;0,0,Q537-Q550)</f>
        <v>0</v>
      </c>
      <c r="R561" s="189"/>
      <c r="S561" s="189"/>
      <c r="T561" s="189"/>
      <c r="U561" s="189"/>
      <c r="V561" s="190"/>
      <c r="W561" s="103" t="s">
        <v>73</v>
      </c>
      <c r="X561" s="103"/>
      <c r="Z561" s="8"/>
      <c r="AA561" s="8"/>
      <c r="AB561" s="8"/>
      <c r="AC561" s="8"/>
      <c r="AD561" s="8"/>
      <c r="AE561" s="8"/>
      <c r="AF561" s="8"/>
      <c r="AG561" s="8"/>
    </row>
    <row r="562" spans="1:42" ht="2.25" customHeight="1" x14ac:dyDescent="0.2">
      <c r="A562" s="1"/>
    </row>
    <row r="563" spans="1:42" ht="15" customHeight="1" x14ac:dyDescent="0.2">
      <c r="A563" s="1"/>
      <c r="B563" s="105" t="s">
        <v>143</v>
      </c>
      <c r="C563" s="103"/>
      <c r="D563" s="103"/>
      <c r="E563" s="103"/>
      <c r="F563" s="103"/>
      <c r="G563" s="103"/>
      <c r="H563" s="103"/>
      <c r="I563" s="103"/>
      <c r="J563" s="103"/>
      <c r="K563" s="103"/>
      <c r="L563" s="103"/>
      <c r="M563" s="103"/>
      <c r="N563" s="103"/>
      <c r="O563" s="103"/>
      <c r="Q563" s="188">
        <f>IF(Q539-Q552&lt;0,0,Q539-Q552)</f>
        <v>0</v>
      </c>
      <c r="R563" s="189"/>
      <c r="S563" s="189"/>
      <c r="T563" s="189"/>
      <c r="U563" s="189"/>
      <c r="V563" s="190"/>
      <c r="W563" s="103" t="s">
        <v>73</v>
      </c>
      <c r="X563" s="103"/>
      <c r="Z563" s="8"/>
      <c r="AA563" s="8"/>
      <c r="AB563" s="8"/>
      <c r="AC563" s="8"/>
      <c r="AD563" s="8"/>
      <c r="AE563" s="8"/>
      <c r="AF563" s="8"/>
      <c r="AG563" s="8"/>
    </row>
    <row r="564" spans="1:42" ht="2.25" customHeight="1" x14ac:dyDescent="0.2">
      <c r="A564" s="1"/>
    </row>
    <row r="565" spans="1:42" ht="15" customHeight="1" x14ac:dyDescent="0.2">
      <c r="A565" s="1"/>
      <c r="B565" s="105" t="s">
        <v>117</v>
      </c>
      <c r="C565" s="103"/>
      <c r="D565" s="103"/>
      <c r="E565" s="103"/>
      <c r="F565" s="103"/>
      <c r="G565" s="103"/>
      <c r="H565" s="103"/>
      <c r="I565" s="103"/>
      <c r="J565" s="103"/>
      <c r="K565" s="103"/>
      <c r="L565" s="103"/>
      <c r="M565" s="103"/>
      <c r="N565" s="103"/>
      <c r="O565" s="103"/>
      <c r="P565" s="15"/>
      <c r="Q565" s="188">
        <f>IF(Q541-Q554&lt;0,0,Q541-Q554)</f>
        <v>0</v>
      </c>
      <c r="R565" s="189"/>
      <c r="S565" s="189"/>
      <c r="T565" s="189"/>
      <c r="U565" s="189"/>
      <c r="V565" s="190"/>
      <c r="W565" s="103" t="s">
        <v>73</v>
      </c>
      <c r="X565" s="103"/>
      <c r="Z565" s="8"/>
      <c r="AA565" s="8"/>
      <c r="AB565" s="8"/>
      <c r="AC565" s="8"/>
      <c r="AD565" s="8"/>
      <c r="AE565" s="8"/>
      <c r="AF565" s="8"/>
      <c r="AG565" s="8"/>
    </row>
    <row r="566" spans="1:42" ht="2.25" customHeight="1" x14ac:dyDescent="0.2">
      <c r="A566" s="1"/>
    </row>
    <row r="567" spans="1:42" ht="15" customHeight="1" x14ac:dyDescent="0.2">
      <c r="A567" s="1"/>
      <c r="B567" s="105" t="s">
        <v>118</v>
      </c>
      <c r="C567" s="103"/>
      <c r="D567" s="103"/>
      <c r="E567" s="103"/>
      <c r="F567" s="103"/>
      <c r="G567" s="103"/>
      <c r="H567" s="103"/>
      <c r="I567" s="103"/>
      <c r="J567" s="103"/>
      <c r="K567" s="103"/>
      <c r="L567" s="103"/>
      <c r="M567" s="103"/>
      <c r="N567" s="103"/>
      <c r="O567" s="103"/>
      <c r="Q567" s="188">
        <f>IF(Q543-Q556&lt;0,0,Q543-Q556)</f>
        <v>0</v>
      </c>
      <c r="R567" s="189"/>
      <c r="S567" s="189"/>
      <c r="T567" s="189"/>
      <c r="U567" s="189"/>
      <c r="V567" s="190"/>
      <c r="W567" s="103" t="s">
        <v>73</v>
      </c>
      <c r="X567" s="103"/>
      <c r="Z567" s="8"/>
      <c r="AA567" s="8"/>
      <c r="AB567" s="8"/>
      <c r="AC567" s="8"/>
      <c r="AD567" s="8"/>
      <c r="AE567" s="8"/>
      <c r="AF567" s="8"/>
      <c r="AG567" s="8"/>
    </row>
    <row r="568" spans="1:42" ht="15" customHeight="1" x14ac:dyDescent="0.2">
      <c r="A568" s="1"/>
    </row>
    <row r="569" spans="1:42" ht="15" customHeight="1" x14ac:dyDescent="0.2">
      <c r="A569" s="1"/>
      <c r="B569" s="157" t="s">
        <v>172</v>
      </c>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c r="AA569" s="157"/>
      <c r="AB569" s="157"/>
      <c r="AC569" s="157"/>
      <c r="AD569" s="157"/>
      <c r="AE569" s="157"/>
      <c r="AF569" s="157"/>
      <c r="AG569" s="157"/>
      <c r="AH569" s="157"/>
      <c r="AI569" s="157"/>
      <c r="AJ569" s="157"/>
      <c r="AK569" s="157"/>
      <c r="AL569" s="157"/>
      <c r="AM569" s="157"/>
      <c r="AN569" s="157"/>
      <c r="AO569" s="157"/>
      <c r="AP569" s="187"/>
    </row>
    <row r="570" spans="1:42" ht="15" customHeight="1" x14ac:dyDescent="0.2">
      <c r="A570" s="1"/>
    </row>
    <row r="571" spans="1:42" ht="91.5" customHeight="1" x14ac:dyDescent="0.2">
      <c r="A571" s="1">
        <v>51</v>
      </c>
      <c r="B571" s="184" t="s">
        <v>173</v>
      </c>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row>
    <row r="572" spans="1:42" ht="2.25" customHeight="1" x14ac:dyDescent="0.2">
      <c r="A572" s="1"/>
      <c r="B572" s="16"/>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row>
    <row r="573" spans="1:42" ht="15" customHeight="1" x14ac:dyDescent="0.2">
      <c r="A573" s="1"/>
      <c r="Q573" s="234" t="s">
        <v>120</v>
      </c>
      <c r="R573" s="250"/>
      <c r="S573" s="250"/>
      <c r="T573" s="250"/>
      <c r="U573" s="250"/>
      <c r="V573" s="250"/>
      <c r="W573" s="250"/>
      <c r="X573" s="250"/>
      <c r="Y573" s="17"/>
      <c r="Z573" s="234" t="s">
        <v>138</v>
      </c>
      <c r="AA573" s="234"/>
      <c r="AB573" s="234"/>
      <c r="AC573" s="234"/>
      <c r="AD573" s="234"/>
      <c r="AE573" s="234"/>
      <c r="AF573" s="234"/>
      <c r="AG573" s="234"/>
      <c r="AH573" s="103"/>
      <c r="AI573" s="103"/>
    </row>
    <row r="574" spans="1:42" ht="2.25" customHeight="1" x14ac:dyDescent="0.2">
      <c r="A574" s="1"/>
    </row>
    <row r="575" spans="1:42" ht="15" customHeight="1" x14ac:dyDescent="0.2">
      <c r="A575" s="1"/>
      <c r="B575" s="102" t="s">
        <v>139</v>
      </c>
      <c r="C575" s="110"/>
      <c r="D575" s="110"/>
      <c r="E575" s="110"/>
      <c r="F575" s="110"/>
      <c r="G575" s="110"/>
      <c r="H575" s="110"/>
      <c r="I575" s="110"/>
      <c r="J575" s="110"/>
      <c r="K575" s="110"/>
      <c r="L575" s="110"/>
      <c r="M575" s="110"/>
      <c r="N575" s="110"/>
      <c r="O575" s="110"/>
      <c r="P575" s="15"/>
      <c r="Q575" s="106"/>
      <c r="R575" s="107"/>
      <c r="S575" s="107"/>
      <c r="T575" s="107"/>
      <c r="U575" s="107"/>
      <c r="V575" s="108"/>
      <c r="W575" s="121" t="s">
        <v>73</v>
      </c>
      <c r="X575" s="121"/>
      <c r="Y575" s="62"/>
      <c r="Z575" s="247"/>
      <c r="AA575" s="248"/>
      <c r="AB575" s="248"/>
      <c r="AC575" s="248"/>
      <c r="AD575" s="248"/>
      <c r="AE575" s="248"/>
      <c r="AF575" s="248"/>
      <c r="AG575" s="249"/>
      <c r="AH575" s="103" t="s">
        <v>57</v>
      </c>
      <c r="AI575" s="103"/>
    </row>
    <row r="576" spans="1:42" ht="2.25" customHeight="1" x14ac:dyDescent="0.2">
      <c r="A576" s="1"/>
      <c r="O576" s="12"/>
      <c r="P576" s="12"/>
      <c r="Q576" s="62"/>
      <c r="R576" s="62"/>
      <c r="S576" s="62"/>
      <c r="T576" s="62"/>
      <c r="U576" s="62"/>
      <c r="V576" s="62"/>
      <c r="W576" s="62"/>
      <c r="X576" s="62"/>
      <c r="Y576" s="62"/>
      <c r="Z576" s="62"/>
      <c r="AA576" s="62"/>
      <c r="AB576" s="62"/>
      <c r="AC576" s="62"/>
      <c r="AD576" s="62"/>
      <c r="AE576" s="62"/>
      <c r="AF576" s="62"/>
      <c r="AG576" s="62"/>
    </row>
    <row r="577" spans="1:42" ht="15" customHeight="1" x14ac:dyDescent="0.2">
      <c r="A577" s="1"/>
      <c r="B577" s="102" t="s">
        <v>140</v>
      </c>
      <c r="C577" s="110"/>
      <c r="D577" s="110"/>
      <c r="E577" s="110"/>
      <c r="F577" s="110"/>
      <c r="G577" s="110"/>
      <c r="H577" s="110"/>
      <c r="I577" s="110"/>
      <c r="J577" s="110"/>
      <c r="K577" s="110"/>
      <c r="L577" s="110"/>
      <c r="M577" s="110"/>
      <c r="N577" s="110"/>
      <c r="O577" s="110"/>
      <c r="P577" s="15"/>
      <c r="Q577" s="106"/>
      <c r="R577" s="107"/>
      <c r="S577" s="107"/>
      <c r="T577" s="107"/>
      <c r="U577" s="107"/>
      <c r="V577" s="108"/>
      <c r="W577" s="121" t="s">
        <v>73</v>
      </c>
      <c r="X577" s="121"/>
      <c r="Y577" s="62"/>
      <c r="Z577" s="247"/>
      <c r="AA577" s="248"/>
      <c r="AB577" s="248"/>
      <c r="AC577" s="248"/>
      <c r="AD577" s="248"/>
      <c r="AE577" s="248"/>
      <c r="AF577" s="248"/>
      <c r="AG577" s="249"/>
      <c r="AH577" s="103" t="s">
        <v>57</v>
      </c>
      <c r="AI577" s="103"/>
    </row>
    <row r="578" spans="1:42" ht="2.25" customHeight="1" x14ac:dyDescent="0.2">
      <c r="A578" s="1"/>
      <c r="O578" s="12"/>
      <c r="P578" s="12"/>
      <c r="Q578" s="62"/>
      <c r="R578" s="62"/>
      <c r="S578" s="62"/>
      <c r="T578" s="62"/>
      <c r="U578" s="62"/>
      <c r="V578" s="62"/>
      <c r="W578" s="62"/>
      <c r="X578" s="62"/>
      <c r="Y578" s="62"/>
      <c r="Z578" s="62"/>
      <c r="AA578" s="62"/>
      <c r="AB578" s="62"/>
      <c r="AC578" s="62"/>
      <c r="AD578" s="62"/>
      <c r="AE578" s="62"/>
      <c r="AF578" s="62"/>
      <c r="AG578" s="62"/>
    </row>
    <row r="579" spans="1:42" ht="15" customHeight="1" x14ac:dyDescent="0.2">
      <c r="A579" s="1"/>
      <c r="B579" s="102" t="s">
        <v>141</v>
      </c>
      <c r="C579" s="110"/>
      <c r="D579" s="110"/>
      <c r="E579" s="110"/>
      <c r="F579" s="110"/>
      <c r="G579" s="110"/>
      <c r="H579" s="110"/>
      <c r="I579" s="110"/>
      <c r="J579" s="110"/>
      <c r="K579" s="110"/>
      <c r="L579" s="110"/>
      <c r="M579" s="110"/>
      <c r="N579" s="110"/>
      <c r="O579" s="110"/>
      <c r="P579" s="15"/>
      <c r="Q579" s="106"/>
      <c r="R579" s="107"/>
      <c r="S579" s="107"/>
      <c r="T579" s="107"/>
      <c r="U579" s="107"/>
      <c r="V579" s="108"/>
      <c r="W579" s="121" t="s">
        <v>73</v>
      </c>
      <c r="X579" s="121"/>
      <c r="Y579" s="62"/>
      <c r="Z579" s="253">
        <f>IF((Q575+Q577+Q579)&lt;&gt;0,Q579/(Q575+Q577+Q579)*(Z575+Z577),0)</f>
        <v>0</v>
      </c>
      <c r="AA579" s="254"/>
      <c r="AB579" s="254"/>
      <c r="AC579" s="254"/>
      <c r="AD579" s="254"/>
      <c r="AE579" s="254"/>
      <c r="AF579" s="254"/>
      <c r="AG579" s="255"/>
      <c r="AH579" s="103" t="s">
        <v>57</v>
      </c>
      <c r="AI579" s="103"/>
    </row>
    <row r="580" spans="1:42" ht="2.25" customHeight="1" x14ac:dyDescent="0.2">
      <c r="Q580" s="62"/>
      <c r="R580" s="62"/>
      <c r="S580" s="62"/>
      <c r="T580" s="62"/>
      <c r="U580" s="62"/>
      <c r="V580" s="62"/>
      <c r="W580" s="62"/>
      <c r="X580" s="62"/>
      <c r="Y580" s="62"/>
      <c r="Z580" s="62"/>
      <c r="AA580" s="62"/>
      <c r="AB580" s="62"/>
      <c r="AC580" s="62"/>
      <c r="AD580" s="62"/>
      <c r="AE580" s="62"/>
      <c r="AF580" s="62"/>
      <c r="AG580" s="62"/>
    </row>
    <row r="581" spans="1:42" ht="15" customHeight="1" x14ac:dyDescent="0.2">
      <c r="A581" s="1"/>
      <c r="B581" s="16"/>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row>
    <row r="582" spans="1:42" ht="15" customHeight="1" x14ac:dyDescent="0.2">
      <c r="A582" s="1">
        <v>52</v>
      </c>
      <c r="B582" s="109" t="s">
        <v>142</v>
      </c>
      <c r="C582" s="110"/>
      <c r="D582" s="110"/>
      <c r="E582" s="110"/>
      <c r="F582" s="110"/>
      <c r="G582" s="110"/>
      <c r="H582" s="110"/>
      <c r="I582" s="110"/>
      <c r="J582" s="110"/>
      <c r="K582" s="110"/>
      <c r="L582" s="110"/>
      <c r="M582" s="110"/>
      <c r="N582" s="110"/>
      <c r="O582" s="110"/>
      <c r="P582" s="110"/>
      <c r="Q582" s="110"/>
      <c r="R582" s="110"/>
      <c r="S582" s="110"/>
      <c r="T582" s="110"/>
      <c r="U582" s="110"/>
      <c r="V582" s="110"/>
      <c r="W582" s="110"/>
      <c r="X582" s="110"/>
      <c r="Y582" s="110"/>
      <c r="Z582" s="110"/>
      <c r="AA582" s="110"/>
      <c r="AB582" s="110"/>
      <c r="AC582" s="110"/>
      <c r="AD582" s="110"/>
      <c r="AE582" s="110"/>
      <c r="AF582" s="110"/>
      <c r="AG582" s="110"/>
      <c r="AH582" s="110"/>
      <c r="AI582" s="110"/>
      <c r="AJ582" s="110"/>
      <c r="AK582" s="110"/>
      <c r="AL582" s="110"/>
      <c r="AM582" s="110"/>
      <c r="AN582" s="110"/>
      <c r="AO582" s="110"/>
      <c r="AP582" s="110"/>
    </row>
    <row r="583" spans="1:42" ht="2.25" customHeight="1" x14ac:dyDescent="0.2">
      <c r="A583" s="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row>
    <row r="584" spans="1:42" ht="15" customHeight="1" x14ac:dyDescent="0.2">
      <c r="A584" s="1"/>
      <c r="Q584" s="234" t="s">
        <v>120</v>
      </c>
      <c r="R584" s="250"/>
      <c r="S584" s="250"/>
      <c r="T584" s="250"/>
      <c r="U584" s="250"/>
      <c r="V584" s="250"/>
      <c r="W584" s="250"/>
      <c r="X584" s="250"/>
      <c r="Y584" s="17"/>
      <c r="Z584" s="234" t="s">
        <v>138</v>
      </c>
      <c r="AA584" s="234"/>
      <c r="AB584" s="234"/>
      <c r="AC584" s="234"/>
      <c r="AD584" s="234"/>
      <c r="AE584" s="234"/>
      <c r="AF584" s="234"/>
      <c r="AG584" s="234"/>
      <c r="AH584" s="103"/>
      <c r="AI584" s="103"/>
    </row>
    <row r="585" spans="1:42" ht="2.25" customHeight="1" x14ac:dyDescent="0.2">
      <c r="A585" s="1"/>
    </row>
    <row r="586" spans="1:42" ht="15" customHeight="1" x14ac:dyDescent="0.2">
      <c r="A586" s="1"/>
      <c r="B586" s="105" t="s">
        <v>116</v>
      </c>
      <c r="C586" s="103"/>
      <c r="D586" s="103"/>
      <c r="E586" s="103"/>
      <c r="F586" s="103"/>
      <c r="G586" s="103"/>
      <c r="H586" s="103"/>
      <c r="I586" s="103"/>
      <c r="J586" s="103"/>
      <c r="K586" s="103"/>
      <c r="L586" s="103"/>
      <c r="M586" s="103"/>
      <c r="N586" s="103"/>
      <c r="O586" s="103"/>
      <c r="Q586" s="106"/>
      <c r="R586" s="107"/>
      <c r="S586" s="107"/>
      <c r="T586" s="107"/>
      <c r="U586" s="107"/>
      <c r="V586" s="108"/>
      <c r="W586" s="121" t="s">
        <v>73</v>
      </c>
      <c r="X586" s="121"/>
      <c r="Y586" s="62"/>
      <c r="Z586" s="247"/>
      <c r="AA586" s="248"/>
      <c r="AB586" s="248"/>
      <c r="AC586" s="248"/>
      <c r="AD586" s="248"/>
      <c r="AE586" s="248"/>
      <c r="AF586" s="248"/>
      <c r="AG586" s="249"/>
      <c r="AH586" s="103" t="s">
        <v>57</v>
      </c>
      <c r="AI586" s="103"/>
    </row>
    <row r="587" spans="1:42" ht="2.25" customHeight="1" x14ac:dyDescent="0.2">
      <c r="A587" s="1"/>
      <c r="O587" s="12"/>
      <c r="P587" s="12"/>
      <c r="Q587" s="62"/>
      <c r="R587" s="62"/>
      <c r="S587" s="62"/>
      <c r="T587" s="62"/>
      <c r="U587" s="62"/>
      <c r="V587" s="62"/>
      <c r="W587" s="62"/>
      <c r="X587" s="62"/>
      <c r="Y587" s="62"/>
      <c r="Z587" s="62"/>
      <c r="AA587" s="62"/>
      <c r="AB587" s="62"/>
      <c r="AC587" s="62"/>
      <c r="AD587" s="62"/>
      <c r="AE587" s="62"/>
      <c r="AF587" s="62"/>
      <c r="AG587" s="62"/>
    </row>
    <row r="588" spans="1:42" ht="15" customHeight="1" x14ac:dyDescent="0.2">
      <c r="A588" s="1"/>
      <c r="B588" s="105" t="s">
        <v>143</v>
      </c>
      <c r="C588" s="103"/>
      <c r="D588" s="103"/>
      <c r="E588" s="103"/>
      <c r="F588" s="103"/>
      <c r="G588" s="103"/>
      <c r="H588" s="103"/>
      <c r="I588" s="103"/>
      <c r="J588" s="103"/>
      <c r="K588" s="103"/>
      <c r="L588" s="103"/>
      <c r="M588" s="103"/>
      <c r="N588" s="103"/>
      <c r="O588" s="103"/>
      <c r="Q588" s="106"/>
      <c r="R588" s="107"/>
      <c r="S588" s="107"/>
      <c r="T588" s="107"/>
      <c r="U588" s="107"/>
      <c r="V588" s="108"/>
      <c r="W588" s="121" t="s">
        <v>73</v>
      </c>
      <c r="X588" s="121"/>
      <c r="Y588" s="62"/>
      <c r="Z588" s="247"/>
      <c r="AA588" s="248"/>
      <c r="AB588" s="248"/>
      <c r="AC588" s="248"/>
      <c r="AD588" s="248"/>
      <c r="AE588" s="248"/>
      <c r="AF588" s="248"/>
      <c r="AG588" s="249"/>
      <c r="AH588" s="103" t="s">
        <v>57</v>
      </c>
      <c r="AI588" s="103"/>
    </row>
    <row r="589" spans="1:42" ht="2.25" customHeight="1" x14ac:dyDescent="0.2">
      <c r="A589" s="1"/>
      <c r="O589" s="12"/>
      <c r="P589" s="12"/>
      <c r="Q589" s="62"/>
      <c r="R589" s="62"/>
      <c r="S589" s="62"/>
      <c r="T589" s="62"/>
      <c r="U589" s="62"/>
      <c r="V589" s="62"/>
      <c r="W589" s="62"/>
      <c r="X589" s="62"/>
      <c r="Y589" s="62"/>
      <c r="Z589" s="62"/>
      <c r="AA589" s="62"/>
      <c r="AB589" s="62"/>
      <c r="AC589" s="62"/>
      <c r="AD589" s="62"/>
      <c r="AE589" s="62"/>
      <c r="AF589" s="62"/>
      <c r="AG589" s="62"/>
    </row>
    <row r="590" spans="1:42" ht="15" customHeight="1" x14ac:dyDescent="0.2">
      <c r="A590" s="1"/>
      <c r="B590" s="105" t="s">
        <v>117</v>
      </c>
      <c r="C590" s="103"/>
      <c r="D590" s="103"/>
      <c r="E590" s="103"/>
      <c r="F590" s="103"/>
      <c r="G590" s="103"/>
      <c r="H590" s="103"/>
      <c r="I590" s="103"/>
      <c r="J590" s="103"/>
      <c r="K590" s="103"/>
      <c r="L590" s="103"/>
      <c r="M590" s="103"/>
      <c r="N590" s="103"/>
      <c r="O590" s="103"/>
      <c r="P590" s="15"/>
      <c r="Q590" s="106"/>
      <c r="R590" s="107"/>
      <c r="S590" s="107"/>
      <c r="T590" s="107"/>
      <c r="U590" s="107"/>
      <c r="V590" s="108"/>
      <c r="W590" s="121" t="s">
        <v>73</v>
      </c>
      <c r="X590" s="121"/>
      <c r="Y590" s="62"/>
      <c r="Z590" s="247"/>
      <c r="AA590" s="248"/>
      <c r="AB590" s="248"/>
      <c r="AC590" s="248"/>
      <c r="AD590" s="248"/>
      <c r="AE590" s="248"/>
      <c r="AF590" s="248"/>
      <c r="AG590" s="249"/>
      <c r="AH590" s="103" t="s">
        <v>57</v>
      </c>
      <c r="AI590" s="103"/>
    </row>
    <row r="591" spans="1:42" ht="2.25" customHeight="1" x14ac:dyDescent="0.2">
      <c r="A591" s="1"/>
      <c r="Q591" s="62"/>
      <c r="R591" s="62"/>
      <c r="S591" s="62"/>
      <c r="T591" s="62"/>
      <c r="U591" s="62"/>
      <c r="V591" s="62"/>
      <c r="W591" s="62"/>
      <c r="X591" s="62"/>
      <c r="Y591" s="62"/>
      <c r="Z591" s="62"/>
      <c r="AA591" s="62"/>
      <c r="AB591" s="62"/>
      <c r="AC591" s="62"/>
      <c r="AD591" s="62"/>
      <c r="AE591" s="62"/>
      <c r="AF591" s="62"/>
      <c r="AG591" s="62"/>
    </row>
    <row r="592" spans="1:42" ht="15" customHeight="1" x14ac:dyDescent="0.2">
      <c r="A592" s="1"/>
      <c r="B592" s="105" t="s">
        <v>118</v>
      </c>
      <c r="C592" s="103"/>
      <c r="D592" s="103"/>
      <c r="E592" s="103"/>
      <c r="F592" s="103"/>
      <c r="G592" s="103"/>
      <c r="H592" s="103"/>
      <c r="I592" s="103"/>
      <c r="J592" s="103"/>
      <c r="K592" s="103"/>
      <c r="L592" s="103"/>
      <c r="M592" s="103"/>
      <c r="N592" s="103"/>
      <c r="O592" s="103"/>
      <c r="Q592" s="106"/>
      <c r="R592" s="107"/>
      <c r="S592" s="107"/>
      <c r="T592" s="107"/>
      <c r="U592" s="107"/>
      <c r="V592" s="108"/>
      <c r="W592" s="121" t="s">
        <v>73</v>
      </c>
      <c r="X592" s="121"/>
      <c r="Y592" s="62"/>
      <c r="Z592" s="247"/>
      <c r="AA592" s="248"/>
      <c r="AB592" s="248"/>
      <c r="AC592" s="248"/>
      <c r="AD592" s="248"/>
      <c r="AE592" s="248"/>
      <c r="AF592" s="248"/>
      <c r="AG592" s="249"/>
      <c r="AH592" s="103" t="s">
        <v>57</v>
      </c>
      <c r="AI592" s="103"/>
    </row>
    <row r="593" spans="1:47" s="56" customFormat="1" ht="15" customHeight="1" x14ac:dyDescent="0.2">
      <c r="A593" s="1"/>
      <c r="B593" s="57"/>
    </row>
    <row r="594" spans="1:47" ht="15" customHeight="1" x14ac:dyDescent="0.2">
      <c r="A594" s="1"/>
      <c r="B594" s="157" t="s">
        <v>144</v>
      </c>
      <c r="C594" s="157"/>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c r="AA594" s="157"/>
      <c r="AB594" s="157"/>
      <c r="AC594" s="157"/>
      <c r="AD594" s="157"/>
      <c r="AE594" s="157"/>
      <c r="AF594" s="157"/>
      <c r="AG594" s="157"/>
      <c r="AH594" s="157"/>
      <c r="AI594" s="157"/>
      <c r="AJ594" s="157"/>
      <c r="AK594" s="157"/>
      <c r="AL594" s="157"/>
      <c r="AM594" s="157"/>
      <c r="AN594" s="157"/>
      <c r="AO594" s="157"/>
      <c r="AP594" s="157"/>
    </row>
    <row r="595" spans="1:47" ht="15" customHeight="1" x14ac:dyDescent="0.2">
      <c r="A595" s="1">
        <v>53</v>
      </c>
      <c r="B595" s="109" t="s">
        <v>145</v>
      </c>
      <c r="C595" s="110"/>
      <c r="D595" s="110"/>
      <c r="E595" s="110"/>
      <c r="F595" s="110"/>
      <c r="G595" s="110"/>
      <c r="H595" s="110"/>
      <c r="I595" s="110"/>
      <c r="J595" s="110"/>
      <c r="K595" s="110"/>
      <c r="L595" s="110"/>
      <c r="M595" s="110"/>
      <c r="N595" s="110"/>
      <c r="O595" s="110"/>
      <c r="P595" s="110"/>
      <c r="Q595" s="110"/>
      <c r="R595" s="110"/>
      <c r="S595" s="110"/>
      <c r="T595" s="110"/>
      <c r="U595" s="110"/>
      <c r="V595" s="110"/>
      <c r="W595" s="110"/>
      <c r="X595" s="110"/>
      <c r="Y595" s="110"/>
      <c r="Z595" s="110"/>
      <c r="AA595" s="110"/>
      <c r="AB595" s="110"/>
      <c r="AC595" s="110"/>
      <c r="AD595" s="110"/>
      <c r="AE595" s="110"/>
      <c r="AF595" s="110"/>
      <c r="AG595" s="110"/>
      <c r="AH595" s="110"/>
      <c r="AI595" s="110"/>
      <c r="AJ595" s="110"/>
      <c r="AK595" s="110"/>
      <c r="AL595" s="110"/>
      <c r="AM595" s="110"/>
      <c r="AN595" s="110"/>
      <c r="AO595" s="110"/>
      <c r="AP595" s="110"/>
    </row>
    <row r="596" spans="1:47" ht="2.25" customHeight="1" x14ac:dyDescent="0.2">
      <c r="A596" s="1"/>
      <c r="N596" s="12"/>
    </row>
    <row r="597" spans="1:47" ht="15" customHeight="1" x14ac:dyDescent="0.2">
      <c r="A597" s="1"/>
      <c r="B597" s="133" t="s">
        <v>146</v>
      </c>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c r="AO597" s="133"/>
      <c r="AP597" s="133"/>
    </row>
    <row r="598" spans="1:47" ht="2.25" customHeight="1" x14ac:dyDescent="0.2">
      <c r="A598" s="1"/>
      <c r="N598" s="12"/>
    </row>
    <row r="599" spans="1:47" ht="15" customHeight="1" x14ac:dyDescent="0.2">
      <c r="A599" s="25"/>
      <c r="B599" s="247"/>
      <c r="C599" s="248"/>
      <c r="D599" s="248"/>
      <c r="E599" s="248"/>
      <c r="F599" s="248"/>
      <c r="G599" s="248"/>
      <c r="H599" s="248"/>
      <c r="I599" s="249"/>
      <c r="J599" s="103" t="s">
        <v>57</v>
      </c>
      <c r="K599" s="103"/>
      <c r="P599" s="28"/>
      <c r="Q599" s="28"/>
      <c r="R599" s="28"/>
      <c r="S599" s="28"/>
      <c r="T599" s="28"/>
      <c r="U599" s="28"/>
      <c r="V599" s="28"/>
      <c r="W599" s="28"/>
      <c r="X599" s="28"/>
      <c r="Y599" s="28"/>
      <c r="AJ599" s="28"/>
      <c r="AK599" s="28"/>
      <c r="AL599" s="28"/>
      <c r="AM599" s="28"/>
      <c r="AN599" s="28"/>
      <c r="AO599" s="28"/>
      <c r="AP599" s="28"/>
    </row>
    <row r="600" spans="1:47" ht="15" customHeight="1" x14ac:dyDescent="0.2">
      <c r="A600" s="1"/>
    </row>
    <row r="601" spans="1:47" ht="15" customHeight="1" x14ac:dyDescent="0.2">
      <c r="A601" s="1">
        <v>54</v>
      </c>
      <c r="B601" s="222" t="s">
        <v>242</v>
      </c>
      <c r="C601" s="222"/>
      <c r="D601" s="222"/>
      <c r="E601" s="222"/>
      <c r="F601" s="222"/>
      <c r="G601" s="222"/>
      <c r="H601" s="222"/>
      <c r="I601" s="222"/>
      <c r="J601" s="222"/>
      <c r="K601" s="222"/>
      <c r="L601" s="222"/>
      <c r="M601" s="222"/>
      <c r="N601" s="222"/>
      <c r="O601" s="222"/>
      <c r="P601" s="222"/>
      <c r="Q601" s="222"/>
      <c r="R601" s="222"/>
      <c r="S601" s="222"/>
      <c r="T601" s="222"/>
      <c r="U601" s="222"/>
      <c r="V601" s="222"/>
      <c r="W601" s="222"/>
      <c r="X601" s="222"/>
      <c r="Y601" s="222"/>
      <c r="Z601" s="222"/>
      <c r="AA601" s="222"/>
      <c r="AB601" s="222"/>
      <c r="AC601" s="222"/>
      <c r="AD601" s="222"/>
      <c r="AE601" s="222"/>
      <c r="AF601" s="222"/>
      <c r="AG601" s="222"/>
      <c r="AH601" s="222"/>
      <c r="AI601" s="222"/>
      <c r="AJ601" s="222"/>
      <c r="AK601" s="222"/>
      <c r="AL601" s="222"/>
      <c r="AM601" s="222"/>
      <c r="AN601" s="222"/>
      <c r="AO601" s="222"/>
      <c r="AP601" s="222"/>
    </row>
    <row r="602" spans="1:47" ht="15" customHeight="1" x14ac:dyDescent="0.2">
      <c r="A602" s="1"/>
    </row>
    <row r="603" spans="1:47" ht="15" customHeight="1" x14ac:dyDescent="0.2">
      <c r="A603" s="1"/>
      <c r="B603" s="157" t="s">
        <v>147</v>
      </c>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c r="AA603" s="157"/>
      <c r="AB603" s="157"/>
      <c r="AC603" s="157"/>
      <c r="AD603" s="157"/>
      <c r="AE603" s="157"/>
      <c r="AF603" s="157"/>
      <c r="AG603" s="157"/>
      <c r="AH603" s="157"/>
      <c r="AI603" s="157"/>
      <c r="AJ603" s="157"/>
      <c r="AK603" s="157"/>
      <c r="AL603" s="157"/>
      <c r="AM603" s="157"/>
      <c r="AN603" s="157"/>
      <c r="AO603" s="157"/>
      <c r="AP603" s="187"/>
      <c r="AU603" s="53"/>
    </row>
    <row r="604" spans="1:47" ht="15" customHeight="1" x14ac:dyDescent="0.2">
      <c r="A604" s="1"/>
    </row>
    <row r="605" spans="1:47" ht="15" customHeight="1" x14ac:dyDescent="0.2">
      <c r="A605" s="1">
        <v>55</v>
      </c>
      <c r="B605" s="20" t="s">
        <v>148</v>
      </c>
    </row>
    <row r="606" spans="1:47" ht="2.25" customHeight="1" x14ac:dyDescent="0.2">
      <c r="A606" s="1"/>
    </row>
    <row r="607" spans="1:47" ht="15" customHeight="1" x14ac:dyDescent="0.2">
      <c r="A607" s="1"/>
      <c r="B607" s="136" t="s">
        <v>243</v>
      </c>
      <c r="C607" s="154"/>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c r="Z607" s="154"/>
      <c r="AA607" s="154"/>
      <c r="AB607" s="154"/>
      <c r="AC607" s="154"/>
      <c r="AD607" s="154"/>
      <c r="AE607" s="154"/>
      <c r="AF607" s="154"/>
      <c r="AG607" s="154"/>
      <c r="AH607" s="154"/>
      <c r="AI607" s="154"/>
      <c r="AJ607" s="154"/>
      <c r="AK607" s="154"/>
      <c r="AL607" s="154"/>
      <c r="AM607" s="154"/>
      <c r="AN607" s="154"/>
      <c r="AO607" s="154"/>
      <c r="AP607" s="154"/>
    </row>
    <row r="608" spans="1:47" ht="15" customHeight="1" x14ac:dyDescent="0.2">
      <c r="A608" s="1"/>
      <c r="B608" s="156"/>
      <c r="C608" s="156"/>
      <c r="D608" s="156"/>
      <c r="E608" s="156"/>
      <c r="F608" s="156"/>
      <c r="G608" s="156"/>
      <c r="H608" s="156"/>
      <c r="I608" s="156"/>
      <c r="J608" s="156"/>
      <c r="K608" s="156"/>
      <c r="L608" s="156"/>
      <c r="M608" s="156"/>
      <c r="N608" s="156"/>
      <c r="O608" s="156"/>
      <c r="P608" s="156"/>
      <c r="Q608" s="156"/>
      <c r="R608" s="156"/>
      <c r="S608" s="156"/>
      <c r="T608" s="156"/>
      <c r="U608" s="156"/>
      <c r="V608" s="156"/>
      <c r="W608" s="156"/>
      <c r="X608" s="156"/>
      <c r="Y608" s="156"/>
      <c r="Z608" s="156"/>
      <c r="AA608" s="156"/>
      <c r="AB608" s="156"/>
      <c r="AC608" s="156"/>
      <c r="AD608" s="156"/>
      <c r="AE608" s="156"/>
      <c r="AF608" s="156"/>
      <c r="AG608" s="156"/>
      <c r="AH608" s="156"/>
      <c r="AI608" s="156"/>
      <c r="AJ608" s="156"/>
      <c r="AK608" s="156"/>
      <c r="AL608" s="156"/>
      <c r="AM608" s="156"/>
      <c r="AN608" s="156"/>
      <c r="AO608" s="156"/>
      <c r="AP608" s="156"/>
    </row>
    <row r="609" spans="1:42" ht="28.5" customHeight="1" x14ac:dyDescent="0.2">
      <c r="A609" s="1"/>
      <c r="B609" s="156"/>
      <c r="C609" s="156"/>
      <c r="D609" s="156"/>
      <c r="E609" s="156"/>
      <c r="F609" s="156"/>
      <c r="G609" s="156"/>
      <c r="H609" s="156"/>
      <c r="I609" s="156"/>
      <c r="J609" s="156"/>
      <c r="K609" s="156"/>
      <c r="L609" s="156"/>
      <c r="M609" s="156"/>
      <c r="N609" s="156"/>
      <c r="O609" s="156"/>
      <c r="P609" s="156"/>
      <c r="Q609" s="156"/>
      <c r="R609" s="156"/>
      <c r="S609" s="156"/>
      <c r="T609" s="156"/>
      <c r="U609" s="156"/>
      <c r="V609" s="156"/>
      <c r="W609" s="156"/>
      <c r="X609" s="156"/>
      <c r="Y609" s="156"/>
      <c r="Z609" s="156"/>
      <c r="AA609" s="156"/>
      <c r="AB609" s="156"/>
      <c r="AC609" s="156"/>
      <c r="AD609" s="156"/>
      <c r="AE609" s="156"/>
      <c r="AF609" s="156"/>
      <c r="AG609" s="156"/>
      <c r="AH609" s="156"/>
      <c r="AI609" s="156"/>
      <c r="AJ609" s="156"/>
      <c r="AK609" s="156"/>
      <c r="AL609" s="156"/>
      <c r="AM609" s="156"/>
      <c r="AN609" s="156"/>
      <c r="AO609" s="156"/>
      <c r="AP609" s="156"/>
    </row>
    <row r="610" spans="1:42" ht="15" customHeight="1" x14ac:dyDescent="0.2">
      <c r="A610" s="1"/>
    </row>
    <row r="611" spans="1:42" ht="15" customHeight="1" x14ac:dyDescent="0.2">
      <c r="A611" s="1"/>
      <c r="B611" s="102" t="s">
        <v>149</v>
      </c>
      <c r="C611" s="110"/>
      <c r="D611" s="110"/>
      <c r="E611" s="110"/>
      <c r="F611" s="110"/>
      <c r="G611" s="110"/>
      <c r="H611" s="110"/>
      <c r="I611" s="110"/>
      <c r="J611" s="110"/>
      <c r="K611" s="110"/>
      <c r="L611" s="110"/>
      <c r="M611" s="110"/>
      <c r="N611" s="110"/>
      <c r="O611" s="110"/>
      <c r="Q611" s="247"/>
      <c r="R611" s="248"/>
      <c r="S611" s="248"/>
      <c r="T611" s="248"/>
      <c r="U611" s="248"/>
      <c r="V611" s="248"/>
      <c r="W611" s="248"/>
      <c r="X611" s="249"/>
      <c r="Y611" s="103" t="s">
        <v>57</v>
      </c>
      <c r="Z611" s="103"/>
    </row>
    <row r="612" spans="1:42" ht="2.25" customHeight="1" x14ac:dyDescent="0.2">
      <c r="A612" s="1"/>
      <c r="O612" s="12"/>
    </row>
    <row r="613" spans="1:42" ht="15" customHeight="1" x14ac:dyDescent="0.2">
      <c r="A613" s="1"/>
      <c r="B613" s="102" t="s">
        <v>244</v>
      </c>
      <c r="C613" s="110"/>
      <c r="D613" s="110"/>
      <c r="E613" s="110"/>
      <c r="F613" s="110"/>
      <c r="G613" s="110"/>
      <c r="H613" s="110"/>
      <c r="I613" s="110"/>
      <c r="J613" s="110"/>
      <c r="K613" s="110"/>
      <c r="L613" s="110"/>
      <c r="M613" s="110"/>
      <c r="N613" s="110"/>
      <c r="O613" s="110"/>
      <c r="Q613" s="265">
        <f>SUM(OppervlakteNieuwbouwEnKostprijs_fldNieuwbouwGenormeerdeOmgevingKostprijsOverdekteSpeelplaats+OppervlakteNieuwbouwEnKostprijs_fldNieuwbouwGenormeerdeOmgevingKostprijsOpenSpeelplaats+OppervlakteNieuwbouwEnKostprijs_fldNieuwbouwGenormeerdeOmgevingKostprijsFietsenberging+OppervlakteNieuwbouwEnKostprijs_fldNieuwbouwGenormeerdeOmgevingKostprijsParkeerEnManoeuvreerruimte+OppervlakteNieuwbouwEnKostprijs_fldKostprijsSchoollokalenGebouw1Aankoop+OppervlakteNieuwbouwEnKostprijs_fldKostprijsLokalenLOGebouw1Aankoop)</f>
        <v>0</v>
      </c>
      <c r="R613" s="266"/>
      <c r="S613" s="266"/>
      <c r="T613" s="266"/>
      <c r="U613" s="266"/>
      <c r="V613" s="266"/>
      <c r="W613" s="266"/>
      <c r="X613" s="267"/>
      <c r="Y613" s="103" t="s">
        <v>57</v>
      </c>
      <c r="Z613" s="103"/>
    </row>
    <row r="614" spans="1:42" ht="2.25" customHeight="1" x14ac:dyDescent="0.2">
      <c r="A614" s="1"/>
      <c r="O614" s="12"/>
    </row>
    <row r="615" spans="1:42" ht="15" customHeight="1" x14ac:dyDescent="0.2">
      <c r="A615" s="1"/>
      <c r="B615" s="102" t="s">
        <v>150</v>
      </c>
      <c r="C615" s="110"/>
      <c r="D615" s="110"/>
      <c r="E615" s="110"/>
      <c r="F615" s="110"/>
      <c r="G615" s="110"/>
      <c r="H615" s="110"/>
      <c r="I615" s="110"/>
      <c r="J615" s="110"/>
      <c r="K615" s="110"/>
      <c r="L615" s="110"/>
      <c r="M615" s="110"/>
      <c r="N615" s="110"/>
      <c r="O615" s="110"/>
      <c r="Q615" s="265">
        <f>Z575</f>
        <v>0</v>
      </c>
      <c r="R615" s="266"/>
      <c r="S615" s="266"/>
      <c r="T615" s="266"/>
      <c r="U615" s="266"/>
      <c r="V615" s="266"/>
      <c r="W615" s="266"/>
      <c r="X615" s="267"/>
      <c r="Y615" s="103" t="s">
        <v>57</v>
      </c>
      <c r="Z615" s="103"/>
    </row>
    <row r="616" spans="1:42" ht="2.25" customHeight="1" x14ac:dyDescent="0.2">
      <c r="A616" s="1"/>
      <c r="O616" s="12"/>
    </row>
    <row r="617" spans="1:42" ht="15" customHeight="1" x14ac:dyDescent="0.2">
      <c r="A617" s="1"/>
      <c r="B617" s="102" t="s">
        <v>151</v>
      </c>
      <c r="C617" s="110"/>
      <c r="D617" s="110"/>
      <c r="E617" s="110"/>
      <c r="F617" s="110"/>
      <c r="G617" s="110"/>
      <c r="H617" s="110"/>
      <c r="I617" s="110"/>
      <c r="J617" s="110"/>
      <c r="K617" s="110"/>
      <c r="L617" s="110"/>
      <c r="M617" s="110"/>
      <c r="N617" s="110"/>
      <c r="O617" s="110"/>
      <c r="Q617" s="265">
        <f>Z577</f>
        <v>0</v>
      </c>
      <c r="R617" s="266"/>
      <c r="S617" s="266"/>
      <c r="T617" s="266"/>
      <c r="U617" s="266"/>
      <c r="V617" s="266"/>
      <c r="W617" s="266"/>
      <c r="X617" s="267"/>
      <c r="Y617" s="103" t="s">
        <v>57</v>
      </c>
      <c r="Z617" s="103"/>
    </row>
    <row r="618" spans="1:42" ht="2.25" customHeight="1" x14ac:dyDescent="0.2">
      <c r="A618" s="1"/>
      <c r="O618" s="12"/>
    </row>
    <row r="619" spans="1:42" ht="15" customHeight="1" x14ac:dyDescent="0.2">
      <c r="A619" s="25"/>
      <c r="B619" s="268" t="s">
        <v>245</v>
      </c>
      <c r="C619" s="199"/>
      <c r="D619" s="199"/>
      <c r="E619" s="199"/>
      <c r="F619" s="199"/>
      <c r="G619" s="199"/>
      <c r="H619" s="199"/>
      <c r="I619" s="199"/>
      <c r="J619" s="199"/>
      <c r="K619" s="199"/>
      <c r="L619" s="199"/>
      <c r="M619" s="199"/>
      <c r="N619" s="199"/>
      <c r="O619" s="199"/>
      <c r="P619" s="28"/>
      <c r="AA619" s="265">
        <f>IF(Z579&lt;&gt;0,Z579,0)</f>
        <v>0</v>
      </c>
      <c r="AB619" s="266"/>
      <c r="AC619" s="266"/>
      <c r="AD619" s="266"/>
      <c r="AE619" s="266"/>
      <c r="AF619" s="266"/>
      <c r="AG619" s="266"/>
      <c r="AH619" s="267"/>
      <c r="AI619" s="103" t="s">
        <v>57</v>
      </c>
      <c r="AJ619" s="103"/>
    </row>
    <row r="620" spans="1:42" ht="2.25" customHeight="1" x14ac:dyDescent="0.2">
      <c r="A620" s="1"/>
      <c r="O620" s="12"/>
    </row>
    <row r="621" spans="1:42" ht="15" customHeight="1" x14ac:dyDescent="0.2">
      <c r="A621" s="1"/>
      <c r="B621" s="102" t="s">
        <v>152</v>
      </c>
      <c r="C621" s="110"/>
      <c r="D621" s="110"/>
      <c r="E621" s="110"/>
      <c r="F621" s="110"/>
      <c r="G621" s="110"/>
      <c r="H621" s="110"/>
      <c r="I621" s="110"/>
      <c r="J621" s="110"/>
      <c r="K621" s="110"/>
      <c r="L621" s="110"/>
      <c r="M621" s="110"/>
      <c r="N621" s="110"/>
      <c r="O621" s="110"/>
    </row>
    <row r="622" spans="1:42" ht="15" customHeight="1" x14ac:dyDescent="0.2">
      <c r="A622" s="1"/>
      <c r="B622" s="110"/>
      <c r="C622" s="110"/>
      <c r="D622" s="110"/>
      <c r="E622" s="110"/>
      <c r="F622" s="110"/>
      <c r="G622" s="110"/>
      <c r="H622" s="110"/>
      <c r="I622" s="110"/>
      <c r="J622" s="110"/>
      <c r="K622" s="110"/>
      <c r="L622" s="110"/>
      <c r="M622" s="110"/>
      <c r="N622" s="110"/>
      <c r="O622" s="110"/>
      <c r="Q622" s="265">
        <f>SUM(Z586,Z588,Z590,Z592)</f>
        <v>0</v>
      </c>
      <c r="R622" s="266"/>
      <c r="S622" s="266"/>
      <c r="T622" s="266"/>
      <c r="U622" s="266"/>
      <c r="V622" s="266"/>
      <c r="W622" s="266"/>
      <c r="X622" s="267"/>
      <c r="Y622" s="103" t="s">
        <v>57</v>
      </c>
      <c r="Z622" s="103"/>
    </row>
    <row r="623" spans="1:42" ht="2.25" customHeight="1" x14ac:dyDescent="0.2">
      <c r="A623" s="1"/>
      <c r="B623" s="102" t="s">
        <v>246</v>
      </c>
      <c r="C623" s="110"/>
      <c r="D623" s="110"/>
      <c r="E623" s="110"/>
      <c r="F623" s="110"/>
      <c r="G623" s="110"/>
      <c r="H623" s="110"/>
      <c r="I623" s="110"/>
      <c r="J623" s="110"/>
      <c r="K623" s="110"/>
      <c r="L623" s="110"/>
      <c r="M623" s="110"/>
      <c r="N623" s="110"/>
      <c r="O623" s="110"/>
    </row>
    <row r="624" spans="1:42" ht="15" customHeight="1" x14ac:dyDescent="0.2">
      <c r="A624" s="1"/>
      <c r="B624" s="110"/>
      <c r="C624" s="110"/>
      <c r="D624" s="110"/>
      <c r="E624" s="110"/>
      <c r="F624" s="110"/>
      <c r="G624" s="110"/>
      <c r="H624" s="110"/>
      <c r="I624" s="110"/>
      <c r="J624" s="110"/>
      <c r="K624" s="110"/>
      <c r="L624" s="110"/>
      <c r="M624" s="110"/>
      <c r="N624" s="110"/>
      <c r="O624" s="110"/>
      <c r="Q624" s="265">
        <f>+B599</f>
        <v>0</v>
      </c>
      <c r="R624" s="266"/>
      <c r="S624" s="266"/>
      <c r="T624" s="266"/>
      <c r="U624" s="266"/>
      <c r="V624" s="266"/>
      <c r="W624" s="266"/>
      <c r="X624" s="267"/>
      <c r="Y624" s="103" t="s">
        <v>57</v>
      </c>
      <c r="Z624" s="103"/>
    </row>
    <row r="625" spans="1:42" ht="2.25" customHeight="1" x14ac:dyDescent="0.2">
      <c r="A625" s="1"/>
      <c r="O625" s="12"/>
    </row>
    <row r="626" spans="1:42" ht="15" customHeight="1" x14ac:dyDescent="0.2">
      <c r="A626" s="25"/>
      <c r="B626" s="102" t="s">
        <v>153</v>
      </c>
      <c r="C626" s="110"/>
      <c r="D626" s="110"/>
      <c r="E626" s="110"/>
      <c r="F626" s="110"/>
      <c r="G626" s="110"/>
      <c r="H626" s="110"/>
      <c r="I626" s="110"/>
      <c r="J626" s="110"/>
      <c r="K626" s="110"/>
      <c r="L626" s="110"/>
      <c r="M626" s="110"/>
      <c r="N626" s="110"/>
      <c r="O626" s="110"/>
      <c r="P626" s="28"/>
      <c r="Q626" s="247"/>
      <c r="R626" s="248"/>
      <c r="S626" s="248"/>
      <c r="T626" s="248"/>
      <c r="U626" s="248"/>
      <c r="V626" s="248"/>
      <c r="W626" s="248"/>
      <c r="X626" s="249"/>
      <c r="Y626" s="103" t="s">
        <v>57</v>
      </c>
      <c r="Z626" s="103"/>
      <c r="AA626" s="28"/>
      <c r="AB626" s="28"/>
      <c r="AC626" s="28"/>
      <c r="AD626" s="28"/>
      <c r="AE626" s="28"/>
      <c r="AF626" s="28"/>
      <c r="AG626" s="28"/>
      <c r="AH626" s="28"/>
      <c r="AI626" s="28"/>
      <c r="AJ626" s="28"/>
    </row>
    <row r="627" spans="1:42" ht="2.25" customHeight="1" x14ac:dyDescent="0.2">
      <c r="A627" s="1"/>
      <c r="O627" s="12"/>
      <c r="Q627" s="79"/>
      <c r="R627" s="79"/>
      <c r="S627" s="79"/>
      <c r="T627" s="79"/>
      <c r="U627" s="79"/>
      <c r="V627" s="79"/>
      <c r="W627" s="79"/>
      <c r="X627" s="79"/>
    </row>
    <row r="628" spans="1:42" ht="15" customHeight="1" x14ac:dyDescent="0.2">
      <c r="A628" s="1"/>
      <c r="B628" s="102" t="s">
        <v>154</v>
      </c>
      <c r="C628" s="110"/>
      <c r="D628" s="110"/>
      <c r="E628" s="110"/>
      <c r="F628" s="110"/>
      <c r="G628" s="110"/>
      <c r="H628" s="110"/>
      <c r="I628" s="110"/>
      <c r="J628" s="110"/>
      <c r="K628" s="110"/>
      <c r="L628" s="110"/>
      <c r="M628" s="110"/>
      <c r="N628" s="110"/>
      <c r="O628" s="110"/>
      <c r="Q628" s="247"/>
      <c r="R628" s="248"/>
      <c r="S628" s="248"/>
      <c r="T628" s="248"/>
      <c r="U628" s="248"/>
      <c r="V628" s="248"/>
      <c r="W628" s="248"/>
      <c r="X628" s="249"/>
      <c r="Y628" s="103" t="s">
        <v>57</v>
      </c>
      <c r="Z628" s="103"/>
    </row>
    <row r="629" spans="1:42" ht="2.25" customHeight="1" x14ac:dyDescent="0.2">
      <c r="A629" s="1"/>
      <c r="O629" s="12"/>
      <c r="Q629" s="79"/>
      <c r="R629" s="79"/>
      <c r="S629" s="79"/>
      <c r="T629" s="79"/>
      <c r="U629" s="79"/>
      <c r="V629" s="79"/>
      <c r="W629" s="79"/>
      <c r="X629" s="79"/>
    </row>
    <row r="630" spans="1:42" ht="15" customHeight="1" x14ac:dyDescent="0.2">
      <c r="A630" s="1"/>
      <c r="B630" s="102" t="s">
        <v>155</v>
      </c>
      <c r="C630" s="110"/>
      <c r="D630" s="110"/>
      <c r="E630" s="110"/>
      <c r="F630" s="110"/>
      <c r="G630" s="110"/>
      <c r="H630" s="110"/>
      <c r="I630" s="110"/>
      <c r="J630" s="110"/>
      <c r="K630" s="110"/>
      <c r="L630" s="110"/>
      <c r="M630" s="110"/>
      <c r="N630" s="110"/>
      <c r="O630" s="110"/>
      <c r="Q630" s="247"/>
      <c r="R630" s="248"/>
      <c r="S630" s="248"/>
      <c r="T630" s="248"/>
      <c r="U630" s="248"/>
      <c r="V630" s="248"/>
      <c r="W630" s="248"/>
      <c r="X630" s="249"/>
      <c r="Y630" s="103" t="s">
        <v>57</v>
      </c>
      <c r="Z630" s="103"/>
    </row>
    <row r="631" spans="1:42" ht="2.25" customHeight="1" x14ac:dyDescent="0.2">
      <c r="A631" s="1"/>
      <c r="O631" s="12"/>
      <c r="Q631" s="79"/>
      <c r="R631" s="79"/>
      <c r="S631" s="79"/>
      <c r="T631" s="79"/>
      <c r="U631" s="79"/>
      <c r="V631" s="79"/>
      <c r="W631" s="79"/>
      <c r="X631" s="79"/>
    </row>
    <row r="632" spans="1:42" ht="15" customHeight="1" x14ac:dyDescent="0.2">
      <c r="A632" s="1"/>
      <c r="B632" s="102" t="s">
        <v>156</v>
      </c>
      <c r="C632" s="110"/>
      <c r="D632" s="110"/>
      <c r="E632" s="110"/>
      <c r="F632" s="110"/>
      <c r="G632" s="110"/>
      <c r="H632" s="110"/>
      <c r="I632" s="110"/>
      <c r="J632" s="110"/>
      <c r="K632" s="110"/>
      <c r="L632" s="110"/>
      <c r="M632" s="110"/>
      <c r="N632" s="110"/>
      <c r="O632" s="110"/>
      <c r="Q632" s="247"/>
      <c r="R632" s="248"/>
      <c r="S632" s="248"/>
      <c r="T632" s="248"/>
      <c r="U632" s="248"/>
      <c r="V632" s="248"/>
      <c r="W632" s="248"/>
      <c r="X632" s="249"/>
      <c r="Y632" s="103" t="s">
        <v>57</v>
      </c>
      <c r="Z632" s="103"/>
    </row>
    <row r="633" spans="1:42" ht="2.25" customHeight="1" x14ac:dyDescent="0.2">
      <c r="A633" s="1"/>
      <c r="O633" s="12"/>
    </row>
    <row r="634" spans="1:42" ht="15" customHeight="1" x14ac:dyDescent="0.2">
      <c r="A634" s="1"/>
      <c r="B634" s="102" t="s">
        <v>101</v>
      </c>
      <c r="C634" s="110"/>
      <c r="D634" s="110"/>
      <c r="E634" s="110"/>
      <c r="F634" s="110"/>
      <c r="G634" s="110"/>
      <c r="H634" s="110"/>
      <c r="I634" s="110"/>
      <c r="J634" s="110"/>
      <c r="K634" s="110"/>
      <c r="L634" s="110"/>
      <c r="M634" s="110"/>
      <c r="N634" s="110"/>
      <c r="O634" s="110"/>
      <c r="Q634" s="265">
        <f>SUM(Q611+Q613+Q615+Q617+Q622+Q624+Q626+Q628+Q630+Q632)</f>
        <v>0</v>
      </c>
      <c r="R634" s="266"/>
      <c r="S634" s="266"/>
      <c r="T634" s="266"/>
      <c r="U634" s="266"/>
      <c r="V634" s="266"/>
      <c r="W634" s="266"/>
      <c r="X634" s="267"/>
      <c r="Y634" s="103" t="s">
        <v>57</v>
      </c>
      <c r="Z634" s="103"/>
    </row>
    <row r="635" spans="1:42" ht="2.25" customHeight="1" x14ac:dyDescent="0.2">
      <c r="A635" s="1"/>
      <c r="O635" s="12"/>
      <c r="P635" s="12"/>
      <c r="Q635" s="12"/>
    </row>
    <row r="636" spans="1:42" ht="15" customHeight="1" x14ac:dyDescent="0.2">
      <c r="A636" s="149"/>
      <c r="B636" s="103"/>
      <c r="C636" s="103"/>
      <c r="D636" s="103"/>
      <c r="E636" s="103"/>
      <c r="F636" s="103"/>
      <c r="G636" s="103"/>
      <c r="H636" s="103"/>
      <c r="I636" s="103"/>
      <c r="J636" s="103"/>
      <c r="K636" s="103"/>
      <c r="L636" s="103"/>
      <c r="M636" s="103"/>
      <c r="N636" s="103"/>
      <c r="O636" s="103"/>
      <c r="P636" s="103"/>
      <c r="Q636" s="103"/>
      <c r="R636" s="103"/>
      <c r="S636" s="103"/>
      <c r="T636" s="103"/>
      <c r="U636" s="103"/>
      <c r="V636" s="103"/>
      <c r="W636" s="103"/>
      <c r="X636" s="103"/>
      <c r="Y636" s="103"/>
      <c r="Z636" s="103"/>
      <c r="AA636" s="103"/>
      <c r="AB636" s="103"/>
      <c r="AC636" s="103"/>
      <c r="AD636" s="103"/>
      <c r="AE636" s="103"/>
      <c r="AF636" s="103"/>
      <c r="AG636" s="103"/>
      <c r="AH636" s="103"/>
      <c r="AI636" s="103"/>
      <c r="AJ636" s="103"/>
      <c r="AK636" s="103"/>
      <c r="AL636" s="103"/>
      <c r="AM636" s="103"/>
      <c r="AN636" s="103"/>
      <c r="AO636" s="103"/>
      <c r="AP636" s="103"/>
    </row>
    <row r="637" spans="1:42" ht="15" customHeight="1" x14ac:dyDescent="0.2">
      <c r="A637" s="1"/>
      <c r="B637" s="269" t="s">
        <v>157</v>
      </c>
      <c r="C637" s="269"/>
      <c r="D637" s="269"/>
      <c r="E637" s="269"/>
      <c r="F637" s="269"/>
      <c r="G637" s="269"/>
      <c r="H637" s="269"/>
      <c r="I637" s="269"/>
      <c r="J637" s="269"/>
      <c r="K637" s="269"/>
      <c r="L637" s="269"/>
      <c r="M637" s="269"/>
      <c r="N637" s="269"/>
      <c r="O637" s="269"/>
      <c r="P637" s="269"/>
      <c r="Q637" s="269"/>
      <c r="R637" s="269"/>
      <c r="S637" s="269"/>
      <c r="T637" s="269"/>
      <c r="U637" s="269"/>
      <c r="V637" s="269"/>
      <c r="W637" s="269"/>
      <c r="X637" s="269"/>
      <c r="Y637" s="269"/>
      <c r="Z637" s="269"/>
      <c r="AA637" s="269"/>
      <c r="AB637" s="269"/>
      <c r="AC637" s="269"/>
      <c r="AD637" s="269"/>
      <c r="AE637" s="269"/>
      <c r="AF637" s="269"/>
      <c r="AG637" s="269"/>
      <c r="AH637" s="269"/>
      <c r="AI637" s="269"/>
      <c r="AJ637" s="269"/>
      <c r="AK637" s="269"/>
      <c r="AL637" s="269"/>
      <c r="AM637" s="269"/>
      <c r="AN637" s="269"/>
      <c r="AO637" s="269"/>
      <c r="AP637" s="270"/>
    </row>
    <row r="638" spans="1:42" ht="15" customHeight="1" x14ac:dyDescent="0.2">
      <c r="A638" s="1"/>
    </row>
    <row r="639" spans="1:42" ht="15" customHeight="1" x14ac:dyDescent="0.2">
      <c r="A639" s="1">
        <v>56</v>
      </c>
      <c r="B639" s="199" t="s">
        <v>158</v>
      </c>
      <c r="C639" s="199"/>
      <c r="D639" s="199"/>
      <c r="E639" s="199"/>
      <c r="F639" s="199"/>
      <c r="G639" s="199"/>
      <c r="H639" s="199"/>
      <c r="I639" s="199"/>
      <c r="J639" s="199"/>
      <c r="K639" s="199"/>
      <c r="L639" s="199"/>
      <c r="M639" s="199"/>
      <c r="N639" s="199"/>
      <c r="O639" s="199"/>
      <c r="P639" s="199"/>
      <c r="Q639" s="199"/>
      <c r="R639" s="199"/>
      <c r="S639" s="199"/>
      <c r="T639" s="199"/>
      <c r="U639" s="199"/>
      <c r="V639" s="199"/>
      <c r="W639" s="199"/>
      <c r="X639" s="199"/>
      <c r="Y639" s="199"/>
      <c r="Z639" s="199"/>
      <c r="AA639" s="199"/>
      <c r="AB639" s="199"/>
      <c r="AC639" s="199"/>
      <c r="AD639" s="199"/>
      <c r="AE639" s="199"/>
      <c r="AF639" s="199"/>
      <c r="AG639" s="199"/>
      <c r="AH639" s="199"/>
      <c r="AI639" s="199"/>
      <c r="AJ639" s="199"/>
      <c r="AK639" s="199"/>
      <c r="AL639" s="199"/>
      <c r="AM639" s="199"/>
      <c r="AN639" s="199"/>
      <c r="AO639" s="199"/>
      <c r="AP639" s="199"/>
    </row>
    <row r="640" spans="1:42" ht="15" customHeight="1" x14ac:dyDescent="0.2">
      <c r="A640" s="1"/>
      <c r="B640" s="199"/>
      <c r="C640" s="199"/>
      <c r="D640" s="199"/>
      <c r="E640" s="199"/>
      <c r="F640" s="199"/>
      <c r="G640" s="199"/>
      <c r="H640" s="199"/>
      <c r="I640" s="199"/>
      <c r="J640" s="199"/>
      <c r="K640" s="199"/>
      <c r="L640" s="199"/>
      <c r="M640" s="199"/>
      <c r="N640" s="199"/>
      <c r="O640" s="199"/>
      <c r="P640" s="199"/>
      <c r="Q640" s="199"/>
      <c r="R640" s="199"/>
      <c r="S640" s="199"/>
      <c r="T640" s="199"/>
      <c r="U640" s="199"/>
      <c r="V640" s="199"/>
      <c r="W640" s="199"/>
      <c r="X640" s="199"/>
      <c r="Y640" s="199"/>
      <c r="Z640" s="199"/>
      <c r="AA640" s="199"/>
      <c r="AB640" s="199"/>
      <c r="AC640" s="199"/>
      <c r="AD640" s="199"/>
      <c r="AE640" s="199"/>
      <c r="AF640" s="199"/>
      <c r="AG640" s="199"/>
      <c r="AH640" s="199"/>
      <c r="AI640" s="199"/>
      <c r="AJ640" s="199"/>
      <c r="AK640" s="199"/>
      <c r="AL640" s="199"/>
      <c r="AM640" s="199"/>
      <c r="AN640" s="199"/>
      <c r="AO640" s="199"/>
      <c r="AP640" s="199"/>
    </row>
    <row r="641" spans="1:42" ht="2.25" customHeight="1" x14ac:dyDescent="0.2">
      <c r="A641" s="1"/>
    </row>
    <row r="642" spans="1:42" ht="15" customHeight="1" x14ac:dyDescent="0.2">
      <c r="A642" s="1"/>
      <c r="P642" s="195" t="s">
        <v>159</v>
      </c>
      <c r="Q642" s="195"/>
      <c r="R642" s="195"/>
      <c r="S642" s="195"/>
      <c r="T642" s="195"/>
      <c r="U642" s="195"/>
      <c r="W642" s="195" t="s">
        <v>247</v>
      </c>
      <c r="X642" s="195"/>
      <c r="Y642" s="195"/>
      <c r="Z642" s="195"/>
      <c r="AA642" s="195"/>
      <c r="AB642" s="195"/>
      <c r="AD642" s="195" t="s">
        <v>160</v>
      </c>
      <c r="AE642" s="195"/>
      <c r="AF642" s="195"/>
      <c r="AG642" s="195"/>
      <c r="AH642" s="195"/>
      <c r="AI642" s="195"/>
      <c r="AK642" s="195" t="s">
        <v>161</v>
      </c>
      <c r="AL642" s="195"/>
      <c r="AM642" s="195"/>
      <c r="AN642" s="195"/>
      <c r="AO642" s="195"/>
      <c r="AP642" s="195"/>
    </row>
    <row r="643" spans="1:42" ht="15" customHeight="1" x14ac:dyDescent="0.2">
      <c r="A643" s="1"/>
      <c r="P643" s="195"/>
      <c r="Q643" s="195"/>
      <c r="R643" s="195"/>
      <c r="S643" s="195"/>
      <c r="T643" s="195"/>
      <c r="U643" s="195"/>
      <c r="W643" s="195"/>
      <c r="X643" s="195"/>
      <c r="Y643" s="195"/>
      <c r="Z643" s="195"/>
      <c r="AA643" s="195"/>
      <c r="AB643" s="195"/>
      <c r="AD643" s="195"/>
      <c r="AE643" s="195"/>
      <c r="AF643" s="195"/>
      <c r="AG643" s="195"/>
      <c r="AH643" s="195"/>
      <c r="AI643" s="195"/>
      <c r="AK643" s="195"/>
      <c r="AL643" s="195"/>
      <c r="AM643" s="195"/>
      <c r="AN643" s="195"/>
      <c r="AO643" s="195"/>
      <c r="AP643" s="195"/>
    </row>
    <row r="644" spans="1:42" ht="15" customHeight="1" x14ac:dyDescent="0.2">
      <c r="A644" s="1"/>
      <c r="P644" s="195"/>
      <c r="Q644" s="195"/>
      <c r="R644" s="195"/>
      <c r="S644" s="195"/>
      <c r="T644" s="195"/>
      <c r="U644" s="195"/>
      <c r="W644" s="195"/>
      <c r="X644" s="195"/>
      <c r="Y644" s="195"/>
      <c r="Z644" s="195"/>
      <c r="AA644" s="195"/>
      <c r="AB644" s="195"/>
      <c r="AD644" s="195"/>
      <c r="AE644" s="195"/>
      <c r="AF644" s="195"/>
      <c r="AG644" s="195"/>
      <c r="AH644" s="195"/>
      <c r="AI644" s="195"/>
      <c r="AK644" s="195"/>
      <c r="AL644" s="195"/>
      <c r="AM644" s="195"/>
      <c r="AN644" s="195"/>
      <c r="AO644" s="195"/>
      <c r="AP644" s="195"/>
    </row>
    <row r="645" spans="1:42" ht="15" customHeight="1" x14ac:dyDescent="0.2">
      <c r="A645" s="1"/>
      <c r="P645" s="195"/>
      <c r="Q645" s="195"/>
      <c r="R645" s="195"/>
      <c r="S645" s="195"/>
      <c r="T645" s="195"/>
      <c r="U645" s="195"/>
      <c r="W645" s="195"/>
      <c r="X645" s="195"/>
      <c r="Y645" s="195"/>
      <c r="Z645" s="195"/>
      <c r="AA645" s="195"/>
      <c r="AB645" s="195"/>
      <c r="AD645" s="195"/>
      <c r="AE645" s="195"/>
      <c r="AF645" s="195"/>
      <c r="AG645" s="195"/>
      <c r="AH645" s="195"/>
      <c r="AI645" s="195"/>
      <c r="AK645" s="195"/>
      <c r="AL645" s="195"/>
      <c r="AM645" s="195"/>
      <c r="AN645" s="195"/>
      <c r="AO645" s="195"/>
      <c r="AP645" s="195"/>
    </row>
    <row r="646" spans="1:42" ht="15" customHeight="1" x14ac:dyDescent="0.2">
      <c r="A646" s="1"/>
      <c r="P646" s="195"/>
      <c r="Q646" s="195"/>
      <c r="R646" s="195"/>
      <c r="S646" s="195"/>
      <c r="T646" s="195"/>
      <c r="U646" s="195"/>
      <c r="W646" s="195"/>
      <c r="X646" s="195"/>
      <c r="Y646" s="195"/>
      <c r="Z646" s="195"/>
      <c r="AA646" s="195"/>
      <c r="AB646" s="195"/>
      <c r="AD646" s="195"/>
      <c r="AE646" s="195"/>
      <c r="AF646" s="195"/>
      <c r="AG646" s="195"/>
      <c r="AH646" s="195"/>
      <c r="AI646" s="195"/>
      <c r="AK646" s="195"/>
      <c r="AL646" s="195"/>
      <c r="AM646" s="195"/>
      <c r="AN646" s="195"/>
      <c r="AO646" s="195"/>
      <c r="AP646" s="195"/>
    </row>
    <row r="647" spans="1:42" ht="2.25" customHeight="1" x14ac:dyDescent="0.2">
      <c r="A647" s="1"/>
    </row>
    <row r="648" spans="1:42" ht="15" customHeight="1" x14ac:dyDescent="0.2">
      <c r="A648" s="1"/>
      <c r="B648" s="102" t="s">
        <v>139</v>
      </c>
      <c r="C648" s="110"/>
      <c r="D648" s="110"/>
      <c r="E648" s="110"/>
      <c r="F648" s="110"/>
      <c r="G648" s="110"/>
      <c r="H648" s="110"/>
      <c r="I648" s="110"/>
      <c r="J648" s="110"/>
      <c r="K648" s="110"/>
      <c r="L648" s="110"/>
      <c r="M648" s="110"/>
      <c r="N648" s="110"/>
      <c r="P648" s="115">
        <f>AK443</f>
        <v>0</v>
      </c>
      <c r="Q648" s="116"/>
      <c r="R648" s="116"/>
      <c r="S648" s="117"/>
      <c r="T648" s="103" t="s">
        <v>73</v>
      </c>
      <c r="U648" s="103"/>
      <c r="W648" s="115">
        <f>J527</f>
        <v>0</v>
      </c>
      <c r="X648" s="116"/>
      <c r="Y648" s="116"/>
      <c r="Z648" s="117"/>
      <c r="AA648" s="103" t="s">
        <v>73</v>
      </c>
      <c r="AB648" s="103"/>
      <c r="AD648" s="115">
        <f>SUM(P648,W648)</f>
        <v>0</v>
      </c>
      <c r="AE648" s="116"/>
      <c r="AF648" s="116"/>
      <c r="AG648" s="117"/>
      <c r="AH648" s="103" t="s">
        <v>73</v>
      </c>
      <c r="AI648" s="103"/>
      <c r="AK648" s="115">
        <f>Q376</f>
        <v>0</v>
      </c>
      <c r="AL648" s="116"/>
      <c r="AM648" s="116"/>
      <c r="AN648" s="117"/>
      <c r="AO648" s="103" t="s">
        <v>73</v>
      </c>
      <c r="AP648" s="103"/>
    </row>
    <row r="649" spans="1:42" ht="2.25" customHeight="1" x14ac:dyDescent="0.2">
      <c r="A649" s="1"/>
      <c r="N649" s="12"/>
    </row>
    <row r="650" spans="1:42" ht="15" customHeight="1" x14ac:dyDescent="0.2">
      <c r="A650" s="1"/>
      <c r="B650" s="102" t="s">
        <v>140</v>
      </c>
      <c r="C650" s="110"/>
      <c r="D650" s="110"/>
      <c r="E650" s="110"/>
      <c r="F650" s="110"/>
      <c r="G650" s="110"/>
      <c r="H650" s="110"/>
      <c r="I650" s="110"/>
      <c r="J650" s="110"/>
      <c r="K650" s="110"/>
      <c r="L650" s="110"/>
      <c r="M650" s="110"/>
      <c r="N650" s="110"/>
      <c r="P650" s="115">
        <f>AK468</f>
        <v>0</v>
      </c>
      <c r="Q650" s="116"/>
      <c r="R650" s="116"/>
      <c r="S650" s="117"/>
      <c r="T650" s="103" t="s">
        <v>73</v>
      </c>
      <c r="U650" s="103"/>
      <c r="W650" s="115">
        <f>J529</f>
        <v>0</v>
      </c>
      <c r="X650" s="116"/>
      <c r="Y650" s="116"/>
      <c r="Z650" s="117"/>
      <c r="AA650" s="103" t="s">
        <v>73</v>
      </c>
      <c r="AB650" s="103"/>
      <c r="AD650" s="115">
        <f>SUM(P650,W650)</f>
        <v>0</v>
      </c>
      <c r="AE650" s="116"/>
      <c r="AF650" s="116"/>
      <c r="AG650" s="117"/>
      <c r="AH650" s="103" t="s">
        <v>73</v>
      </c>
      <c r="AI650" s="103"/>
      <c r="AK650" s="115">
        <f>B380</f>
        <v>0</v>
      </c>
      <c r="AL650" s="116"/>
      <c r="AM650" s="116"/>
      <c r="AN650" s="117"/>
      <c r="AO650" s="103" t="s">
        <v>73</v>
      </c>
      <c r="AP650" s="103"/>
    </row>
    <row r="651" spans="1:42" ht="2.25" customHeight="1" x14ac:dyDescent="0.2">
      <c r="A651" s="1"/>
      <c r="N651" s="12"/>
      <c r="AF651" s="98"/>
    </row>
    <row r="652" spans="1:42" ht="15" customHeight="1" x14ac:dyDescent="0.2">
      <c r="A652" s="1"/>
      <c r="B652" s="102" t="s">
        <v>141</v>
      </c>
      <c r="C652" s="110"/>
      <c r="D652" s="110"/>
      <c r="E652" s="110"/>
      <c r="F652" s="110"/>
      <c r="G652" s="110"/>
      <c r="H652" s="110"/>
      <c r="I652" s="110"/>
      <c r="J652" s="110"/>
      <c r="K652" s="110"/>
      <c r="L652" s="110"/>
      <c r="M652" s="110"/>
      <c r="N652" s="110"/>
      <c r="P652" s="115">
        <f>SUM(Q472,Q474,Q476,Q478,Q480,Q482,Q484,Q486)</f>
        <v>0</v>
      </c>
      <c r="Q652" s="116"/>
      <c r="R652" s="116"/>
      <c r="S652" s="117"/>
      <c r="T652" s="103" t="s">
        <v>73</v>
      </c>
      <c r="U652" s="103"/>
      <c r="W652" s="115">
        <f>J531</f>
        <v>0</v>
      </c>
      <c r="X652" s="116"/>
      <c r="Y652" s="116"/>
      <c r="Z652" s="117"/>
      <c r="AA652" s="103" t="s">
        <v>73</v>
      </c>
      <c r="AB652" s="103"/>
      <c r="AD652" s="115">
        <f>SUM(P652,W652)</f>
        <v>0</v>
      </c>
      <c r="AE652" s="116"/>
      <c r="AF652" s="116"/>
      <c r="AG652" s="117"/>
      <c r="AH652" s="103" t="s">
        <v>73</v>
      </c>
      <c r="AI652" s="103"/>
      <c r="AK652" s="176"/>
      <c r="AL652" s="176"/>
      <c r="AM652" s="176"/>
      <c r="AN652" s="176"/>
      <c r="AO652" s="176"/>
      <c r="AP652" s="176"/>
    </row>
    <row r="653" spans="1:42" ht="2.25" customHeight="1" x14ac:dyDescent="0.2">
      <c r="A653" s="1"/>
      <c r="N653" s="12"/>
    </row>
    <row r="654" spans="1:42" ht="15" customHeight="1" x14ac:dyDescent="0.2">
      <c r="A654" s="1"/>
      <c r="B654" s="102" t="s">
        <v>116</v>
      </c>
      <c r="C654" s="110"/>
      <c r="D654" s="110"/>
      <c r="E654" s="110"/>
      <c r="F654" s="110"/>
      <c r="G654" s="110"/>
      <c r="H654" s="110"/>
      <c r="I654" s="110"/>
      <c r="J654" s="110"/>
      <c r="K654" s="110"/>
      <c r="L654" s="110"/>
      <c r="M654" s="110"/>
      <c r="N654" s="110"/>
      <c r="P654" s="115">
        <f>Q490</f>
        <v>0</v>
      </c>
      <c r="Q654" s="116"/>
      <c r="R654" s="116"/>
      <c r="S654" s="117"/>
      <c r="T654" s="103" t="s">
        <v>73</v>
      </c>
      <c r="U654" s="103"/>
      <c r="W654" s="115">
        <f>Q561</f>
        <v>0</v>
      </c>
      <c r="X654" s="116"/>
      <c r="Y654" s="116"/>
      <c r="Z654" s="117"/>
      <c r="AA654" s="103" t="s">
        <v>73</v>
      </c>
      <c r="AB654" s="103"/>
      <c r="AD654" s="115">
        <f>SUM(P654,W654)</f>
        <v>0</v>
      </c>
      <c r="AE654" s="116"/>
      <c r="AF654" s="116"/>
      <c r="AG654" s="117"/>
      <c r="AH654" s="103" t="s">
        <v>73</v>
      </c>
      <c r="AI654" s="103"/>
      <c r="AK654" s="115">
        <f>Q386</f>
        <v>0</v>
      </c>
      <c r="AL654" s="116"/>
      <c r="AM654" s="116"/>
      <c r="AN654" s="117"/>
      <c r="AO654" s="103" t="s">
        <v>73</v>
      </c>
      <c r="AP654" s="103"/>
    </row>
    <row r="655" spans="1:42" ht="2.25" customHeight="1" x14ac:dyDescent="0.2">
      <c r="A655" s="1"/>
      <c r="N655" s="12"/>
    </row>
    <row r="656" spans="1:42" ht="15" customHeight="1" x14ac:dyDescent="0.2">
      <c r="A656" s="1"/>
      <c r="B656" s="102" t="s">
        <v>115</v>
      </c>
      <c r="C656" s="110"/>
      <c r="D656" s="110"/>
      <c r="E656" s="110"/>
      <c r="F656" s="110"/>
      <c r="G656" s="110"/>
      <c r="H656" s="110"/>
      <c r="I656" s="110"/>
      <c r="J656" s="110"/>
      <c r="K656" s="110"/>
      <c r="L656" s="110"/>
      <c r="M656" s="110"/>
      <c r="N656" s="110"/>
      <c r="P656" s="115">
        <f>Q494</f>
        <v>0</v>
      </c>
      <c r="Q656" s="116"/>
      <c r="R656" s="116"/>
      <c r="S656" s="117"/>
      <c r="T656" s="103" t="s">
        <v>73</v>
      </c>
      <c r="U656" s="103"/>
      <c r="W656" s="115">
        <f>Q561+Q563</f>
        <v>0</v>
      </c>
      <c r="X656" s="116"/>
      <c r="Y656" s="116"/>
      <c r="Z656" s="117"/>
      <c r="AA656" s="103" t="s">
        <v>73</v>
      </c>
      <c r="AB656" s="103"/>
      <c r="AD656" s="115">
        <f>SUM(P656,W656)</f>
        <v>0</v>
      </c>
      <c r="AE656" s="116"/>
      <c r="AF656" s="116"/>
      <c r="AG656" s="117"/>
      <c r="AH656" s="103" t="s">
        <v>73</v>
      </c>
      <c r="AI656" s="103"/>
      <c r="AK656" s="115">
        <f>Q384</f>
        <v>0</v>
      </c>
      <c r="AL656" s="116"/>
      <c r="AM656" s="116"/>
      <c r="AN656" s="117"/>
      <c r="AO656" s="103" t="s">
        <v>73</v>
      </c>
      <c r="AP656" s="103"/>
    </row>
    <row r="657" spans="1:42" ht="2.25" customHeight="1" x14ac:dyDescent="0.2">
      <c r="A657" s="1"/>
      <c r="N657" s="12"/>
    </row>
    <row r="658" spans="1:42" ht="15" customHeight="1" x14ac:dyDescent="0.2">
      <c r="A658" s="1"/>
      <c r="B658" s="102" t="s">
        <v>117</v>
      </c>
      <c r="C658" s="110"/>
      <c r="D658" s="110"/>
      <c r="E658" s="110"/>
      <c r="F658" s="110"/>
      <c r="G658" s="110"/>
      <c r="H658" s="110"/>
      <c r="I658" s="110"/>
      <c r="J658" s="110"/>
      <c r="K658" s="110"/>
      <c r="L658" s="110"/>
      <c r="M658" s="110"/>
      <c r="N658" s="110"/>
      <c r="P658" s="115">
        <f>Q492</f>
        <v>0</v>
      </c>
      <c r="Q658" s="116"/>
      <c r="R658" s="116"/>
      <c r="S658" s="117"/>
      <c r="T658" s="103" t="s">
        <v>73</v>
      </c>
      <c r="U658" s="103"/>
      <c r="W658" s="115">
        <f>Q565</f>
        <v>0</v>
      </c>
      <c r="X658" s="116"/>
      <c r="Y658" s="116"/>
      <c r="Z658" s="117"/>
      <c r="AA658" s="103" t="s">
        <v>73</v>
      </c>
      <c r="AB658" s="103"/>
      <c r="AD658" s="115">
        <f>SUM(P658,W658)</f>
        <v>0</v>
      </c>
      <c r="AE658" s="116"/>
      <c r="AF658" s="116"/>
      <c r="AG658" s="117"/>
      <c r="AH658" s="103" t="s">
        <v>73</v>
      </c>
      <c r="AI658" s="103"/>
      <c r="AK658" s="115">
        <f>Q388</f>
        <v>0</v>
      </c>
      <c r="AL658" s="116"/>
      <c r="AM658" s="116"/>
      <c r="AN658" s="117"/>
      <c r="AO658" s="103" t="s">
        <v>73</v>
      </c>
      <c r="AP658" s="103"/>
    </row>
    <row r="659" spans="1:42" ht="2.25" customHeight="1" x14ac:dyDescent="0.2">
      <c r="A659" s="1"/>
      <c r="N659" s="12"/>
      <c r="Y659" s="98"/>
    </row>
    <row r="660" spans="1:42" ht="15" customHeight="1" x14ac:dyDescent="0.2">
      <c r="A660" s="1"/>
      <c r="B660" s="102" t="s">
        <v>118</v>
      </c>
      <c r="C660" s="110"/>
      <c r="D660" s="110"/>
      <c r="E660" s="110"/>
      <c r="F660" s="110"/>
      <c r="G660" s="110"/>
      <c r="H660" s="110"/>
      <c r="I660" s="110"/>
      <c r="J660" s="110"/>
      <c r="K660" s="110"/>
      <c r="L660" s="110"/>
      <c r="M660" s="110"/>
      <c r="N660" s="110"/>
      <c r="P660" s="115">
        <f>Q496</f>
        <v>0</v>
      </c>
      <c r="Q660" s="116"/>
      <c r="R660" s="116"/>
      <c r="S660" s="117"/>
      <c r="T660" s="103" t="s">
        <v>73</v>
      </c>
      <c r="U660" s="103"/>
      <c r="W660" s="115">
        <f>Q567</f>
        <v>0</v>
      </c>
      <c r="X660" s="116"/>
      <c r="Y660" s="116"/>
      <c r="Z660" s="117"/>
      <c r="AA660" s="103" t="s">
        <v>73</v>
      </c>
      <c r="AB660" s="103"/>
      <c r="AD660" s="115">
        <f>SUM(P660,W660)</f>
        <v>0</v>
      </c>
      <c r="AE660" s="116"/>
      <c r="AF660" s="116"/>
      <c r="AG660" s="117"/>
      <c r="AH660" s="103" t="s">
        <v>73</v>
      </c>
      <c r="AI660" s="103"/>
      <c r="AK660" s="115">
        <f>Q390</f>
        <v>0</v>
      </c>
      <c r="AL660" s="116"/>
      <c r="AM660" s="116"/>
      <c r="AN660" s="117"/>
      <c r="AO660" s="103" t="s">
        <v>73</v>
      </c>
      <c r="AP660" s="103"/>
    </row>
    <row r="661" spans="1:42" ht="2.25" customHeight="1" x14ac:dyDescent="0.2">
      <c r="A661" s="1"/>
      <c r="B661" s="14"/>
      <c r="C661" s="15"/>
      <c r="D661" s="15"/>
      <c r="E661" s="15"/>
      <c r="F661" s="15"/>
      <c r="G661" s="15"/>
      <c r="H661" s="15"/>
      <c r="I661" s="15"/>
      <c r="J661" s="15"/>
      <c r="K661" s="15"/>
      <c r="L661" s="15"/>
      <c r="M661" s="15"/>
      <c r="N661" s="15"/>
      <c r="P661" s="3"/>
      <c r="Q661" s="3"/>
      <c r="R661" s="3"/>
      <c r="S661" s="3"/>
      <c r="W661" s="3"/>
      <c r="X661" s="3"/>
      <c r="Y661" s="3"/>
      <c r="Z661" s="3"/>
      <c r="AD661" s="3"/>
      <c r="AE661" s="3"/>
      <c r="AF661" s="3"/>
      <c r="AG661" s="3"/>
      <c r="AK661" s="3"/>
      <c r="AL661" s="3"/>
      <c r="AM661" s="3"/>
      <c r="AN661" s="3"/>
    </row>
    <row r="662" spans="1:42" ht="15" customHeight="1" x14ac:dyDescent="0.2">
      <c r="A662" s="102"/>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c r="AA662" s="102"/>
      <c r="AB662" s="102"/>
      <c r="AC662" s="102"/>
      <c r="AD662" s="102"/>
      <c r="AE662" s="102"/>
      <c r="AF662" s="102"/>
      <c r="AG662" s="102"/>
      <c r="AH662" s="102"/>
      <c r="AI662" s="102"/>
      <c r="AJ662" s="102"/>
      <c r="AK662" s="102"/>
      <c r="AL662" s="102"/>
      <c r="AM662" s="102"/>
      <c r="AN662" s="102"/>
      <c r="AO662" s="102"/>
      <c r="AP662" s="102"/>
    </row>
    <row r="663" spans="1:42" ht="15" customHeight="1" x14ac:dyDescent="0.2">
      <c r="A663" s="1"/>
      <c r="B663" s="157" t="s">
        <v>162</v>
      </c>
      <c r="C663" s="157"/>
      <c r="D663" s="157"/>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c r="AA663" s="157"/>
      <c r="AB663" s="157"/>
      <c r="AC663" s="157"/>
      <c r="AD663" s="157"/>
      <c r="AE663" s="157"/>
      <c r="AF663" s="157"/>
      <c r="AG663" s="157"/>
      <c r="AH663" s="157"/>
      <c r="AI663" s="157"/>
      <c r="AJ663" s="157"/>
      <c r="AK663" s="157"/>
      <c r="AL663" s="157"/>
      <c r="AM663" s="157"/>
      <c r="AN663" s="157"/>
      <c r="AO663" s="157"/>
      <c r="AP663" s="187"/>
    </row>
    <row r="664" spans="1:42" ht="15" customHeight="1" x14ac:dyDescent="0.2">
      <c r="A664" s="1"/>
    </row>
    <row r="665" spans="1:42" ht="15" customHeight="1" x14ac:dyDescent="0.2">
      <c r="A665" s="1">
        <v>57</v>
      </c>
      <c r="B665" s="133" t="s">
        <v>248</v>
      </c>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c r="AO665" s="133"/>
      <c r="AP665" s="133"/>
    </row>
    <row r="666" spans="1:42" ht="15" customHeight="1" x14ac:dyDescent="0.2">
      <c r="A666" s="1"/>
    </row>
    <row r="667" spans="1:42" ht="15" customHeight="1" x14ac:dyDescent="0.2">
      <c r="A667" s="1">
        <v>58</v>
      </c>
      <c r="B667" s="109" t="s">
        <v>163</v>
      </c>
      <c r="C667" s="110"/>
      <c r="D667" s="110"/>
      <c r="E667" s="110"/>
      <c r="F667" s="110"/>
      <c r="G667" s="110"/>
      <c r="H667" s="110"/>
      <c r="I667" s="110"/>
      <c r="J667" s="110"/>
      <c r="K667" s="110"/>
      <c r="L667" s="110"/>
      <c r="M667" s="110"/>
      <c r="N667" s="110"/>
      <c r="O667" s="110"/>
      <c r="P667" s="110"/>
      <c r="Q667" s="110"/>
      <c r="R667" s="110"/>
      <c r="S667" s="110"/>
      <c r="T667" s="110"/>
      <c r="U667" s="110"/>
      <c r="V667" s="110"/>
      <c r="W667" s="110"/>
      <c r="X667" s="110"/>
      <c r="Y667" s="110"/>
      <c r="Z667" s="110"/>
      <c r="AA667" s="110"/>
      <c r="AB667" s="110"/>
      <c r="AC667" s="110"/>
      <c r="AD667" s="110"/>
      <c r="AE667" s="110"/>
      <c r="AF667" s="110"/>
      <c r="AG667" s="110"/>
      <c r="AH667" s="110"/>
      <c r="AI667" s="110"/>
      <c r="AJ667" s="110"/>
      <c r="AK667" s="110"/>
      <c r="AL667" s="110"/>
      <c r="AM667" s="110"/>
      <c r="AN667" s="110"/>
      <c r="AO667" s="110"/>
      <c r="AP667" s="110"/>
    </row>
    <row r="668" spans="1:42" ht="2.25" customHeight="1" x14ac:dyDescent="0.2">
      <c r="A668" s="1"/>
    </row>
    <row r="669" spans="1:42" ht="15" customHeight="1" x14ac:dyDescent="0.2">
      <c r="A669" s="1"/>
      <c r="C669" s="103" t="s">
        <v>249</v>
      </c>
      <c r="D669" s="103"/>
      <c r="E669" s="103"/>
      <c r="F669" s="103"/>
      <c r="G669" s="103"/>
      <c r="H669" s="103"/>
      <c r="I669" s="103"/>
      <c r="J669" s="103"/>
      <c r="K669" s="103"/>
      <c r="L669" s="103"/>
      <c r="M669" s="103"/>
      <c r="N669" s="103"/>
      <c r="O669" s="103"/>
      <c r="P669" s="103"/>
      <c r="Q669" s="103"/>
      <c r="R669" s="103"/>
      <c r="S669" s="103"/>
      <c r="T669" s="103"/>
      <c r="U669" s="103"/>
      <c r="V669" s="103"/>
      <c r="W669" s="103"/>
      <c r="X669" s="103"/>
      <c r="Y669" s="103"/>
      <c r="Z669" s="103"/>
      <c r="AA669" s="103"/>
      <c r="AB669" s="103"/>
      <c r="AC669" s="103"/>
      <c r="AD669" s="103"/>
      <c r="AE669" s="103"/>
      <c r="AF669" s="103"/>
      <c r="AG669" s="103"/>
      <c r="AH669" s="103"/>
      <c r="AI669" s="103"/>
      <c r="AJ669" s="103"/>
      <c r="AK669" s="103"/>
      <c r="AL669" s="103"/>
      <c r="AM669" s="103"/>
      <c r="AN669" s="103"/>
      <c r="AO669" s="103"/>
      <c r="AP669" s="103"/>
    </row>
    <row r="670" spans="1:42" ht="2.25" customHeight="1" x14ac:dyDescent="0.2">
      <c r="A670" s="1"/>
      <c r="B670" s="16"/>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row>
    <row r="671" spans="1:42" ht="15" customHeight="1" x14ac:dyDescent="0.2">
      <c r="A671" s="1"/>
      <c r="C671" s="103" t="s">
        <v>250</v>
      </c>
      <c r="D671" s="103"/>
      <c r="E671" s="103"/>
      <c r="F671" s="103"/>
      <c r="G671" s="103"/>
      <c r="H671" s="103"/>
      <c r="I671" s="103"/>
      <c r="J671" s="103"/>
      <c r="K671" s="103"/>
      <c r="L671" s="103"/>
      <c r="M671" s="103"/>
      <c r="N671" s="103"/>
      <c r="O671" s="103"/>
      <c r="P671" s="103"/>
      <c r="Q671" s="103"/>
      <c r="R671" s="103"/>
      <c r="S671" s="103"/>
      <c r="T671" s="103"/>
      <c r="U671" s="103"/>
      <c r="V671" s="103"/>
      <c r="W671" s="103"/>
      <c r="X671" s="103"/>
      <c r="Y671" s="103"/>
      <c r="Z671" s="103"/>
      <c r="AA671" s="103"/>
      <c r="AB671" s="103"/>
      <c r="AC671" s="103"/>
      <c r="AD671" s="103"/>
      <c r="AE671" s="103"/>
      <c r="AF671" s="103"/>
      <c r="AG671" s="103"/>
      <c r="AH671" s="103"/>
      <c r="AI671" s="103"/>
      <c r="AJ671" s="103"/>
      <c r="AK671" s="103"/>
      <c r="AL671" s="103"/>
      <c r="AM671" s="103"/>
      <c r="AN671" s="103"/>
      <c r="AO671" s="103"/>
      <c r="AP671" s="103"/>
    </row>
    <row r="672" spans="1:42" ht="2.25" customHeight="1" x14ac:dyDescent="0.2">
      <c r="A672" s="1"/>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row>
    <row r="673" spans="1:42" ht="15" customHeight="1" x14ac:dyDescent="0.2">
      <c r="A673" s="1"/>
      <c r="C673" s="103" t="s">
        <v>251</v>
      </c>
      <c r="D673" s="103"/>
      <c r="E673" s="103"/>
      <c r="F673" s="103"/>
      <c r="G673" s="103"/>
      <c r="H673" s="103"/>
      <c r="I673" s="103"/>
      <c r="J673" s="103"/>
      <c r="K673" s="103"/>
      <c r="L673" s="103"/>
      <c r="M673" s="103"/>
      <c r="N673" s="103"/>
      <c r="O673" s="103"/>
      <c r="P673" s="103"/>
      <c r="Q673" s="103"/>
      <c r="R673" s="103"/>
      <c r="S673" s="103"/>
      <c r="T673" s="103"/>
      <c r="U673" s="103"/>
      <c r="V673" s="103"/>
      <c r="W673" s="103"/>
      <c r="X673" s="103"/>
      <c r="Y673" s="103"/>
      <c r="Z673" s="103"/>
      <c r="AA673" s="103"/>
      <c r="AB673" s="103"/>
      <c r="AC673" s="103"/>
      <c r="AD673" s="103"/>
      <c r="AE673" s="103"/>
      <c r="AF673" s="103"/>
      <c r="AG673" s="103"/>
      <c r="AH673" s="103"/>
      <c r="AI673" s="103"/>
      <c r="AJ673" s="103"/>
      <c r="AK673" s="103"/>
      <c r="AL673" s="103"/>
      <c r="AM673" s="103"/>
      <c r="AN673" s="103"/>
      <c r="AO673" s="103"/>
      <c r="AP673" s="103"/>
    </row>
    <row r="674" spans="1:42" ht="2.25" customHeight="1" x14ac:dyDescent="0.2">
      <c r="A674" s="1"/>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row>
    <row r="675" spans="1:42" ht="15" customHeight="1" x14ac:dyDescent="0.2">
      <c r="A675" s="1"/>
      <c r="C675" s="103" t="s">
        <v>252</v>
      </c>
      <c r="D675" s="103"/>
      <c r="E675" s="103"/>
      <c r="F675" s="103"/>
      <c r="G675" s="103"/>
      <c r="H675" s="103"/>
      <c r="I675" s="103"/>
      <c r="J675" s="103"/>
      <c r="K675" s="103"/>
      <c r="L675" s="103"/>
      <c r="M675" s="103"/>
      <c r="N675" s="103"/>
      <c r="O675" s="103"/>
      <c r="P675" s="103"/>
      <c r="Q675" s="103"/>
      <c r="R675" s="103"/>
      <c r="S675" s="103"/>
      <c r="T675" s="103"/>
      <c r="U675" s="103"/>
      <c r="V675" s="103"/>
      <c r="W675" s="103"/>
      <c r="X675" s="103"/>
      <c r="Y675" s="103"/>
      <c r="Z675" s="103"/>
      <c r="AA675" s="103"/>
      <c r="AB675" s="103"/>
      <c r="AC675" s="103"/>
      <c r="AD675" s="103"/>
      <c r="AE675" s="103"/>
      <c r="AF675" s="103"/>
      <c r="AG675" s="103"/>
      <c r="AH675" s="103"/>
      <c r="AI675" s="103"/>
      <c r="AJ675" s="103"/>
      <c r="AK675" s="103"/>
      <c r="AL675" s="103"/>
      <c r="AM675" s="103"/>
      <c r="AN675" s="103"/>
      <c r="AO675" s="103"/>
      <c r="AP675" s="103"/>
    </row>
    <row r="676" spans="1:42" ht="2.25" customHeight="1" x14ac:dyDescent="0.2">
      <c r="A676" s="1"/>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row>
    <row r="677" spans="1:42" ht="15" customHeight="1" x14ac:dyDescent="0.2">
      <c r="A677" s="1"/>
      <c r="C677" s="103" t="s">
        <v>253</v>
      </c>
      <c r="D677" s="103"/>
      <c r="E677" s="103"/>
      <c r="F677" s="103"/>
      <c r="G677" s="103"/>
      <c r="H677" s="103"/>
      <c r="I677" s="103"/>
      <c r="J677" s="103"/>
      <c r="K677" s="103"/>
      <c r="L677" s="103"/>
      <c r="M677" s="103"/>
      <c r="N677" s="103"/>
      <c r="O677" s="103"/>
      <c r="P677" s="103"/>
      <c r="Q677" s="103"/>
      <c r="R677" s="103"/>
      <c r="S677" s="103"/>
      <c r="T677" s="103"/>
      <c r="U677" s="103"/>
      <c r="V677" s="103"/>
      <c r="W677" s="103"/>
      <c r="X677" s="103"/>
      <c r="Y677" s="103"/>
      <c r="Z677" s="103"/>
      <c r="AA677" s="103"/>
      <c r="AB677" s="103"/>
      <c r="AC677" s="103"/>
      <c r="AD677" s="103"/>
      <c r="AE677" s="103"/>
      <c r="AF677" s="103"/>
      <c r="AG677" s="103"/>
      <c r="AH677" s="103"/>
      <c r="AI677" s="103"/>
      <c r="AJ677" s="103"/>
      <c r="AK677" s="103"/>
      <c r="AL677" s="103"/>
      <c r="AM677" s="103"/>
      <c r="AN677" s="103"/>
      <c r="AO677" s="103"/>
      <c r="AP677" s="103"/>
    </row>
    <row r="678" spans="1:42" ht="2.25" customHeight="1" x14ac:dyDescent="0.2">
      <c r="A678" s="1"/>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row>
    <row r="679" spans="1:42" ht="15" customHeight="1" x14ac:dyDescent="0.2">
      <c r="A679" s="1"/>
      <c r="C679" s="103" t="s">
        <v>254</v>
      </c>
      <c r="D679" s="103"/>
      <c r="E679" s="103"/>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row>
    <row r="680" spans="1:42" ht="2.25" customHeight="1" x14ac:dyDescent="0.2">
      <c r="A680" s="1"/>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row>
    <row r="681" spans="1:42" ht="15" customHeight="1" x14ac:dyDescent="0.2">
      <c r="A681" s="1"/>
      <c r="C681" s="103" t="s">
        <v>255</v>
      </c>
      <c r="D681" s="103"/>
      <c r="E681" s="103"/>
      <c r="F681" s="103"/>
      <c r="G681" s="103"/>
      <c r="H681" s="103"/>
      <c r="I681" s="103"/>
      <c r="J681" s="103"/>
      <c r="K681" s="103"/>
      <c r="L681" s="103"/>
      <c r="M681" s="103"/>
      <c r="N681" s="103"/>
      <c r="O681" s="103"/>
      <c r="P681" s="103"/>
      <c r="Q681" s="103"/>
      <c r="R681" s="103"/>
      <c r="S681" s="103"/>
      <c r="T681" s="103"/>
      <c r="U681" s="103"/>
      <c r="V681" s="103"/>
      <c r="W681" s="103"/>
      <c r="X681" s="103"/>
      <c r="Y681" s="103"/>
      <c r="Z681" s="103"/>
      <c r="AA681" s="103"/>
      <c r="AB681" s="103"/>
      <c r="AC681" s="103"/>
      <c r="AD681" s="103"/>
      <c r="AE681" s="103"/>
      <c r="AF681" s="103"/>
      <c r="AG681" s="103"/>
      <c r="AH681" s="103"/>
      <c r="AI681" s="103"/>
      <c r="AJ681" s="103"/>
      <c r="AK681" s="103"/>
      <c r="AL681" s="103"/>
      <c r="AM681" s="103"/>
      <c r="AN681" s="103"/>
      <c r="AO681" s="103"/>
      <c r="AP681" s="103"/>
    </row>
    <row r="682" spans="1:42" ht="2.25" customHeight="1" x14ac:dyDescent="0.2">
      <c r="A682" s="1"/>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row>
    <row r="683" spans="1:42" s="28" customFormat="1" ht="15" customHeight="1" x14ac:dyDescent="0.2">
      <c r="A683" s="54"/>
      <c r="C683" s="148" t="s">
        <v>256</v>
      </c>
      <c r="D683" s="148"/>
      <c r="E683" s="148"/>
      <c r="F683" s="148"/>
      <c r="G683" s="148"/>
      <c r="H683" s="148"/>
      <c r="I683" s="148"/>
      <c r="J683" s="148"/>
      <c r="K683" s="148"/>
      <c r="L683" s="148"/>
      <c r="M683" s="148"/>
      <c r="N683" s="148"/>
      <c r="O683" s="148"/>
      <c r="P683" s="148"/>
      <c r="Q683" s="148"/>
      <c r="R683" s="148"/>
      <c r="S683" s="148"/>
      <c r="T683" s="148"/>
      <c r="U683" s="148"/>
      <c r="V683" s="148"/>
      <c r="W683" s="148"/>
      <c r="X683" s="148"/>
      <c r="Y683" s="148"/>
      <c r="Z683" s="148"/>
      <c r="AA683" s="148"/>
      <c r="AB683" s="148"/>
      <c r="AC683" s="148"/>
      <c r="AD683" s="148"/>
      <c r="AE683" s="148"/>
      <c r="AF683" s="148"/>
      <c r="AG683" s="148"/>
      <c r="AH683" s="148"/>
      <c r="AI683" s="148"/>
      <c r="AJ683" s="148"/>
      <c r="AK683" s="148"/>
      <c r="AL683" s="148"/>
      <c r="AM683" s="148"/>
      <c r="AN683" s="148"/>
      <c r="AO683" s="148"/>
      <c r="AP683" s="148"/>
    </row>
    <row r="684" spans="1:42" ht="2.25" customHeight="1" x14ac:dyDescent="0.2">
      <c r="A684" s="1"/>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row>
    <row r="685" spans="1:42" ht="15" customHeight="1" x14ac:dyDescent="0.2">
      <c r="A685" s="1"/>
      <c r="C685" s="103" t="s">
        <v>164</v>
      </c>
      <c r="D685" s="103"/>
      <c r="E685" s="103"/>
      <c r="F685" s="103"/>
      <c r="G685" s="103"/>
      <c r="H685" s="103"/>
      <c r="I685" s="103"/>
      <c r="J685" s="103"/>
      <c r="K685" s="103"/>
      <c r="L685" s="103"/>
      <c r="M685" s="103"/>
      <c r="N685" s="103"/>
      <c r="O685" s="103"/>
      <c r="P685" s="103"/>
      <c r="Q685" s="103"/>
      <c r="R685" s="103"/>
      <c r="S685" s="103"/>
      <c r="T685" s="103"/>
      <c r="U685" s="103"/>
      <c r="V685" s="103"/>
      <c r="W685" s="103"/>
      <c r="X685" s="103"/>
      <c r="Y685" s="103"/>
      <c r="Z685" s="103"/>
      <c r="AA685" s="103"/>
      <c r="AB685" s="103"/>
      <c r="AC685" s="103"/>
      <c r="AD685" s="103"/>
      <c r="AE685" s="103"/>
      <c r="AF685" s="103"/>
      <c r="AG685" s="103"/>
      <c r="AH685" s="103"/>
      <c r="AI685" s="103"/>
      <c r="AJ685" s="103"/>
      <c r="AK685" s="103"/>
      <c r="AL685" s="103"/>
      <c r="AM685" s="103"/>
      <c r="AN685" s="103"/>
      <c r="AO685" s="103"/>
      <c r="AP685" s="103"/>
    </row>
    <row r="686" spans="1:42" ht="2.25" customHeight="1" x14ac:dyDescent="0.2">
      <c r="A686" s="1"/>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row>
    <row r="687" spans="1:42" ht="15" customHeight="1" x14ac:dyDescent="0.2">
      <c r="A687" s="1"/>
      <c r="C687" s="103" t="s">
        <v>257</v>
      </c>
      <c r="D687" s="103"/>
      <c r="E687" s="103"/>
      <c r="F687" s="103"/>
      <c r="G687" s="103"/>
      <c r="H687" s="103"/>
      <c r="I687" s="103"/>
      <c r="J687" s="103"/>
      <c r="K687" s="103"/>
      <c r="L687" s="103"/>
      <c r="M687" s="103"/>
      <c r="N687" s="103"/>
      <c r="O687" s="103"/>
      <c r="P687" s="103"/>
      <c r="Q687" s="103"/>
      <c r="R687" s="103"/>
      <c r="S687" s="103"/>
      <c r="T687" s="103"/>
      <c r="U687" s="103"/>
      <c r="V687" s="103"/>
      <c r="W687" s="103"/>
      <c r="X687" s="103"/>
      <c r="Y687" s="103"/>
      <c r="Z687" s="103"/>
      <c r="AA687" s="103"/>
      <c r="AB687" s="103"/>
      <c r="AC687" s="103"/>
      <c r="AD687" s="103"/>
      <c r="AE687" s="103"/>
      <c r="AF687" s="103"/>
      <c r="AG687" s="103"/>
      <c r="AH687" s="103"/>
      <c r="AI687" s="103"/>
      <c r="AJ687" s="103"/>
      <c r="AK687" s="103"/>
      <c r="AL687" s="103"/>
      <c r="AM687" s="103"/>
      <c r="AN687" s="103"/>
      <c r="AO687" s="103"/>
      <c r="AP687" s="103"/>
    </row>
    <row r="688" spans="1:42" ht="2.25" customHeight="1" x14ac:dyDescent="0.2">
      <c r="A688" s="1"/>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row>
    <row r="689" spans="1:42" ht="15" customHeight="1" x14ac:dyDescent="0.2">
      <c r="A689" s="1"/>
      <c r="C689" s="103" t="s">
        <v>258</v>
      </c>
      <c r="D689" s="103"/>
      <c r="E689" s="103"/>
      <c r="F689" s="103"/>
      <c r="G689" s="103"/>
      <c r="H689" s="103"/>
      <c r="I689" s="103"/>
      <c r="J689" s="103"/>
      <c r="K689" s="103"/>
      <c r="L689" s="103"/>
      <c r="M689" s="103"/>
      <c r="N689" s="103"/>
      <c r="O689" s="103"/>
      <c r="P689" s="103"/>
      <c r="Q689" s="103"/>
      <c r="R689" s="103"/>
      <c r="S689" s="103"/>
      <c r="T689" s="103"/>
      <c r="U689" s="103"/>
      <c r="V689" s="103"/>
      <c r="W689" s="103"/>
      <c r="X689" s="103"/>
      <c r="Y689" s="103"/>
      <c r="Z689" s="103"/>
      <c r="AA689" s="103"/>
      <c r="AB689" s="103"/>
      <c r="AC689" s="103"/>
      <c r="AD689" s="103"/>
      <c r="AE689" s="103"/>
      <c r="AF689" s="103"/>
      <c r="AG689" s="103"/>
      <c r="AH689" s="103"/>
      <c r="AI689" s="103"/>
      <c r="AJ689" s="103"/>
      <c r="AK689" s="103"/>
      <c r="AL689" s="103"/>
      <c r="AM689" s="103"/>
      <c r="AN689" s="103"/>
      <c r="AO689" s="103"/>
      <c r="AP689" s="103"/>
    </row>
    <row r="690" spans="1:42" ht="2.25" customHeight="1" x14ac:dyDescent="0.2">
      <c r="A690" s="1"/>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row>
    <row r="691" spans="1:42" ht="24.75" customHeight="1" x14ac:dyDescent="0.2">
      <c r="A691" s="1"/>
      <c r="C691" s="185" t="s">
        <v>259</v>
      </c>
      <c r="D691" s="119"/>
      <c r="E691" s="119"/>
      <c r="F691" s="119"/>
      <c r="G691" s="119"/>
      <c r="H691" s="119"/>
      <c r="I691" s="119"/>
      <c r="J691" s="119"/>
      <c r="K691" s="119"/>
      <c r="L691" s="119"/>
      <c r="M691" s="119"/>
      <c r="N691" s="119"/>
      <c r="O691" s="119"/>
      <c r="P691" s="119"/>
      <c r="Q691" s="119"/>
      <c r="R691" s="119"/>
      <c r="S691" s="119"/>
      <c r="T691" s="119"/>
      <c r="U691" s="119"/>
      <c r="V691" s="119"/>
      <c r="W691" s="119"/>
      <c r="X691" s="119"/>
      <c r="Y691" s="119"/>
      <c r="Z691" s="119"/>
      <c r="AA691" s="119"/>
      <c r="AB691" s="119"/>
      <c r="AC691" s="119"/>
      <c r="AD691" s="119"/>
      <c r="AE691" s="119"/>
      <c r="AF691" s="119"/>
      <c r="AG691" s="119"/>
      <c r="AH691" s="119"/>
      <c r="AI691" s="119"/>
      <c r="AJ691" s="119"/>
      <c r="AK691" s="119"/>
      <c r="AL691" s="119"/>
      <c r="AM691" s="119"/>
      <c r="AN691" s="119"/>
      <c r="AO691" s="119"/>
      <c r="AP691" s="119"/>
    </row>
    <row r="692" spans="1:42" ht="2.25" customHeight="1" x14ac:dyDescent="0.2">
      <c r="A692" s="1"/>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row>
    <row r="693" spans="1:42" ht="15" customHeight="1" x14ac:dyDescent="0.2">
      <c r="A693" s="1"/>
      <c r="C693" s="103" t="s">
        <v>260</v>
      </c>
      <c r="D693" s="103"/>
      <c r="E693" s="103"/>
      <c r="F693" s="103"/>
      <c r="G693" s="103"/>
      <c r="H693" s="103"/>
      <c r="I693" s="103"/>
      <c r="J693" s="103"/>
      <c r="K693" s="103"/>
      <c r="L693" s="103"/>
      <c r="M693" s="103"/>
      <c r="N693" s="103"/>
      <c r="O693" s="103"/>
      <c r="P693" s="103"/>
      <c r="Q693" s="103"/>
      <c r="R693" s="103"/>
      <c r="S693" s="103"/>
      <c r="T693" s="103"/>
      <c r="U693" s="103"/>
      <c r="V693" s="103"/>
      <c r="W693" s="103"/>
      <c r="X693" s="103"/>
      <c r="Y693" s="103"/>
      <c r="Z693" s="103"/>
      <c r="AA693" s="103"/>
      <c r="AB693" s="103"/>
      <c r="AC693" s="103"/>
      <c r="AD693" s="103"/>
      <c r="AE693" s="103"/>
      <c r="AF693" s="103"/>
      <c r="AG693" s="103"/>
      <c r="AH693" s="103"/>
      <c r="AI693" s="103"/>
      <c r="AJ693" s="103"/>
      <c r="AK693" s="103"/>
      <c r="AL693" s="103"/>
      <c r="AM693" s="103"/>
      <c r="AN693" s="103"/>
      <c r="AO693" s="103"/>
      <c r="AP693" s="103"/>
    </row>
    <row r="694" spans="1:42" ht="2.25" customHeight="1" x14ac:dyDescent="0.2">
      <c r="A694" s="1"/>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row>
    <row r="695" spans="1:42" s="25" customFormat="1" ht="26.25" customHeight="1" x14ac:dyDescent="0.2">
      <c r="A695" s="1"/>
      <c r="C695" s="185" t="s">
        <v>261</v>
      </c>
      <c r="D695" s="119"/>
      <c r="E695" s="119"/>
      <c r="F695" s="119"/>
      <c r="G695" s="119"/>
      <c r="H695" s="119"/>
      <c r="I695" s="119"/>
      <c r="J695" s="119"/>
      <c r="K695" s="119"/>
      <c r="L695" s="119"/>
      <c r="M695" s="119"/>
      <c r="N695" s="119"/>
      <c r="O695" s="119"/>
      <c r="P695" s="119"/>
      <c r="Q695" s="119"/>
      <c r="R695" s="119"/>
      <c r="S695" s="119"/>
      <c r="T695" s="119"/>
      <c r="U695" s="119"/>
      <c r="V695" s="119"/>
      <c r="W695" s="119"/>
      <c r="X695" s="119"/>
      <c r="Y695" s="119"/>
      <c r="Z695" s="119"/>
      <c r="AA695" s="119"/>
      <c r="AB695" s="119"/>
      <c r="AC695" s="119"/>
      <c r="AD695" s="119"/>
      <c r="AE695" s="119"/>
      <c r="AF695" s="119"/>
      <c r="AG695" s="119"/>
      <c r="AH695" s="119"/>
      <c r="AI695" s="119"/>
      <c r="AJ695" s="119"/>
      <c r="AK695" s="119"/>
      <c r="AL695" s="119"/>
      <c r="AM695" s="119"/>
      <c r="AN695" s="119"/>
      <c r="AO695" s="119"/>
      <c r="AP695" s="119"/>
    </row>
    <row r="696" spans="1:42" ht="15" customHeight="1" x14ac:dyDescent="0.2">
      <c r="A696" s="1"/>
    </row>
    <row r="697" spans="1:42" ht="15" customHeight="1" x14ac:dyDescent="0.2">
      <c r="A697" s="20"/>
      <c r="B697" s="157" t="s">
        <v>165</v>
      </c>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87"/>
    </row>
    <row r="698" spans="1:42" ht="15" customHeight="1" x14ac:dyDescent="0.2">
      <c r="A698" s="20"/>
    </row>
    <row r="699" spans="1:42" ht="30" customHeight="1" x14ac:dyDescent="0.2">
      <c r="A699" s="1">
        <v>59</v>
      </c>
      <c r="B699" s="109" t="s">
        <v>262</v>
      </c>
      <c r="C699" s="149"/>
      <c r="D699" s="149"/>
      <c r="E699" s="149"/>
      <c r="F699" s="149"/>
      <c r="G699" s="149"/>
      <c r="H699" s="149"/>
      <c r="I699" s="149"/>
      <c r="J699" s="149"/>
      <c r="K699" s="149"/>
      <c r="L699" s="149"/>
      <c r="M699" s="149"/>
      <c r="N699" s="149"/>
      <c r="O699" s="149"/>
      <c r="P699" s="149"/>
      <c r="Q699" s="149"/>
      <c r="R699" s="149"/>
      <c r="S699" s="149"/>
      <c r="T699" s="149"/>
      <c r="U699" s="149"/>
      <c r="V699" s="149"/>
      <c r="W699" s="149"/>
      <c r="X699" s="149"/>
      <c r="Y699" s="149"/>
      <c r="Z699" s="149"/>
      <c r="AA699" s="149"/>
      <c r="AB699" s="149"/>
      <c r="AC699" s="149"/>
      <c r="AD699" s="149"/>
      <c r="AE699" s="149"/>
      <c r="AF699" s="149"/>
      <c r="AG699" s="149"/>
      <c r="AH699" s="149"/>
      <c r="AI699" s="149"/>
      <c r="AJ699" s="149"/>
      <c r="AK699" s="149"/>
      <c r="AL699" s="149"/>
      <c r="AM699" s="149"/>
      <c r="AN699" s="149"/>
      <c r="AO699" s="149"/>
      <c r="AP699" s="149"/>
    </row>
    <row r="700" spans="1:42" ht="15" customHeight="1" x14ac:dyDescent="0.2">
      <c r="A700" s="1"/>
      <c r="B700" s="186" t="s">
        <v>263</v>
      </c>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row>
    <row r="701" spans="1:42" ht="15" customHeight="1" x14ac:dyDescent="0.2">
      <c r="A701" s="20"/>
    </row>
    <row r="702" spans="1:42" ht="15" customHeight="1" x14ac:dyDescent="0.2">
      <c r="A702" s="20"/>
      <c r="B702" s="102" t="s">
        <v>166</v>
      </c>
      <c r="C702" s="102"/>
      <c r="D702" s="102"/>
      <c r="E702" s="102"/>
      <c r="F702" s="102"/>
      <c r="G702" s="102"/>
      <c r="H702" s="102"/>
      <c r="I702" s="102"/>
      <c r="J702" s="102"/>
      <c r="K702" s="102"/>
      <c r="L702" s="102"/>
      <c r="M702" s="102"/>
      <c r="N702" s="92"/>
      <c r="O702" s="271" t="s">
        <v>39</v>
      </c>
      <c r="P702" s="272"/>
      <c r="Q702" s="97"/>
      <c r="R702" s="97"/>
      <c r="S702" s="92"/>
      <c r="T702" s="271" t="s">
        <v>40</v>
      </c>
      <c r="U702" s="271"/>
      <c r="V702" s="272"/>
      <c r="W702" s="97"/>
      <c r="X702" s="97"/>
      <c r="Y702" s="93"/>
      <c r="Z702" s="271" t="s">
        <v>41</v>
      </c>
      <c r="AA702" s="271"/>
      <c r="AB702" s="97"/>
      <c r="AC702" s="97"/>
      <c r="AD702" s="97"/>
      <c r="AE702" s="97"/>
      <c r="AF702" s="92"/>
      <c r="AG702" s="92"/>
    </row>
    <row r="703" spans="1:42" ht="15" customHeight="1" x14ac:dyDescent="0.2">
      <c r="A703" s="20"/>
    </row>
    <row r="704" spans="1:42" ht="15" customHeight="1" x14ac:dyDescent="0.2">
      <c r="A704" s="20"/>
      <c r="B704" s="101" t="s">
        <v>167</v>
      </c>
      <c r="C704" s="101"/>
      <c r="D704" s="101"/>
      <c r="E704" s="101"/>
      <c r="F704" s="101"/>
      <c r="G704" s="101"/>
      <c r="H704" s="101"/>
      <c r="I704" s="101"/>
      <c r="J704" s="101"/>
      <c r="K704" s="101"/>
      <c r="L704" s="101"/>
      <c r="M704" s="101"/>
      <c r="O704" s="273"/>
      <c r="P704" s="274"/>
      <c r="Q704" s="274"/>
      <c r="R704" s="274"/>
      <c r="S704" s="274"/>
      <c r="T704" s="274"/>
      <c r="U704" s="274"/>
      <c r="V704" s="274"/>
      <c r="W704" s="274"/>
      <c r="X704" s="274"/>
      <c r="Y704" s="274"/>
      <c r="Z704" s="274"/>
      <c r="AA704" s="274"/>
      <c r="AB704" s="274"/>
      <c r="AC704" s="274"/>
      <c r="AD704" s="274"/>
      <c r="AE704" s="274"/>
      <c r="AF704" s="274"/>
      <c r="AG704" s="274"/>
      <c r="AH704" s="275"/>
    </row>
    <row r="705" spans="1:42" ht="15" customHeight="1" x14ac:dyDescent="0.2">
      <c r="A705" s="20"/>
      <c r="B705" s="101"/>
      <c r="C705" s="101"/>
      <c r="D705" s="101"/>
      <c r="E705" s="101"/>
      <c r="F705" s="101"/>
      <c r="G705" s="101"/>
      <c r="H705" s="101"/>
      <c r="I705" s="101"/>
      <c r="J705" s="101"/>
      <c r="K705" s="101"/>
      <c r="L705" s="101"/>
      <c r="M705" s="101"/>
      <c r="O705" s="276"/>
      <c r="P705" s="277"/>
      <c r="Q705" s="277"/>
      <c r="R705" s="277"/>
      <c r="S705" s="277"/>
      <c r="T705" s="277"/>
      <c r="U705" s="277"/>
      <c r="V705" s="277"/>
      <c r="W705" s="277"/>
      <c r="X705" s="277"/>
      <c r="Y705" s="277"/>
      <c r="Z705" s="277"/>
      <c r="AA705" s="277"/>
      <c r="AB705" s="277"/>
      <c r="AC705" s="277"/>
      <c r="AD705" s="277"/>
      <c r="AE705" s="277"/>
      <c r="AF705" s="277"/>
      <c r="AG705" s="277"/>
      <c r="AH705" s="278"/>
    </row>
    <row r="706" spans="1:42" ht="15" customHeight="1" x14ac:dyDescent="0.2">
      <c r="A706" s="20"/>
      <c r="B706" s="101"/>
      <c r="C706" s="101"/>
      <c r="D706" s="101"/>
      <c r="E706" s="101"/>
      <c r="F706" s="101"/>
      <c r="G706" s="101"/>
      <c r="H706" s="101"/>
      <c r="I706" s="101"/>
      <c r="J706" s="101"/>
      <c r="K706" s="101"/>
      <c r="L706" s="101"/>
      <c r="M706" s="101"/>
      <c r="O706" s="276"/>
      <c r="P706" s="277"/>
      <c r="Q706" s="277"/>
      <c r="R706" s="277"/>
      <c r="S706" s="277"/>
      <c r="T706" s="277"/>
      <c r="U706" s="277"/>
      <c r="V706" s="277"/>
      <c r="W706" s="277"/>
      <c r="X706" s="277"/>
      <c r="Y706" s="277"/>
      <c r="Z706" s="277"/>
      <c r="AA706" s="277"/>
      <c r="AB706" s="277"/>
      <c r="AC706" s="277"/>
      <c r="AD706" s="277"/>
      <c r="AE706" s="277"/>
      <c r="AF706" s="277"/>
      <c r="AG706" s="277"/>
      <c r="AH706" s="278"/>
    </row>
    <row r="707" spans="1:42" ht="15" customHeight="1" x14ac:dyDescent="0.2">
      <c r="A707" s="20"/>
      <c r="B707" s="101"/>
      <c r="C707" s="101"/>
      <c r="D707" s="101"/>
      <c r="E707" s="101"/>
      <c r="F707" s="101"/>
      <c r="G707" s="101"/>
      <c r="H707" s="101"/>
      <c r="I707" s="101"/>
      <c r="J707" s="101"/>
      <c r="K707" s="101"/>
      <c r="L707" s="101"/>
      <c r="M707" s="101"/>
      <c r="O707" s="276"/>
      <c r="P707" s="277"/>
      <c r="Q707" s="277"/>
      <c r="R707" s="277"/>
      <c r="S707" s="277"/>
      <c r="T707" s="277"/>
      <c r="U707" s="277"/>
      <c r="V707" s="277"/>
      <c r="W707" s="277"/>
      <c r="X707" s="277"/>
      <c r="Y707" s="277"/>
      <c r="Z707" s="277"/>
      <c r="AA707" s="277"/>
      <c r="AB707" s="277"/>
      <c r="AC707" s="277"/>
      <c r="AD707" s="277"/>
      <c r="AE707" s="277"/>
      <c r="AF707" s="277"/>
      <c r="AG707" s="277"/>
      <c r="AH707" s="278"/>
    </row>
    <row r="708" spans="1:42" ht="15" customHeight="1" x14ac:dyDescent="0.2">
      <c r="A708" s="20"/>
      <c r="B708" s="101"/>
      <c r="C708" s="101"/>
      <c r="D708" s="101"/>
      <c r="E708" s="101"/>
      <c r="F708" s="101"/>
      <c r="G708" s="101"/>
      <c r="H708" s="101"/>
      <c r="I708" s="101"/>
      <c r="J708" s="101"/>
      <c r="K708" s="101"/>
      <c r="L708" s="101"/>
      <c r="M708" s="101"/>
      <c r="O708" s="279"/>
      <c r="P708" s="280"/>
      <c r="Q708" s="280"/>
      <c r="R708" s="280"/>
      <c r="S708" s="280"/>
      <c r="T708" s="280"/>
      <c r="U708" s="280"/>
      <c r="V708" s="280"/>
      <c r="W708" s="280"/>
      <c r="X708" s="280"/>
      <c r="Y708" s="280"/>
      <c r="Z708" s="280"/>
      <c r="AA708" s="280"/>
      <c r="AB708" s="280"/>
      <c r="AC708" s="280"/>
      <c r="AD708" s="280"/>
      <c r="AE708" s="280"/>
      <c r="AF708" s="280"/>
      <c r="AG708" s="280"/>
      <c r="AH708" s="281"/>
    </row>
    <row r="709" spans="1:42" ht="2.25" customHeight="1" x14ac:dyDescent="0.2">
      <c r="A709" s="20"/>
      <c r="O709" s="94"/>
      <c r="P709" s="94"/>
      <c r="Q709" s="94"/>
      <c r="R709" s="94"/>
      <c r="S709" s="94"/>
      <c r="T709" s="94"/>
      <c r="U709" s="94"/>
      <c r="V709" s="94"/>
      <c r="W709" s="94"/>
      <c r="X709" s="94"/>
      <c r="Y709" s="94"/>
      <c r="Z709" s="94"/>
      <c r="AA709" s="94"/>
      <c r="AB709" s="94"/>
      <c r="AC709" s="94"/>
      <c r="AD709" s="94"/>
      <c r="AE709" s="94"/>
      <c r="AF709" s="94"/>
      <c r="AG709" s="94"/>
      <c r="AH709" s="94"/>
    </row>
    <row r="710" spans="1:42" ht="15" customHeight="1" x14ac:dyDescent="0.2">
      <c r="A710" s="20"/>
      <c r="B710" s="105" t="s">
        <v>44</v>
      </c>
      <c r="C710" s="105"/>
      <c r="D710" s="105"/>
      <c r="E710" s="105"/>
      <c r="F710" s="105"/>
      <c r="G710" s="105"/>
      <c r="H710" s="105"/>
      <c r="I710" s="105"/>
      <c r="J710" s="105"/>
      <c r="K710" s="105"/>
      <c r="L710" s="105"/>
      <c r="M710" s="105"/>
      <c r="O710" s="282"/>
      <c r="P710" s="283"/>
      <c r="Q710" s="283"/>
      <c r="R710" s="283"/>
      <c r="S710" s="283"/>
      <c r="T710" s="283"/>
      <c r="U710" s="283"/>
      <c r="V710" s="283"/>
      <c r="W710" s="283"/>
      <c r="X710" s="283"/>
      <c r="Y710" s="283"/>
      <c r="Z710" s="283"/>
      <c r="AA710" s="283"/>
      <c r="AB710" s="283"/>
      <c r="AC710" s="283"/>
      <c r="AD710" s="283"/>
      <c r="AE710" s="283"/>
      <c r="AF710" s="283"/>
      <c r="AG710" s="283"/>
      <c r="AH710" s="284"/>
    </row>
    <row r="711" spans="1:42" ht="2.25" customHeight="1" x14ac:dyDescent="0.2">
      <c r="A711" s="13"/>
      <c r="O711" s="94"/>
      <c r="P711" s="94"/>
      <c r="Q711" s="94"/>
      <c r="R711" s="94"/>
      <c r="S711" s="94"/>
      <c r="T711" s="94"/>
      <c r="U711" s="94"/>
      <c r="V711" s="94"/>
      <c r="W711" s="94"/>
      <c r="X711" s="94"/>
      <c r="Y711" s="94"/>
      <c r="Z711" s="94"/>
      <c r="AA711" s="94"/>
      <c r="AB711" s="94"/>
      <c r="AC711" s="94"/>
      <c r="AD711" s="94"/>
      <c r="AE711" s="94"/>
      <c r="AF711" s="94"/>
      <c r="AG711" s="94"/>
      <c r="AH711" s="94"/>
    </row>
    <row r="712" spans="1:42" ht="15" customHeight="1" x14ac:dyDescent="0.2">
      <c r="A712" s="20"/>
      <c r="B712" s="105" t="s">
        <v>168</v>
      </c>
      <c r="C712" s="105"/>
      <c r="D712" s="105"/>
      <c r="E712" s="105"/>
      <c r="F712" s="105"/>
      <c r="G712" s="105"/>
      <c r="H712" s="105"/>
      <c r="I712" s="105"/>
      <c r="J712" s="105"/>
      <c r="K712" s="105"/>
      <c r="L712" s="105"/>
      <c r="M712" s="105"/>
      <c r="O712" s="282"/>
      <c r="P712" s="283"/>
      <c r="Q712" s="283"/>
      <c r="R712" s="283"/>
      <c r="S712" s="283"/>
      <c r="T712" s="283"/>
      <c r="U712" s="283"/>
      <c r="V712" s="283"/>
      <c r="W712" s="283"/>
      <c r="X712" s="283"/>
      <c r="Y712" s="283"/>
      <c r="Z712" s="283"/>
      <c r="AA712" s="283"/>
      <c r="AB712" s="283"/>
      <c r="AC712" s="283"/>
      <c r="AD712" s="283"/>
      <c r="AE712" s="283"/>
      <c r="AF712" s="283"/>
      <c r="AG712" s="283"/>
      <c r="AH712" s="284"/>
    </row>
    <row r="713" spans="1:42" ht="15" customHeight="1" x14ac:dyDescent="0.2">
      <c r="A713" s="20"/>
      <c r="O713" s="94"/>
      <c r="P713" s="94"/>
      <c r="Q713" s="94"/>
      <c r="R713" s="94"/>
      <c r="S713" s="94"/>
      <c r="T713" s="94"/>
      <c r="U713" s="94"/>
      <c r="V713" s="94"/>
      <c r="W713" s="94"/>
      <c r="X713" s="94"/>
      <c r="Y713" s="94"/>
      <c r="Z713" s="94"/>
      <c r="AA713" s="94"/>
      <c r="AB713" s="94"/>
      <c r="AC713" s="94"/>
      <c r="AD713" s="94"/>
      <c r="AE713" s="94"/>
      <c r="AF713" s="94"/>
      <c r="AG713" s="94"/>
      <c r="AH713" s="94"/>
    </row>
    <row r="714" spans="1:42" ht="15" customHeight="1" x14ac:dyDescent="0.2">
      <c r="A714" s="20"/>
      <c r="B714" s="157" t="s">
        <v>169</v>
      </c>
      <c r="C714" s="157"/>
      <c r="D714" s="157"/>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c r="AA714" s="157"/>
      <c r="AB714" s="157"/>
      <c r="AC714" s="157"/>
      <c r="AD714" s="157"/>
      <c r="AE714" s="157"/>
      <c r="AF714" s="157"/>
      <c r="AG714" s="157"/>
      <c r="AH714" s="157"/>
      <c r="AI714" s="157"/>
      <c r="AJ714" s="157"/>
      <c r="AK714" s="157"/>
      <c r="AL714" s="157"/>
      <c r="AM714" s="157"/>
      <c r="AN714" s="157"/>
      <c r="AO714" s="157"/>
      <c r="AP714" s="187"/>
    </row>
    <row r="715" spans="1:42" ht="15" customHeight="1" x14ac:dyDescent="0.2">
      <c r="A715" s="20"/>
    </row>
    <row r="716" spans="1:42" ht="15" customHeight="1" x14ac:dyDescent="0.2">
      <c r="A716" s="20">
        <v>60</v>
      </c>
      <c r="B716" s="285" t="s">
        <v>264</v>
      </c>
      <c r="C716" s="285"/>
      <c r="D716" s="285"/>
      <c r="E716" s="285"/>
      <c r="F716" s="285"/>
      <c r="G716" s="285"/>
      <c r="H716" s="285"/>
      <c r="I716" s="285"/>
      <c r="J716" s="285"/>
      <c r="K716" s="285"/>
      <c r="L716" s="285"/>
      <c r="M716" s="285"/>
      <c r="N716" s="285"/>
      <c r="O716" s="285"/>
      <c r="P716" s="285"/>
      <c r="Q716" s="285"/>
      <c r="R716" s="285"/>
      <c r="S716" s="285"/>
      <c r="T716" s="285"/>
      <c r="U716" s="285"/>
      <c r="V716" s="285"/>
      <c r="W716" s="285"/>
      <c r="X716" s="285"/>
      <c r="Y716" s="285"/>
      <c r="Z716" s="285"/>
      <c r="AA716" s="285"/>
      <c r="AB716" s="285"/>
      <c r="AC716" s="285"/>
      <c r="AD716" s="285"/>
      <c r="AE716" s="285"/>
      <c r="AF716" s="285"/>
      <c r="AG716" s="285"/>
      <c r="AH716" s="285"/>
      <c r="AI716" s="285"/>
      <c r="AJ716" s="285"/>
      <c r="AK716" s="285"/>
      <c r="AL716" s="285"/>
      <c r="AM716" s="285"/>
      <c r="AN716" s="285"/>
      <c r="AO716" s="285"/>
      <c r="AP716" s="285"/>
    </row>
    <row r="717" spans="1:42" ht="30" customHeight="1" x14ac:dyDescent="0.2">
      <c r="A717" s="20"/>
      <c r="B717" s="286" t="s">
        <v>265</v>
      </c>
      <c r="C717" s="287"/>
      <c r="D717" s="287"/>
      <c r="E717" s="287"/>
      <c r="F717" s="287"/>
      <c r="G717" s="287"/>
      <c r="H717" s="287"/>
      <c r="I717" s="287"/>
      <c r="J717" s="287"/>
      <c r="K717" s="287"/>
      <c r="L717" s="287"/>
      <c r="M717" s="287"/>
      <c r="N717" s="287"/>
      <c r="O717" s="287"/>
      <c r="P717" s="287"/>
      <c r="Q717" s="287"/>
      <c r="R717" s="287"/>
      <c r="S717" s="287"/>
      <c r="T717" s="287"/>
      <c r="U717" s="287"/>
      <c r="V717" s="287"/>
      <c r="W717" s="287"/>
      <c r="X717" s="287"/>
      <c r="Y717" s="287"/>
      <c r="Z717" s="287"/>
      <c r="AA717" s="287"/>
      <c r="AB717" s="287"/>
      <c r="AC717" s="287"/>
      <c r="AD717" s="287"/>
      <c r="AE717" s="287"/>
      <c r="AF717" s="287"/>
      <c r="AG717" s="287"/>
      <c r="AH717" s="287"/>
      <c r="AI717" s="287"/>
      <c r="AJ717" s="287"/>
      <c r="AK717" s="287"/>
      <c r="AL717" s="287"/>
      <c r="AM717" s="287"/>
      <c r="AN717" s="287"/>
      <c r="AO717" s="287"/>
      <c r="AP717" s="55"/>
    </row>
    <row r="718" spans="1:42" ht="15" customHeight="1" x14ac:dyDescent="0.2">
      <c r="A718" s="20"/>
      <c r="B718" s="200" t="s">
        <v>170</v>
      </c>
      <c r="C718" s="200"/>
      <c r="D718" s="200"/>
      <c r="E718" s="200"/>
      <c r="F718" s="200"/>
      <c r="G718" s="200"/>
      <c r="H718" s="200"/>
      <c r="I718" s="200"/>
      <c r="J718" s="200"/>
      <c r="K718" s="200"/>
      <c r="L718" s="200"/>
      <c r="M718" s="200"/>
      <c r="N718" s="200"/>
      <c r="O718" s="200"/>
      <c r="P718" s="200"/>
      <c r="Q718" s="200"/>
      <c r="R718" s="200"/>
      <c r="S718" s="200"/>
      <c r="T718" s="200"/>
      <c r="U718" s="200"/>
      <c r="V718" s="200"/>
      <c r="W718" s="200"/>
      <c r="X718" s="200"/>
      <c r="Y718" s="200"/>
      <c r="Z718" s="200"/>
      <c r="AA718" s="200"/>
      <c r="AB718" s="200"/>
      <c r="AC718" s="200"/>
      <c r="AD718" s="200"/>
      <c r="AE718" s="200"/>
      <c r="AF718" s="200"/>
      <c r="AG718" s="200"/>
      <c r="AH718" s="200"/>
      <c r="AI718" s="200"/>
      <c r="AJ718" s="200"/>
      <c r="AK718" s="200"/>
      <c r="AL718" s="200"/>
      <c r="AM718" s="200"/>
      <c r="AN718" s="200"/>
      <c r="AO718" s="200"/>
      <c r="AP718" s="200"/>
    </row>
    <row r="719" spans="1:42" ht="15" customHeight="1" x14ac:dyDescent="0.2">
      <c r="A719" s="1"/>
    </row>
    <row r="720" spans="1:42" ht="15" hidden="1" customHeight="1" x14ac:dyDescent="0.2"/>
    <row r="721" ht="15" hidden="1" customHeight="1" x14ac:dyDescent="0.2"/>
    <row r="722" ht="15" hidden="1" customHeight="1" x14ac:dyDescent="0.2"/>
    <row r="723" ht="15" hidden="1" customHeight="1" x14ac:dyDescent="0.2"/>
    <row r="724" ht="15" hidden="1" customHeight="1" x14ac:dyDescent="0.2"/>
    <row r="725" ht="15" hidden="1" customHeight="1" x14ac:dyDescent="0.2"/>
    <row r="726" ht="15" hidden="1" customHeight="1" x14ac:dyDescent="0.2"/>
    <row r="727" ht="15" hidden="1" customHeight="1" x14ac:dyDescent="0.2"/>
    <row r="728" ht="15" hidden="1" customHeight="1" x14ac:dyDescent="0.2"/>
    <row r="729" ht="15" hidden="1" customHeight="1" x14ac:dyDescent="0.2"/>
    <row r="730" ht="15" hidden="1" customHeight="1" x14ac:dyDescent="0.2"/>
    <row r="731" ht="15" hidden="1" customHeight="1" x14ac:dyDescent="0.2"/>
    <row r="732" ht="15" hidden="1" customHeight="1" x14ac:dyDescent="0.2"/>
    <row r="733" ht="15" hidden="1" customHeight="1" x14ac:dyDescent="0.2"/>
    <row r="734" ht="15" hidden="1" customHeight="1" x14ac:dyDescent="0.2"/>
    <row r="735" ht="15" hidden="1" customHeight="1" x14ac:dyDescent="0.2"/>
    <row r="736" ht="15" hidden="1" customHeight="1" x14ac:dyDescent="0.2"/>
    <row r="737" ht="15" hidden="1" customHeight="1" x14ac:dyDescent="0.2"/>
    <row r="738" ht="15" hidden="1" customHeight="1" x14ac:dyDescent="0.2"/>
    <row r="739" ht="15" hidden="1" customHeight="1" x14ac:dyDescent="0.2"/>
    <row r="740" ht="15" hidden="1" customHeight="1" x14ac:dyDescent="0.2"/>
    <row r="741" ht="15" hidden="1" customHeight="1" x14ac:dyDescent="0.2"/>
    <row r="742" ht="15" hidden="1" customHeight="1" x14ac:dyDescent="0.2"/>
    <row r="743" ht="15" hidden="1" customHeight="1" x14ac:dyDescent="0.2"/>
    <row r="744" ht="15" hidden="1" customHeight="1" x14ac:dyDescent="0.2"/>
    <row r="745" ht="15" hidden="1" customHeight="1" x14ac:dyDescent="0.2"/>
    <row r="746" ht="15" hidden="1" customHeight="1" x14ac:dyDescent="0.2"/>
    <row r="747" ht="15" hidden="1" customHeight="1" x14ac:dyDescent="0.2"/>
    <row r="748" ht="15" hidden="1" customHeight="1" x14ac:dyDescent="0.2"/>
    <row r="749" ht="15" hidden="1" customHeight="1" x14ac:dyDescent="0.2"/>
    <row r="750" ht="15" hidden="1" customHeight="1" x14ac:dyDescent="0.2"/>
    <row r="751" ht="15" hidden="1" customHeight="1" x14ac:dyDescent="0.2"/>
    <row r="752" ht="15" hidden="1" customHeight="1" x14ac:dyDescent="0.2"/>
    <row r="753" ht="15" hidden="1" customHeight="1" x14ac:dyDescent="0.2"/>
    <row r="754" ht="15" hidden="1" customHeight="1" x14ac:dyDescent="0.2"/>
    <row r="755" ht="15" hidden="1" customHeight="1" x14ac:dyDescent="0.2"/>
    <row r="756" ht="15" hidden="1" customHeight="1" x14ac:dyDescent="0.2"/>
    <row r="757" ht="15" hidden="1" customHeight="1" x14ac:dyDescent="0.2"/>
    <row r="758" ht="15" hidden="1" customHeight="1" x14ac:dyDescent="0.2"/>
    <row r="759" ht="15" hidden="1" customHeight="1" x14ac:dyDescent="0.2"/>
    <row r="760" ht="15" hidden="1" customHeight="1" x14ac:dyDescent="0.2"/>
    <row r="761" ht="15" hidden="1" customHeight="1" x14ac:dyDescent="0.2"/>
    <row r="762" ht="15" hidden="1" customHeight="1" x14ac:dyDescent="0.2"/>
    <row r="763" ht="15" hidden="1" customHeight="1" x14ac:dyDescent="0.2"/>
    <row r="764" ht="15" hidden="1" customHeight="1" x14ac:dyDescent="0.2"/>
    <row r="765" ht="15" hidden="1" customHeight="1" x14ac:dyDescent="0.2"/>
    <row r="766" ht="15" hidden="1" customHeight="1" x14ac:dyDescent="0.2"/>
    <row r="767" ht="15" hidden="1" customHeight="1" x14ac:dyDescent="0.2"/>
    <row r="768" ht="15" hidden="1" customHeight="1" x14ac:dyDescent="0.2"/>
    <row r="769" ht="15" hidden="1" customHeight="1" x14ac:dyDescent="0.2"/>
    <row r="770" ht="15" hidden="1" customHeight="1" x14ac:dyDescent="0.2"/>
    <row r="771" ht="15" hidden="1" customHeight="1" x14ac:dyDescent="0.2"/>
    <row r="772" ht="15" hidden="1" customHeight="1" x14ac:dyDescent="0.2"/>
    <row r="773" ht="15" hidden="1" customHeight="1" x14ac:dyDescent="0.2"/>
    <row r="774" ht="15" hidden="1" customHeight="1" x14ac:dyDescent="0.2"/>
    <row r="775" ht="15" hidden="1" customHeight="1" x14ac:dyDescent="0.2"/>
    <row r="776" ht="15" hidden="1" customHeight="1" x14ac:dyDescent="0.2"/>
    <row r="777" ht="15" hidden="1" customHeight="1" x14ac:dyDescent="0.2"/>
    <row r="778" ht="15" hidden="1" customHeight="1" x14ac:dyDescent="0.2"/>
    <row r="779" ht="15" hidden="1" customHeight="1" x14ac:dyDescent="0.2"/>
    <row r="780" ht="15" hidden="1" customHeight="1" x14ac:dyDescent="0.2"/>
    <row r="781" ht="15" hidden="1" customHeight="1" x14ac:dyDescent="0.2"/>
    <row r="782" ht="15" hidden="1" customHeight="1" x14ac:dyDescent="0.2"/>
    <row r="783" ht="15" hidden="1" customHeight="1" x14ac:dyDescent="0.2"/>
    <row r="784" ht="15" hidden="1" customHeight="1" x14ac:dyDescent="0.2"/>
    <row r="785" ht="15" hidden="1" customHeight="1" x14ac:dyDescent="0.2"/>
    <row r="786" ht="15" hidden="1" customHeight="1" x14ac:dyDescent="0.2"/>
    <row r="787" ht="15" hidden="1" customHeight="1" x14ac:dyDescent="0.2"/>
    <row r="788" ht="15" hidden="1" customHeight="1" x14ac:dyDescent="0.2"/>
    <row r="789" ht="15" hidden="1" customHeight="1" x14ac:dyDescent="0.2"/>
    <row r="790" ht="15" hidden="1" customHeight="1" x14ac:dyDescent="0.2"/>
    <row r="791" ht="15" hidden="1" customHeight="1" x14ac:dyDescent="0.2"/>
    <row r="792" ht="15" hidden="1" customHeight="1" x14ac:dyDescent="0.2"/>
    <row r="793" ht="15" hidden="1" customHeight="1" x14ac:dyDescent="0.2"/>
    <row r="794" ht="15" hidden="1" customHeight="1" x14ac:dyDescent="0.2"/>
    <row r="795" ht="15" hidden="1" customHeight="1" x14ac:dyDescent="0.2"/>
    <row r="796" ht="15" hidden="1" customHeight="1" x14ac:dyDescent="0.2"/>
    <row r="797" ht="15" hidden="1" customHeight="1" x14ac:dyDescent="0.2"/>
    <row r="798" ht="15" hidden="1" customHeight="1" x14ac:dyDescent="0.2"/>
    <row r="799" ht="15" hidden="1" customHeight="1" x14ac:dyDescent="0.2"/>
    <row r="800" ht="15" hidden="1" customHeight="1" x14ac:dyDescent="0.2"/>
    <row r="801" ht="15" hidden="1" customHeight="1" x14ac:dyDescent="0.2"/>
    <row r="802" ht="15" hidden="1" customHeight="1" x14ac:dyDescent="0.2"/>
    <row r="803" ht="15" hidden="1" customHeight="1" x14ac:dyDescent="0.2"/>
    <row r="804" ht="15" hidden="1" customHeight="1" x14ac:dyDescent="0.2"/>
    <row r="805" ht="15" hidden="1" customHeight="1" x14ac:dyDescent="0.2"/>
    <row r="806" ht="15" hidden="1" customHeight="1" x14ac:dyDescent="0.2"/>
    <row r="807" ht="15" hidden="1" customHeight="1" x14ac:dyDescent="0.2"/>
    <row r="808" ht="15" hidden="1" customHeight="1" x14ac:dyDescent="0.2"/>
    <row r="809" ht="15" hidden="1" customHeight="1" x14ac:dyDescent="0.2"/>
    <row r="810" ht="15" hidden="1" customHeight="1" x14ac:dyDescent="0.2"/>
    <row r="811" ht="15" hidden="1" customHeight="1" x14ac:dyDescent="0.2"/>
    <row r="812" ht="15" hidden="1" customHeight="1" x14ac:dyDescent="0.2"/>
    <row r="813" ht="15" hidden="1" customHeight="1" x14ac:dyDescent="0.2"/>
    <row r="814" ht="15" hidden="1" customHeight="1" x14ac:dyDescent="0.2"/>
    <row r="815" ht="15" hidden="1" customHeight="1" x14ac:dyDescent="0.2"/>
    <row r="816" ht="15" hidden="1" customHeight="1" x14ac:dyDescent="0.2"/>
    <row r="817" ht="15" hidden="1" customHeight="1" x14ac:dyDescent="0.2"/>
    <row r="818" ht="15" hidden="1" customHeight="1" x14ac:dyDescent="0.2"/>
    <row r="819" ht="15" hidden="1" customHeight="1" x14ac:dyDescent="0.2"/>
    <row r="820" ht="15" hidden="1" customHeight="1" x14ac:dyDescent="0.2"/>
    <row r="821" ht="15" hidden="1" customHeight="1" x14ac:dyDescent="0.2"/>
    <row r="822" ht="15" hidden="1" customHeight="1" x14ac:dyDescent="0.2"/>
    <row r="823" ht="15" hidden="1" customHeight="1" x14ac:dyDescent="0.2"/>
    <row r="824" ht="15" hidden="1" customHeight="1" x14ac:dyDescent="0.2"/>
    <row r="825" ht="15" hidden="1" customHeight="1" x14ac:dyDescent="0.2"/>
    <row r="826" ht="15" hidden="1" customHeight="1" x14ac:dyDescent="0.2"/>
    <row r="827" ht="15" hidden="1" customHeight="1" x14ac:dyDescent="0.2"/>
    <row r="828" ht="15" hidden="1" customHeight="1" x14ac:dyDescent="0.2"/>
    <row r="829" ht="15" hidden="1" customHeight="1" x14ac:dyDescent="0.2"/>
    <row r="830" ht="15" hidden="1" customHeight="1" x14ac:dyDescent="0.2"/>
    <row r="831" ht="15" hidden="1" customHeight="1" x14ac:dyDescent="0.2"/>
    <row r="832" ht="15" hidden="1" customHeight="1" x14ac:dyDescent="0.2"/>
    <row r="833" ht="15" hidden="1" customHeight="1" x14ac:dyDescent="0.2"/>
    <row r="834" ht="15" hidden="1" customHeight="1" x14ac:dyDescent="0.2"/>
    <row r="835" ht="15" hidden="1" customHeight="1" x14ac:dyDescent="0.2"/>
    <row r="836" ht="15" hidden="1" customHeight="1" x14ac:dyDescent="0.2"/>
    <row r="837" ht="15" hidden="1" customHeight="1" x14ac:dyDescent="0.2"/>
    <row r="838" ht="15" hidden="1" customHeight="1" x14ac:dyDescent="0.2"/>
    <row r="839" ht="15" hidden="1" customHeight="1" x14ac:dyDescent="0.2"/>
    <row r="840" ht="15" hidden="1" customHeight="1" x14ac:dyDescent="0.2"/>
    <row r="841" ht="15" hidden="1" customHeight="1" x14ac:dyDescent="0.2"/>
    <row r="842" ht="15" hidden="1" customHeight="1" x14ac:dyDescent="0.2"/>
    <row r="843" ht="15" hidden="1" customHeight="1" x14ac:dyDescent="0.2"/>
    <row r="844" ht="15" hidden="1" customHeight="1" x14ac:dyDescent="0.2"/>
    <row r="845" ht="15" hidden="1" customHeight="1" x14ac:dyDescent="0.2"/>
    <row r="846" ht="15" hidden="1" customHeight="1" x14ac:dyDescent="0.2"/>
    <row r="847" ht="15" hidden="1" customHeight="1" x14ac:dyDescent="0.2"/>
    <row r="848" ht="15" hidden="1" customHeight="1" x14ac:dyDescent="0.2"/>
    <row r="849" ht="15" hidden="1" customHeight="1" x14ac:dyDescent="0.2"/>
    <row r="850" ht="15" hidden="1" customHeight="1" x14ac:dyDescent="0.2"/>
    <row r="851" ht="15" hidden="1" customHeight="1" x14ac:dyDescent="0.2"/>
    <row r="852" ht="15" hidden="1" customHeight="1" x14ac:dyDescent="0.2"/>
    <row r="853" ht="15" hidden="1" customHeight="1" x14ac:dyDescent="0.2"/>
    <row r="854" ht="15" hidden="1" customHeight="1" x14ac:dyDescent="0.2"/>
    <row r="855" ht="15" hidden="1" customHeight="1" x14ac:dyDescent="0.2"/>
    <row r="856" ht="15" hidden="1" customHeight="1" x14ac:dyDescent="0.2"/>
    <row r="857" ht="15" hidden="1" customHeight="1" x14ac:dyDescent="0.2"/>
    <row r="858" ht="15" hidden="1" customHeight="1" x14ac:dyDescent="0.2"/>
    <row r="859" ht="15" hidden="1" customHeight="1" x14ac:dyDescent="0.2"/>
    <row r="860" ht="15" hidden="1" customHeight="1" x14ac:dyDescent="0.2"/>
    <row r="861" ht="15" hidden="1" customHeight="1" x14ac:dyDescent="0.2"/>
    <row r="862" ht="15" hidden="1" customHeight="1" x14ac:dyDescent="0.2"/>
    <row r="863" ht="15" hidden="1" customHeight="1" x14ac:dyDescent="0.2"/>
    <row r="864" ht="15" hidden="1" customHeight="1" x14ac:dyDescent="0.2"/>
    <row r="865" ht="15" hidden="1" customHeight="1" x14ac:dyDescent="0.2"/>
    <row r="866" ht="15" hidden="1" customHeight="1" x14ac:dyDescent="0.2"/>
    <row r="867" ht="15" hidden="1" customHeight="1" x14ac:dyDescent="0.2"/>
    <row r="868" ht="15" hidden="1" customHeight="1" x14ac:dyDescent="0.2"/>
    <row r="869" ht="15" hidden="1" customHeight="1" x14ac:dyDescent="0.2"/>
    <row r="870" ht="15" hidden="1" customHeight="1" x14ac:dyDescent="0.2"/>
    <row r="871" ht="15" hidden="1" customHeight="1" x14ac:dyDescent="0.2"/>
    <row r="872" ht="15" hidden="1" customHeight="1" x14ac:dyDescent="0.2"/>
    <row r="873" ht="15" hidden="1" customHeight="1" x14ac:dyDescent="0.2"/>
    <row r="874" ht="15" hidden="1" customHeight="1" x14ac:dyDescent="0.2"/>
    <row r="875" ht="15" hidden="1" customHeight="1" x14ac:dyDescent="0.2"/>
    <row r="876" ht="15" hidden="1" customHeight="1" x14ac:dyDescent="0.2"/>
    <row r="877" ht="15" hidden="1" customHeight="1" x14ac:dyDescent="0.2"/>
    <row r="878" ht="15" hidden="1" customHeight="1" x14ac:dyDescent="0.2"/>
    <row r="879" ht="15" hidden="1" customHeight="1" x14ac:dyDescent="0.2"/>
    <row r="880" ht="15" hidden="1" customHeight="1" x14ac:dyDescent="0.2"/>
    <row r="881" ht="15" hidden="1" customHeight="1" x14ac:dyDescent="0.2"/>
    <row r="882" ht="15" hidden="1" customHeight="1" x14ac:dyDescent="0.2"/>
    <row r="883" ht="15" hidden="1" customHeight="1" x14ac:dyDescent="0.2"/>
    <row r="884" ht="15" hidden="1" customHeight="1" x14ac:dyDescent="0.2"/>
    <row r="885" ht="15" hidden="1" customHeight="1" x14ac:dyDescent="0.2"/>
    <row r="886" ht="15" hidden="1" customHeight="1" x14ac:dyDescent="0.2"/>
    <row r="887" ht="15" hidden="1" customHeight="1" x14ac:dyDescent="0.2"/>
    <row r="888" ht="15" hidden="1" customHeight="1" x14ac:dyDescent="0.2"/>
    <row r="889" ht="15" hidden="1" customHeight="1" x14ac:dyDescent="0.2"/>
    <row r="890" ht="15" hidden="1" customHeight="1" x14ac:dyDescent="0.2"/>
    <row r="891" ht="15" hidden="1" customHeight="1" x14ac:dyDescent="0.2"/>
    <row r="892" ht="15" hidden="1" customHeight="1" x14ac:dyDescent="0.2"/>
    <row r="893" ht="15" hidden="1" customHeight="1" x14ac:dyDescent="0.2"/>
    <row r="894" ht="15" hidden="1" customHeight="1" x14ac:dyDescent="0.2"/>
    <row r="895" ht="15" hidden="1" customHeight="1" x14ac:dyDescent="0.2"/>
    <row r="896" ht="15" hidden="1" customHeight="1" x14ac:dyDescent="0.2"/>
    <row r="897" ht="15" hidden="1" customHeight="1" x14ac:dyDescent="0.2"/>
    <row r="898" ht="15" hidden="1" customHeight="1" x14ac:dyDescent="0.2"/>
    <row r="899" ht="15" hidden="1" customHeight="1" x14ac:dyDescent="0.2"/>
    <row r="900" ht="15" hidden="1" customHeight="1" x14ac:dyDescent="0.2"/>
    <row r="901" ht="15" hidden="1" customHeight="1" x14ac:dyDescent="0.2"/>
    <row r="902" ht="15" hidden="1" customHeight="1" x14ac:dyDescent="0.2"/>
    <row r="903" ht="15" hidden="1" customHeight="1" x14ac:dyDescent="0.2"/>
    <row r="904" ht="15" hidden="1" customHeight="1" x14ac:dyDescent="0.2"/>
    <row r="905" ht="15" hidden="1" customHeight="1" x14ac:dyDescent="0.2"/>
    <row r="906" ht="15" hidden="1" customHeight="1" x14ac:dyDescent="0.2"/>
    <row r="907" ht="15" hidden="1" customHeight="1" x14ac:dyDescent="0.2"/>
    <row r="908" ht="15" hidden="1" customHeight="1" x14ac:dyDescent="0.2"/>
    <row r="909" ht="15" hidden="1" customHeight="1" x14ac:dyDescent="0.2"/>
    <row r="910" ht="15" hidden="1" customHeight="1" x14ac:dyDescent="0.2"/>
    <row r="911" ht="15" hidden="1" customHeight="1" x14ac:dyDescent="0.2"/>
    <row r="912" ht="15" hidden="1" customHeight="1" x14ac:dyDescent="0.2"/>
    <row r="913" ht="15" hidden="1" customHeight="1" x14ac:dyDescent="0.2"/>
    <row r="914" ht="15" hidden="1" customHeight="1" x14ac:dyDescent="0.2"/>
    <row r="915" ht="15" hidden="1" customHeight="1" x14ac:dyDescent="0.2"/>
    <row r="916" ht="15" hidden="1" customHeight="1" x14ac:dyDescent="0.2"/>
    <row r="917" ht="15" hidden="1" customHeight="1" x14ac:dyDescent="0.2"/>
    <row r="918" ht="15" hidden="1" customHeight="1" x14ac:dyDescent="0.2"/>
    <row r="919" ht="15" hidden="1" customHeight="1" x14ac:dyDescent="0.2"/>
    <row r="920" ht="15" hidden="1" customHeight="1" x14ac:dyDescent="0.2"/>
    <row r="921" ht="15" hidden="1" customHeight="1" x14ac:dyDescent="0.2"/>
    <row r="922" ht="15" hidden="1" customHeight="1" x14ac:dyDescent="0.2"/>
    <row r="923" ht="15" hidden="1" customHeight="1" x14ac:dyDescent="0.2"/>
    <row r="924" ht="15" hidden="1" customHeight="1" x14ac:dyDescent="0.2"/>
    <row r="925" ht="15" hidden="1" customHeight="1" x14ac:dyDescent="0.2"/>
    <row r="926" ht="15" hidden="1" customHeight="1" x14ac:dyDescent="0.2"/>
    <row r="927" ht="15" hidden="1" customHeight="1" x14ac:dyDescent="0.2"/>
    <row r="928" ht="15" hidden="1" customHeight="1" x14ac:dyDescent="0.2"/>
    <row r="929" ht="15" hidden="1" customHeight="1" x14ac:dyDescent="0.2"/>
    <row r="930" ht="15" hidden="1" customHeight="1" x14ac:dyDescent="0.2"/>
    <row r="931" ht="15" hidden="1" customHeight="1" x14ac:dyDescent="0.2"/>
    <row r="932" ht="15" hidden="1" customHeight="1" x14ac:dyDescent="0.2"/>
    <row r="933" ht="15" hidden="1" customHeight="1" x14ac:dyDescent="0.2"/>
    <row r="934" ht="15" hidden="1" customHeight="1" x14ac:dyDescent="0.2"/>
    <row r="935" ht="15" hidden="1" customHeight="1" x14ac:dyDescent="0.2"/>
    <row r="936" ht="15" hidden="1" customHeight="1" x14ac:dyDescent="0.2"/>
    <row r="937" ht="15" hidden="1" customHeight="1" x14ac:dyDescent="0.2"/>
    <row r="938" ht="15" hidden="1" customHeight="1" x14ac:dyDescent="0.2"/>
    <row r="939" ht="15" hidden="1" customHeight="1" x14ac:dyDescent="0.2"/>
    <row r="940" ht="15" hidden="1" customHeight="1" x14ac:dyDescent="0.2"/>
    <row r="941" ht="15" hidden="1" customHeight="1" x14ac:dyDescent="0.2"/>
    <row r="942" ht="15" hidden="1" customHeight="1" x14ac:dyDescent="0.2"/>
    <row r="943" ht="15" hidden="1" customHeight="1" x14ac:dyDescent="0.2"/>
    <row r="944"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row r="953" ht="15" hidden="1" customHeight="1" x14ac:dyDescent="0.2"/>
    <row r="954" ht="15" hidden="1" customHeight="1" x14ac:dyDescent="0.2"/>
    <row r="955" ht="15" hidden="1" customHeight="1" x14ac:dyDescent="0.2"/>
    <row r="956" ht="15" hidden="1" customHeight="1" x14ac:dyDescent="0.2"/>
    <row r="957" ht="15" hidden="1" customHeight="1" x14ac:dyDescent="0.2"/>
    <row r="958" ht="15" hidden="1" customHeight="1" x14ac:dyDescent="0.2"/>
    <row r="959" ht="15" hidden="1" customHeight="1" x14ac:dyDescent="0.2"/>
    <row r="960" ht="15" hidden="1" customHeight="1" x14ac:dyDescent="0.2"/>
    <row r="961" ht="15" hidden="1" customHeight="1" x14ac:dyDescent="0.2"/>
    <row r="962" ht="15" hidden="1" customHeight="1" x14ac:dyDescent="0.2"/>
    <row r="963" ht="15" hidden="1" customHeight="1" x14ac:dyDescent="0.2"/>
    <row r="964" ht="15" hidden="1" customHeight="1" x14ac:dyDescent="0.2"/>
    <row r="965" ht="15" hidden="1" customHeight="1" x14ac:dyDescent="0.2"/>
    <row r="966" ht="15" hidden="1" customHeight="1" x14ac:dyDescent="0.2"/>
    <row r="967" ht="15" hidden="1" customHeight="1" x14ac:dyDescent="0.2"/>
    <row r="968" ht="15" hidden="1" customHeight="1" x14ac:dyDescent="0.2"/>
    <row r="969" ht="15" hidden="1" customHeight="1" x14ac:dyDescent="0.2"/>
    <row r="970" ht="15" hidden="1" customHeight="1" x14ac:dyDescent="0.2"/>
    <row r="971" ht="15" hidden="1" customHeight="1" x14ac:dyDescent="0.2"/>
    <row r="972" ht="15" hidden="1" customHeight="1" x14ac:dyDescent="0.2"/>
    <row r="973" ht="15" hidden="1" customHeight="1" x14ac:dyDescent="0.2"/>
    <row r="974" ht="15" hidden="1" customHeight="1" x14ac:dyDescent="0.2"/>
    <row r="975" ht="15" hidden="1" customHeight="1" x14ac:dyDescent="0.2"/>
    <row r="976" ht="15" hidden="1" customHeight="1" x14ac:dyDescent="0.2"/>
    <row r="977" ht="15" hidden="1" customHeight="1" x14ac:dyDescent="0.2"/>
    <row r="978" ht="15" hidden="1" customHeight="1" x14ac:dyDescent="0.2"/>
    <row r="979" ht="15" hidden="1" customHeight="1" x14ac:dyDescent="0.2"/>
    <row r="980" ht="15" hidden="1" customHeight="1" x14ac:dyDescent="0.2"/>
    <row r="981" ht="15" hidden="1" customHeight="1" x14ac:dyDescent="0.2"/>
    <row r="982" ht="15" hidden="1" customHeight="1" x14ac:dyDescent="0.2"/>
    <row r="983" ht="15" hidden="1" customHeight="1" x14ac:dyDescent="0.2"/>
    <row r="984" ht="15" hidden="1" customHeight="1" x14ac:dyDescent="0.2"/>
    <row r="985" ht="15" hidden="1" customHeight="1" x14ac:dyDescent="0.2"/>
    <row r="986" ht="15" hidden="1" customHeight="1" x14ac:dyDescent="0.2"/>
    <row r="987" ht="15" hidden="1" customHeight="1" x14ac:dyDescent="0.2"/>
    <row r="988" ht="15" hidden="1" customHeight="1" x14ac:dyDescent="0.2"/>
    <row r="989" ht="15" hidden="1" customHeight="1" x14ac:dyDescent="0.2"/>
    <row r="990" ht="15" hidden="1" customHeight="1" x14ac:dyDescent="0.2"/>
    <row r="991" ht="15" hidden="1" customHeight="1" x14ac:dyDescent="0.2"/>
    <row r="992"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row r="1001" ht="15" hidden="1" customHeight="1" x14ac:dyDescent="0.2"/>
    <row r="1002" ht="15" hidden="1" customHeight="1" x14ac:dyDescent="0.2"/>
    <row r="1003" ht="15" hidden="1" customHeight="1" x14ac:dyDescent="0.2"/>
    <row r="1004" ht="15" hidden="1" customHeight="1" x14ac:dyDescent="0.2"/>
    <row r="1005" ht="15" hidden="1" customHeight="1" x14ac:dyDescent="0.2"/>
    <row r="1006" ht="15" hidden="1" customHeight="1" x14ac:dyDescent="0.2"/>
    <row r="1007" ht="15" hidden="1" customHeight="1" x14ac:dyDescent="0.2"/>
    <row r="1008" ht="15" hidden="1" customHeight="1" x14ac:dyDescent="0.2"/>
    <row r="1009" ht="15" hidden="1" customHeight="1" x14ac:dyDescent="0.2"/>
    <row r="1010" ht="15" hidden="1" customHeight="1" x14ac:dyDescent="0.2"/>
    <row r="1011" ht="15" hidden="1" customHeight="1" x14ac:dyDescent="0.2"/>
    <row r="1012" ht="15" hidden="1" customHeight="1" x14ac:dyDescent="0.2"/>
    <row r="1013" ht="15" hidden="1" customHeight="1" x14ac:dyDescent="0.2"/>
    <row r="1014" ht="15" hidden="1" customHeight="1" x14ac:dyDescent="0.2"/>
    <row r="1015" ht="15" hidden="1" customHeight="1" x14ac:dyDescent="0.2"/>
    <row r="1016" ht="15" hidden="1" customHeight="1" x14ac:dyDescent="0.2"/>
    <row r="1017" ht="15" hidden="1" customHeight="1" x14ac:dyDescent="0.2"/>
    <row r="1018" ht="15" hidden="1" customHeight="1" x14ac:dyDescent="0.2"/>
    <row r="1019" ht="15" hidden="1" customHeight="1" x14ac:dyDescent="0.2"/>
    <row r="1020" ht="15" hidden="1" customHeight="1" x14ac:dyDescent="0.2"/>
    <row r="1021" ht="15" hidden="1" customHeight="1" x14ac:dyDescent="0.2"/>
    <row r="1022" ht="15" hidden="1" customHeight="1" x14ac:dyDescent="0.2"/>
    <row r="1023" ht="15" hidden="1" customHeight="1" x14ac:dyDescent="0.2"/>
    <row r="1024" ht="15" hidden="1" customHeight="1" x14ac:dyDescent="0.2"/>
    <row r="1025" ht="15" hidden="1" customHeight="1" x14ac:dyDescent="0.2"/>
    <row r="1026" ht="15" hidden="1" customHeight="1" x14ac:dyDescent="0.2"/>
    <row r="1027" ht="15" hidden="1" customHeight="1" x14ac:dyDescent="0.2"/>
    <row r="1028" ht="15" hidden="1" customHeight="1" x14ac:dyDescent="0.2"/>
    <row r="1029" ht="15" hidden="1" customHeight="1" x14ac:dyDescent="0.2"/>
    <row r="1030" ht="15" hidden="1" customHeight="1" x14ac:dyDescent="0.2"/>
    <row r="1031" ht="15" hidden="1" customHeight="1" x14ac:dyDescent="0.2"/>
    <row r="1032" ht="15" hidden="1" customHeight="1" x14ac:dyDescent="0.2"/>
    <row r="1033" ht="15" hidden="1" customHeight="1" x14ac:dyDescent="0.2"/>
    <row r="1034" ht="15" hidden="1" customHeight="1" x14ac:dyDescent="0.2"/>
    <row r="1035" ht="15" hidden="1" customHeight="1" x14ac:dyDescent="0.2"/>
    <row r="1036" ht="15" hidden="1" customHeight="1" x14ac:dyDescent="0.2"/>
    <row r="1037" ht="15" hidden="1" customHeight="1" x14ac:dyDescent="0.2"/>
    <row r="1038" ht="15" hidden="1" customHeight="1" x14ac:dyDescent="0.2"/>
    <row r="1039" ht="15" hidden="1" customHeight="1" x14ac:dyDescent="0.2"/>
    <row r="1040" ht="15" hidden="1" customHeight="1" x14ac:dyDescent="0.2"/>
    <row r="1041" ht="15" hidden="1" customHeight="1" x14ac:dyDescent="0.2"/>
    <row r="1042" ht="15" hidden="1" customHeight="1" x14ac:dyDescent="0.2"/>
    <row r="1043" ht="15" hidden="1" customHeight="1" x14ac:dyDescent="0.2"/>
    <row r="1044" ht="15" hidden="1" customHeight="1" x14ac:dyDescent="0.2"/>
    <row r="1045" ht="15" hidden="1" customHeight="1" x14ac:dyDescent="0.2"/>
    <row r="1046" ht="15" hidden="1" customHeight="1" x14ac:dyDescent="0.2"/>
    <row r="1047" ht="15" hidden="1" customHeight="1" x14ac:dyDescent="0.2"/>
    <row r="1048" ht="15" hidden="1" customHeight="1" x14ac:dyDescent="0.2"/>
    <row r="1049" ht="15" hidden="1" customHeight="1" x14ac:dyDescent="0.2"/>
    <row r="1050" ht="15" hidden="1" customHeight="1" x14ac:dyDescent="0.2"/>
    <row r="1051" ht="15" hidden="1" customHeight="1" x14ac:dyDescent="0.2"/>
    <row r="1052" ht="15" hidden="1" customHeight="1" x14ac:dyDescent="0.2"/>
    <row r="1053" ht="15" hidden="1" customHeight="1" x14ac:dyDescent="0.2"/>
    <row r="1054" ht="15" hidden="1" customHeight="1" x14ac:dyDescent="0.2"/>
    <row r="1055" ht="15" hidden="1" customHeight="1" x14ac:dyDescent="0.2"/>
    <row r="1056" ht="15" hidden="1" customHeight="1" x14ac:dyDescent="0.2"/>
    <row r="1057" ht="15" hidden="1" customHeight="1" x14ac:dyDescent="0.2"/>
    <row r="1058" ht="15" hidden="1" customHeight="1" x14ac:dyDescent="0.2"/>
    <row r="1059" ht="15" hidden="1" customHeight="1" x14ac:dyDescent="0.2"/>
    <row r="1060" ht="15" hidden="1" customHeight="1" x14ac:dyDescent="0.2"/>
    <row r="1061" ht="15" hidden="1" customHeight="1" x14ac:dyDescent="0.2"/>
    <row r="1062" ht="15" hidden="1" customHeight="1" x14ac:dyDescent="0.2"/>
    <row r="1063" ht="15" hidden="1" customHeight="1" x14ac:dyDescent="0.2"/>
    <row r="1064" ht="15" hidden="1" customHeight="1" x14ac:dyDescent="0.2"/>
    <row r="1065" ht="15" hidden="1" customHeight="1" x14ac:dyDescent="0.2"/>
    <row r="1066" ht="15" hidden="1" customHeight="1" x14ac:dyDescent="0.2"/>
    <row r="1067" ht="15" hidden="1" customHeight="1" x14ac:dyDescent="0.2"/>
    <row r="1068" ht="15" hidden="1" customHeight="1" x14ac:dyDescent="0.2"/>
    <row r="1069" ht="15" hidden="1" customHeight="1" x14ac:dyDescent="0.2"/>
    <row r="1070" ht="15" hidden="1" customHeight="1" x14ac:dyDescent="0.2"/>
    <row r="1071" ht="15" hidden="1" customHeight="1" x14ac:dyDescent="0.2"/>
    <row r="1072" ht="15" hidden="1" customHeight="1" x14ac:dyDescent="0.2"/>
    <row r="1073" ht="15" hidden="1" customHeight="1" x14ac:dyDescent="0.2"/>
    <row r="1074" ht="15" hidden="1" customHeight="1" x14ac:dyDescent="0.2"/>
    <row r="1075" ht="15" hidden="1" customHeight="1" x14ac:dyDescent="0.2"/>
    <row r="1076" ht="15" hidden="1" customHeight="1" x14ac:dyDescent="0.2"/>
    <row r="1077" ht="15" hidden="1" customHeight="1" x14ac:dyDescent="0.2"/>
    <row r="1078" ht="15" hidden="1" customHeight="1" x14ac:dyDescent="0.2"/>
    <row r="1079" ht="15" hidden="1" customHeight="1" x14ac:dyDescent="0.2"/>
    <row r="1080" ht="15" hidden="1" customHeight="1" x14ac:dyDescent="0.2"/>
    <row r="1081" ht="15" hidden="1" customHeight="1" x14ac:dyDescent="0.2"/>
    <row r="1082" ht="15" hidden="1" customHeight="1" x14ac:dyDescent="0.2"/>
    <row r="1083" ht="15" hidden="1" customHeight="1" x14ac:dyDescent="0.2"/>
    <row r="1084" ht="15" hidden="1" customHeight="1" x14ac:dyDescent="0.2"/>
    <row r="1085" ht="15" hidden="1" customHeight="1" x14ac:dyDescent="0.2"/>
    <row r="1086" ht="15" hidden="1" customHeight="1" x14ac:dyDescent="0.2"/>
    <row r="1087" ht="15" hidden="1" customHeight="1" x14ac:dyDescent="0.2"/>
    <row r="1088" ht="15" hidden="1" customHeight="1" x14ac:dyDescent="0.2"/>
    <row r="1089" ht="15" hidden="1" customHeight="1" x14ac:dyDescent="0.2"/>
    <row r="1090" ht="15" hidden="1" customHeight="1" x14ac:dyDescent="0.2"/>
    <row r="1091" ht="15" hidden="1" customHeight="1" x14ac:dyDescent="0.2"/>
    <row r="1092" ht="15" hidden="1" customHeight="1" x14ac:dyDescent="0.2"/>
    <row r="1093" ht="15" hidden="1" customHeight="1" x14ac:dyDescent="0.2"/>
    <row r="1094" ht="15" hidden="1" customHeight="1" x14ac:dyDescent="0.2"/>
    <row r="1095" ht="15" hidden="1" customHeight="1" x14ac:dyDescent="0.2"/>
    <row r="1096" ht="15" hidden="1" customHeight="1" x14ac:dyDescent="0.2"/>
    <row r="1097" ht="15" hidden="1" customHeight="1" x14ac:dyDescent="0.2"/>
    <row r="1098" ht="15" hidden="1" customHeight="1" x14ac:dyDescent="0.2"/>
    <row r="1099" ht="15" hidden="1" customHeight="1" x14ac:dyDescent="0.2"/>
    <row r="1100" ht="15" hidden="1" customHeight="1" x14ac:dyDescent="0.2"/>
    <row r="1101" ht="15" hidden="1" customHeight="1" x14ac:dyDescent="0.2"/>
    <row r="1102" ht="15" hidden="1" customHeight="1" x14ac:dyDescent="0.2"/>
    <row r="1103" ht="15" hidden="1" customHeight="1" x14ac:dyDescent="0.2"/>
    <row r="1104" ht="15" hidden="1" customHeight="1" x14ac:dyDescent="0.2"/>
    <row r="1105" ht="15" hidden="1" customHeight="1" x14ac:dyDescent="0.2"/>
    <row r="1106" ht="15" hidden="1" customHeight="1" x14ac:dyDescent="0.2"/>
    <row r="1107" ht="15" hidden="1" customHeight="1" x14ac:dyDescent="0.2"/>
    <row r="1108" ht="15" hidden="1" customHeight="1" x14ac:dyDescent="0.2"/>
    <row r="1109" ht="15" hidden="1" customHeight="1" x14ac:dyDescent="0.2"/>
    <row r="1110" ht="15" hidden="1" customHeight="1" x14ac:dyDescent="0.2"/>
    <row r="1111" ht="15" hidden="1" customHeight="1" x14ac:dyDescent="0.2"/>
    <row r="1112" ht="15" hidden="1" customHeight="1" x14ac:dyDescent="0.2"/>
    <row r="1113" ht="15" hidden="1" customHeight="1" x14ac:dyDescent="0.2"/>
    <row r="1114" ht="15" hidden="1" customHeight="1" x14ac:dyDescent="0.2"/>
    <row r="1115" ht="15" hidden="1" customHeight="1" x14ac:dyDescent="0.2"/>
    <row r="1116" ht="15" hidden="1" customHeight="1" x14ac:dyDescent="0.2"/>
    <row r="1117" ht="15" hidden="1" customHeight="1" x14ac:dyDescent="0.2"/>
    <row r="1118" ht="15" hidden="1" customHeight="1" x14ac:dyDescent="0.2"/>
    <row r="1119" ht="15" hidden="1" customHeight="1" x14ac:dyDescent="0.2"/>
    <row r="1120" ht="15" hidden="1" customHeight="1" x14ac:dyDescent="0.2"/>
    <row r="1121" ht="15" hidden="1" customHeight="1" x14ac:dyDescent="0.2"/>
    <row r="1122" ht="15" hidden="1" customHeight="1" x14ac:dyDescent="0.2"/>
    <row r="1123" ht="15" hidden="1" customHeight="1" x14ac:dyDescent="0.2"/>
    <row r="1124" ht="15" hidden="1" customHeight="1" x14ac:dyDescent="0.2"/>
    <row r="1125" ht="15" hidden="1" customHeight="1" x14ac:dyDescent="0.2"/>
    <row r="1126" ht="15" hidden="1" customHeight="1" x14ac:dyDescent="0.2"/>
    <row r="1127" ht="15" hidden="1" customHeight="1" x14ac:dyDescent="0.2"/>
    <row r="1128" ht="15" hidden="1" customHeight="1" x14ac:dyDescent="0.2"/>
    <row r="1129" ht="15" hidden="1" customHeight="1" x14ac:dyDescent="0.2"/>
    <row r="1130" ht="15" hidden="1" customHeight="1" x14ac:dyDescent="0.2"/>
    <row r="1131" ht="15" hidden="1" customHeight="1" x14ac:dyDescent="0.2"/>
    <row r="1132" ht="15" hidden="1" customHeight="1" x14ac:dyDescent="0.2"/>
    <row r="1133" ht="15" hidden="1" customHeight="1" x14ac:dyDescent="0.2"/>
    <row r="1134" ht="15" hidden="1" customHeight="1" x14ac:dyDescent="0.2"/>
    <row r="1135" ht="15" hidden="1" customHeight="1" x14ac:dyDescent="0.2"/>
    <row r="1136" ht="15" hidden="1" customHeight="1" x14ac:dyDescent="0.2"/>
    <row r="1137" ht="15" hidden="1" customHeight="1" x14ac:dyDescent="0.2"/>
    <row r="1138" ht="15" hidden="1" customHeight="1" x14ac:dyDescent="0.2"/>
    <row r="1139" ht="15" hidden="1" customHeight="1" x14ac:dyDescent="0.2"/>
    <row r="1140" ht="15" hidden="1" customHeight="1" x14ac:dyDescent="0.2"/>
    <row r="1141" ht="15" hidden="1" customHeight="1" x14ac:dyDescent="0.2"/>
    <row r="1142" ht="15" hidden="1" customHeight="1" x14ac:dyDescent="0.2"/>
    <row r="1143" ht="15" hidden="1" customHeight="1" x14ac:dyDescent="0.2"/>
    <row r="1144" ht="15" hidden="1" customHeight="1" x14ac:dyDescent="0.2"/>
    <row r="1145" ht="15" hidden="1" customHeight="1" x14ac:dyDescent="0.2"/>
    <row r="1146" ht="15" hidden="1" customHeight="1" x14ac:dyDescent="0.2"/>
    <row r="1147" ht="15" hidden="1" customHeight="1" x14ac:dyDescent="0.2"/>
    <row r="1148" ht="15" hidden="1" customHeight="1" x14ac:dyDescent="0.2"/>
    <row r="1149" ht="15" hidden="1" customHeight="1" x14ac:dyDescent="0.2"/>
    <row r="1150" ht="15" hidden="1" customHeight="1" x14ac:dyDescent="0.2"/>
    <row r="1151" ht="15" hidden="1" customHeight="1" x14ac:dyDescent="0.2"/>
    <row r="1152" ht="15" hidden="1" customHeight="1" x14ac:dyDescent="0.2"/>
    <row r="1153" ht="15" hidden="1" customHeight="1" x14ac:dyDescent="0.2"/>
    <row r="1154" ht="15" hidden="1" customHeight="1" x14ac:dyDescent="0.2"/>
    <row r="1155" ht="15" hidden="1" customHeight="1" x14ac:dyDescent="0.2"/>
    <row r="1156" ht="15" hidden="1" customHeight="1" x14ac:dyDescent="0.2"/>
    <row r="1157" ht="15" hidden="1" customHeight="1" x14ac:dyDescent="0.2"/>
    <row r="1158" ht="15" hidden="1" customHeight="1" x14ac:dyDescent="0.2"/>
    <row r="1159" ht="15" hidden="1" customHeight="1" x14ac:dyDescent="0.2"/>
    <row r="1160" ht="15" hidden="1" customHeight="1" x14ac:dyDescent="0.2"/>
    <row r="1161" ht="15" hidden="1" customHeight="1" x14ac:dyDescent="0.2"/>
    <row r="1162" ht="15" hidden="1" customHeight="1" x14ac:dyDescent="0.2"/>
    <row r="1163" ht="15" hidden="1" customHeight="1" x14ac:dyDescent="0.2"/>
    <row r="1164" ht="15" hidden="1" customHeight="1" x14ac:dyDescent="0.2"/>
    <row r="1165" ht="15" hidden="1" customHeight="1" x14ac:dyDescent="0.2"/>
    <row r="1166" ht="15" hidden="1" customHeight="1" x14ac:dyDescent="0.2"/>
    <row r="1167" ht="15" hidden="1" customHeight="1" x14ac:dyDescent="0.2"/>
    <row r="1168" ht="15" hidden="1" customHeight="1" x14ac:dyDescent="0.2"/>
  </sheetData>
  <sheetProtection algorithmName="SHA-512" hashValue="uu8CaWLSqrKwcWNQBOyh/xLbxZH/JFAIpeeCD4jtedFCna8SET1OA1ham+IUFudocYw8y7e0Up5WmnNTwzsEqw==" saltValue="/uOz80S0WW7UxhFBaRlD9g==" spinCount="100000" sheet="1" objects="1" scenarios="1"/>
  <mergeCells count="876">
    <mergeCell ref="B710:M710"/>
    <mergeCell ref="O710:AH710"/>
    <mergeCell ref="B712:M712"/>
    <mergeCell ref="O712:AH712"/>
    <mergeCell ref="B714:AP714"/>
    <mergeCell ref="B716:AP716"/>
    <mergeCell ref="B717:AO717"/>
    <mergeCell ref="B718:AP718"/>
    <mergeCell ref="A662:AP662"/>
    <mergeCell ref="B663:AP663"/>
    <mergeCell ref="B665:AP665"/>
    <mergeCell ref="C669:AP669"/>
    <mergeCell ref="C671:AP671"/>
    <mergeCell ref="C681:AP681"/>
    <mergeCell ref="C683:AP683"/>
    <mergeCell ref="C685:AP685"/>
    <mergeCell ref="C687:AP687"/>
    <mergeCell ref="C689:AP689"/>
    <mergeCell ref="C691:AP691"/>
    <mergeCell ref="C693:AP693"/>
    <mergeCell ref="C695:AP695"/>
    <mergeCell ref="B699:AP699"/>
    <mergeCell ref="B702:M702"/>
    <mergeCell ref="O702:P702"/>
    <mergeCell ref="T702:V702"/>
    <mergeCell ref="Z702:AA702"/>
    <mergeCell ref="C679:AP679"/>
    <mergeCell ref="C673:AP673"/>
    <mergeCell ref="C677:AP677"/>
    <mergeCell ref="O704:AH708"/>
    <mergeCell ref="B658:N658"/>
    <mergeCell ref="P658:S658"/>
    <mergeCell ref="T658:U658"/>
    <mergeCell ref="W658:Z658"/>
    <mergeCell ref="AA658:AB658"/>
    <mergeCell ref="AD658:AG658"/>
    <mergeCell ref="AH658:AI658"/>
    <mergeCell ref="AK658:AN658"/>
    <mergeCell ref="AO658:AP658"/>
    <mergeCell ref="B660:N660"/>
    <mergeCell ref="P660:S660"/>
    <mergeCell ref="T660:U660"/>
    <mergeCell ref="W660:Z660"/>
    <mergeCell ref="AA660:AB660"/>
    <mergeCell ref="AD660:AG660"/>
    <mergeCell ref="AH660:AI660"/>
    <mergeCell ref="AK660:AN660"/>
    <mergeCell ref="AO660:AP660"/>
    <mergeCell ref="B654:N654"/>
    <mergeCell ref="P654:S654"/>
    <mergeCell ref="T654:U654"/>
    <mergeCell ref="W654:Z654"/>
    <mergeCell ref="AA654:AB654"/>
    <mergeCell ref="AD654:AG654"/>
    <mergeCell ref="AH654:AI654"/>
    <mergeCell ref="AK654:AN654"/>
    <mergeCell ref="AO654:AP654"/>
    <mergeCell ref="B656:N656"/>
    <mergeCell ref="P656:S656"/>
    <mergeCell ref="T656:U656"/>
    <mergeCell ref="W656:Z656"/>
    <mergeCell ref="AA656:AB656"/>
    <mergeCell ref="AD656:AG656"/>
    <mergeCell ref="AH656:AI656"/>
    <mergeCell ref="AK656:AN656"/>
    <mergeCell ref="AO656:AP656"/>
    <mergeCell ref="AH648:AI648"/>
    <mergeCell ref="AK648:AN648"/>
    <mergeCell ref="AO648:AP648"/>
    <mergeCell ref="B650:N650"/>
    <mergeCell ref="P650:S650"/>
    <mergeCell ref="T650:U650"/>
    <mergeCell ref="W650:Z650"/>
    <mergeCell ref="AA650:AB650"/>
    <mergeCell ref="AD650:AG650"/>
    <mergeCell ref="AH650:AI650"/>
    <mergeCell ref="AK650:AN650"/>
    <mergeCell ref="AO650:AP650"/>
    <mergeCell ref="B648:N648"/>
    <mergeCell ref="P648:S648"/>
    <mergeCell ref="T648:U648"/>
    <mergeCell ref="W648:Z648"/>
    <mergeCell ref="AA648:AB648"/>
    <mergeCell ref="AD648:AG648"/>
    <mergeCell ref="B652:N652"/>
    <mergeCell ref="P652:S652"/>
    <mergeCell ref="T652:U652"/>
    <mergeCell ref="W652:Z652"/>
    <mergeCell ref="AA652:AB652"/>
    <mergeCell ref="AD652:AG652"/>
    <mergeCell ref="AH652:AI652"/>
    <mergeCell ref="AK652:AN652"/>
    <mergeCell ref="AO652:AP652"/>
    <mergeCell ref="P642:U646"/>
    <mergeCell ref="W642:AB646"/>
    <mergeCell ref="AD642:AI646"/>
    <mergeCell ref="AK642:AP646"/>
    <mergeCell ref="B628:O628"/>
    <mergeCell ref="Q628:X628"/>
    <mergeCell ref="Y628:Z628"/>
    <mergeCell ref="B630:O630"/>
    <mergeCell ref="Q630:X630"/>
    <mergeCell ref="Y630:Z630"/>
    <mergeCell ref="B632:O632"/>
    <mergeCell ref="Q632:X632"/>
    <mergeCell ref="Y632:Z632"/>
    <mergeCell ref="A636:AP636"/>
    <mergeCell ref="B637:AP637"/>
    <mergeCell ref="B623:O624"/>
    <mergeCell ref="Q624:X624"/>
    <mergeCell ref="Y624:Z624"/>
    <mergeCell ref="B626:O626"/>
    <mergeCell ref="Q626:X626"/>
    <mergeCell ref="Y626:Z626"/>
    <mergeCell ref="B639:AP640"/>
    <mergeCell ref="Q613:X613"/>
    <mergeCell ref="Y613:Z613"/>
    <mergeCell ref="AI619:AJ619"/>
    <mergeCell ref="B621:O622"/>
    <mergeCell ref="Q622:X622"/>
    <mergeCell ref="Y622:Z622"/>
    <mergeCell ref="B634:O634"/>
    <mergeCell ref="Q634:X634"/>
    <mergeCell ref="Y634:Z634"/>
    <mergeCell ref="Q615:X615"/>
    <mergeCell ref="Y615:Z615"/>
    <mergeCell ref="B617:O617"/>
    <mergeCell ref="Q617:X617"/>
    <mergeCell ref="Y617:Z617"/>
    <mergeCell ref="B619:O619"/>
    <mergeCell ref="AA619:AH619"/>
    <mergeCell ref="B595:AP595"/>
    <mergeCell ref="B597:AP597"/>
    <mergeCell ref="B599:I599"/>
    <mergeCell ref="J599:K599"/>
    <mergeCell ref="B601:AP601"/>
    <mergeCell ref="B603:AP603"/>
    <mergeCell ref="B607:AP609"/>
    <mergeCell ref="B592:O592"/>
    <mergeCell ref="Q592:V592"/>
    <mergeCell ref="W592:X592"/>
    <mergeCell ref="Z592:AG592"/>
    <mergeCell ref="B611:O611"/>
    <mergeCell ref="Q611:X611"/>
    <mergeCell ref="Y611:Z611"/>
    <mergeCell ref="B613:O613"/>
    <mergeCell ref="B582:AP582"/>
    <mergeCell ref="Q584:X584"/>
    <mergeCell ref="Z584:AI584"/>
    <mergeCell ref="B586:O586"/>
    <mergeCell ref="Q586:V586"/>
    <mergeCell ref="W586:X586"/>
    <mergeCell ref="Z586:AG586"/>
    <mergeCell ref="AH586:AI586"/>
    <mergeCell ref="B588:O588"/>
    <mergeCell ref="Q588:V588"/>
    <mergeCell ref="W588:X588"/>
    <mergeCell ref="Z588:AG588"/>
    <mergeCell ref="AH588:AI588"/>
    <mergeCell ref="B590:O590"/>
    <mergeCell ref="Q590:V590"/>
    <mergeCell ref="W590:X590"/>
    <mergeCell ref="Z590:AG590"/>
    <mergeCell ref="AH590:AI590"/>
    <mergeCell ref="AH592:AI592"/>
    <mergeCell ref="B594:AP594"/>
    <mergeCell ref="Q567:V567"/>
    <mergeCell ref="W567:X567"/>
    <mergeCell ref="B569:AP569"/>
    <mergeCell ref="B571:AP571"/>
    <mergeCell ref="Q573:X573"/>
    <mergeCell ref="Z573:AI573"/>
    <mergeCell ref="B575:O575"/>
    <mergeCell ref="Q575:V575"/>
    <mergeCell ref="W575:X575"/>
    <mergeCell ref="Z575:AG575"/>
    <mergeCell ref="AH575:AI575"/>
    <mergeCell ref="B577:O577"/>
    <mergeCell ref="Q577:V577"/>
    <mergeCell ref="W577:X577"/>
    <mergeCell ref="Z577:AG577"/>
    <mergeCell ref="AH577:AI577"/>
    <mergeCell ref="B579:O579"/>
    <mergeCell ref="Q579:V579"/>
    <mergeCell ref="W579:X579"/>
    <mergeCell ref="Z579:AG579"/>
    <mergeCell ref="AH579:AI579"/>
    <mergeCell ref="B558:AP558"/>
    <mergeCell ref="Q559:X559"/>
    <mergeCell ref="B563:O563"/>
    <mergeCell ref="Q563:V563"/>
    <mergeCell ref="W563:X563"/>
    <mergeCell ref="B561:O561"/>
    <mergeCell ref="B545:AP546"/>
    <mergeCell ref="Q548:X548"/>
    <mergeCell ref="B550:O550"/>
    <mergeCell ref="Q550:V550"/>
    <mergeCell ref="W550:X550"/>
    <mergeCell ref="B552:O552"/>
    <mergeCell ref="Q552:V552"/>
    <mergeCell ref="W552:X552"/>
    <mergeCell ref="B554:O554"/>
    <mergeCell ref="Q554:V554"/>
    <mergeCell ref="W554:X554"/>
    <mergeCell ref="B565:O565"/>
    <mergeCell ref="Q565:V565"/>
    <mergeCell ref="Q535:X535"/>
    <mergeCell ref="Z535:AI535"/>
    <mergeCell ref="Z537:AG537"/>
    <mergeCell ref="AH537:AI537"/>
    <mergeCell ref="B539:O539"/>
    <mergeCell ref="Q539:V539"/>
    <mergeCell ref="W539:X539"/>
    <mergeCell ref="Z539:AG539"/>
    <mergeCell ref="AH539:AI539"/>
    <mergeCell ref="B541:O541"/>
    <mergeCell ref="Q541:V541"/>
    <mergeCell ref="W541:X541"/>
    <mergeCell ref="Z541:AG541"/>
    <mergeCell ref="AH541:AI541"/>
    <mergeCell ref="B543:O543"/>
    <mergeCell ref="Q543:V543"/>
    <mergeCell ref="W543:X543"/>
    <mergeCell ref="Z543:AG543"/>
    <mergeCell ref="AH543:AI543"/>
    <mergeCell ref="B556:O556"/>
    <mergeCell ref="Q556:V556"/>
    <mergeCell ref="W556:X556"/>
    <mergeCell ref="B522:H522"/>
    <mergeCell ref="I522:N522"/>
    <mergeCell ref="O522:P522"/>
    <mergeCell ref="R522:U522"/>
    <mergeCell ref="Z522:AE522"/>
    <mergeCell ref="AF522:AG522"/>
    <mergeCell ref="B525:AP525"/>
    <mergeCell ref="B527:H527"/>
    <mergeCell ref="J527:M527"/>
    <mergeCell ref="N527:O527"/>
    <mergeCell ref="B529:H529"/>
    <mergeCell ref="J529:M529"/>
    <mergeCell ref="N529:O529"/>
    <mergeCell ref="B531:H531"/>
    <mergeCell ref="J531:M531"/>
    <mergeCell ref="N531:O531"/>
    <mergeCell ref="B533:AP533"/>
    <mergeCell ref="A511:AP511"/>
    <mergeCell ref="B512:AP513"/>
    <mergeCell ref="I515:P516"/>
    <mergeCell ref="R515:U516"/>
    <mergeCell ref="W515:AG516"/>
    <mergeCell ref="B518:H518"/>
    <mergeCell ref="I518:N518"/>
    <mergeCell ref="O518:P518"/>
    <mergeCell ref="R518:U518"/>
    <mergeCell ref="Z518:AE518"/>
    <mergeCell ref="AF518:AG518"/>
    <mergeCell ref="B520:H520"/>
    <mergeCell ref="I520:N520"/>
    <mergeCell ref="O520:P520"/>
    <mergeCell ref="R520:U520"/>
    <mergeCell ref="Z520:AE520"/>
    <mergeCell ref="AF520:AG520"/>
    <mergeCell ref="Y507:AD507"/>
    <mergeCell ref="B508:H508"/>
    <mergeCell ref="I508:N508"/>
    <mergeCell ref="O508:P508"/>
    <mergeCell ref="R508:U508"/>
    <mergeCell ref="Y508:AD508"/>
    <mergeCell ref="AE508:AF508"/>
    <mergeCell ref="AG508:AN508"/>
    <mergeCell ref="AO508:AP508"/>
    <mergeCell ref="Y509:AD509"/>
    <mergeCell ref="B510:H510"/>
    <mergeCell ref="I510:N510"/>
    <mergeCell ref="O510:P510"/>
    <mergeCell ref="R510:U510"/>
    <mergeCell ref="Y510:AD510"/>
    <mergeCell ref="AE510:AF510"/>
    <mergeCell ref="AG510:AN510"/>
    <mergeCell ref="AO510:AP510"/>
    <mergeCell ref="AO506:AP506"/>
    <mergeCell ref="B476:O476"/>
    <mergeCell ref="Q476:V476"/>
    <mergeCell ref="W476:X476"/>
    <mergeCell ref="B478:O478"/>
    <mergeCell ref="Q478:V478"/>
    <mergeCell ref="W478:X478"/>
    <mergeCell ref="B480:O480"/>
    <mergeCell ref="Q480:V480"/>
    <mergeCell ref="W480:X480"/>
    <mergeCell ref="B482:O482"/>
    <mergeCell ref="Q482:V482"/>
    <mergeCell ref="W482:X482"/>
    <mergeCell ref="B484:O484"/>
    <mergeCell ref="Q484:V484"/>
    <mergeCell ref="W484:X484"/>
    <mergeCell ref="B486:O486"/>
    <mergeCell ref="Q494:V494"/>
    <mergeCell ref="W494:X494"/>
    <mergeCell ref="B496:O496"/>
    <mergeCell ref="Q496:V496"/>
    <mergeCell ref="W496:X496"/>
    <mergeCell ref="B498:AP498"/>
    <mergeCell ref="B500:AP500"/>
    <mergeCell ref="B466:E466"/>
    <mergeCell ref="G466:L466"/>
    <mergeCell ref="M466:N466"/>
    <mergeCell ref="P466:S466"/>
    <mergeCell ref="X466:AC466"/>
    <mergeCell ref="AD466:AE466"/>
    <mergeCell ref="AG466:AJ466"/>
    <mergeCell ref="B468:AJ468"/>
    <mergeCell ref="B506:H506"/>
    <mergeCell ref="I506:N506"/>
    <mergeCell ref="O506:P506"/>
    <mergeCell ref="R506:U506"/>
    <mergeCell ref="Y506:AD506"/>
    <mergeCell ref="AE506:AF506"/>
    <mergeCell ref="AG506:AN506"/>
    <mergeCell ref="B502:AP502"/>
    <mergeCell ref="I504:P504"/>
    <mergeCell ref="R504:U504"/>
    <mergeCell ref="V504:AF504"/>
    <mergeCell ref="AG504:AP504"/>
    <mergeCell ref="B470:AP470"/>
    <mergeCell ref="B472:O472"/>
    <mergeCell ref="Q472:V472"/>
    <mergeCell ref="W472:X472"/>
    <mergeCell ref="B474:O474"/>
    <mergeCell ref="Q474:V474"/>
    <mergeCell ref="W474:X474"/>
    <mergeCell ref="Q486:V486"/>
    <mergeCell ref="W486:X486"/>
    <mergeCell ref="P438:S438"/>
    <mergeCell ref="X438:AC438"/>
    <mergeCell ref="AD438:AE438"/>
    <mergeCell ref="AG438:AJ438"/>
    <mergeCell ref="B456:AP458"/>
    <mergeCell ref="B459:AP459"/>
    <mergeCell ref="B461:E462"/>
    <mergeCell ref="G461:N462"/>
    <mergeCell ref="P461:S462"/>
    <mergeCell ref="U461:AE462"/>
    <mergeCell ref="AG461:AO462"/>
    <mergeCell ref="A442:AP442"/>
    <mergeCell ref="B443:AJ443"/>
    <mergeCell ref="AK443:AN443"/>
    <mergeCell ref="AO443:AP443"/>
    <mergeCell ref="A444:AP444"/>
    <mergeCell ref="B445:AP446"/>
    <mergeCell ref="G448:N449"/>
    <mergeCell ref="P448:S449"/>
    <mergeCell ref="U448:AE449"/>
    <mergeCell ref="B421:E421"/>
    <mergeCell ref="I421:N421"/>
    <mergeCell ref="S421:V421"/>
    <mergeCell ref="AF421:AK421"/>
    <mergeCell ref="B427:E427"/>
    <mergeCell ref="I427:N427"/>
    <mergeCell ref="S427:V427"/>
    <mergeCell ref="AF427:AK427"/>
    <mergeCell ref="B429:AP432"/>
    <mergeCell ref="S423:V423"/>
    <mergeCell ref="AF423:AK423"/>
    <mergeCell ref="AL423:AM423"/>
    <mergeCell ref="B425:E425"/>
    <mergeCell ref="I425:N425"/>
    <mergeCell ref="S425:V425"/>
    <mergeCell ref="AF425:AK425"/>
    <mergeCell ref="AL425:AM425"/>
    <mergeCell ref="B440:E440"/>
    <mergeCell ref="G440:L440"/>
    <mergeCell ref="M440:N440"/>
    <mergeCell ref="P440:S440"/>
    <mergeCell ref="X440:AC440"/>
    <mergeCell ref="AD440:AE440"/>
    <mergeCell ref="AG440:AJ440"/>
    <mergeCell ref="B433:AP433"/>
    <mergeCell ref="B435:E436"/>
    <mergeCell ref="G435:N436"/>
    <mergeCell ref="P435:S436"/>
    <mergeCell ref="U435:AE436"/>
    <mergeCell ref="AG435:AO436"/>
    <mergeCell ref="B438:E438"/>
    <mergeCell ref="G438:L438"/>
    <mergeCell ref="M438:N438"/>
    <mergeCell ref="AL427:AM427"/>
    <mergeCell ref="B413:E413"/>
    <mergeCell ref="I413:N413"/>
    <mergeCell ref="S413:V413"/>
    <mergeCell ref="AF413:AK413"/>
    <mergeCell ref="AL413:AM413"/>
    <mergeCell ref="B415:E415"/>
    <mergeCell ref="I415:N415"/>
    <mergeCell ref="S415:V415"/>
    <mergeCell ref="AF415:AK415"/>
    <mergeCell ref="AL415:AM415"/>
    <mergeCell ref="B417:E417"/>
    <mergeCell ref="I417:N417"/>
    <mergeCell ref="S417:V417"/>
    <mergeCell ref="AF417:AK417"/>
    <mergeCell ref="AL417:AM417"/>
    <mergeCell ref="B419:E419"/>
    <mergeCell ref="I419:N419"/>
    <mergeCell ref="S419:V419"/>
    <mergeCell ref="AF419:AK419"/>
    <mergeCell ref="AL419:AM419"/>
    <mergeCell ref="AL421:AM421"/>
    <mergeCell ref="B423:E423"/>
    <mergeCell ref="I423:N423"/>
    <mergeCell ref="B411:E411"/>
    <mergeCell ref="I411:N411"/>
    <mergeCell ref="S411:V411"/>
    <mergeCell ref="AF411:AK411"/>
    <mergeCell ref="AL411:AM411"/>
    <mergeCell ref="B405:E405"/>
    <mergeCell ref="I405:N405"/>
    <mergeCell ref="S405:V405"/>
    <mergeCell ref="AF405:AK405"/>
    <mergeCell ref="AL405:AM405"/>
    <mergeCell ref="B407:E407"/>
    <mergeCell ref="I407:N407"/>
    <mergeCell ref="S407:V407"/>
    <mergeCell ref="AF407:AK407"/>
    <mergeCell ref="AL407:AM407"/>
    <mergeCell ref="B386:O386"/>
    <mergeCell ref="Q386:V386"/>
    <mergeCell ref="W386:X386"/>
    <mergeCell ref="Q388:V388"/>
    <mergeCell ref="W388:X388"/>
    <mergeCell ref="Q390:V390"/>
    <mergeCell ref="W390:X390"/>
    <mergeCell ref="B409:E409"/>
    <mergeCell ref="I409:N409"/>
    <mergeCell ref="S409:V409"/>
    <mergeCell ref="B400:AP400"/>
    <mergeCell ref="B402:F403"/>
    <mergeCell ref="I402:Q403"/>
    <mergeCell ref="S402:V403"/>
    <mergeCell ref="X402:AN403"/>
    <mergeCell ref="AF409:AK409"/>
    <mergeCell ref="AL409:AM409"/>
    <mergeCell ref="AD349:AE349"/>
    <mergeCell ref="B351:AP351"/>
    <mergeCell ref="B353:O353"/>
    <mergeCell ref="Q353:T353"/>
    <mergeCell ref="U353:V353"/>
    <mergeCell ref="X353:AC353"/>
    <mergeCell ref="AD353:AE353"/>
    <mergeCell ref="B355:O355"/>
    <mergeCell ref="Q355:T355"/>
    <mergeCell ref="U355:V355"/>
    <mergeCell ref="X355:AC355"/>
    <mergeCell ref="AD355:AE355"/>
    <mergeCell ref="B357:O357"/>
    <mergeCell ref="X357:AC357"/>
    <mergeCell ref="AD357:AE357"/>
    <mergeCell ref="A359:AP359"/>
    <mergeCell ref="B382:AP382"/>
    <mergeCell ref="Q384:V384"/>
    <mergeCell ref="W384:X384"/>
    <mergeCell ref="B361:AP362"/>
    <mergeCell ref="B339:O339"/>
    <mergeCell ref="Q339:T339"/>
    <mergeCell ref="U339:V339"/>
    <mergeCell ref="X339:AC339"/>
    <mergeCell ref="AD339:AE339"/>
    <mergeCell ref="B341:O341"/>
    <mergeCell ref="X341:AC341"/>
    <mergeCell ref="AD341:AE341"/>
    <mergeCell ref="B343:AP343"/>
    <mergeCell ref="B345:O345"/>
    <mergeCell ref="Q345:T345"/>
    <mergeCell ref="U345:V345"/>
    <mergeCell ref="X345:AC345"/>
    <mergeCell ref="AD345:AE345"/>
    <mergeCell ref="B347:O347"/>
    <mergeCell ref="Q347:T347"/>
    <mergeCell ref="U347:V347"/>
    <mergeCell ref="X347:AC347"/>
    <mergeCell ref="AD347:AE347"/>
    <mergeCell ref="B331:O331"/>
    <mergeCell ref="Q331:T331"/>
    <mergeCell ref="U331:V331"/>
    <mergeCell ref="X331:AC331"/>
    <mergeCell ref="AD331:AE331"/>
    <mergeCell ref="B333:O333"/>
    <mergeCell ref="Q333:T333"/>
    <mergeCell ref="U333:V333"/>
    <mergeCell ref="X333:AC333"/>
    <mergeCell ref="AD333:AE333"/>
    <mergeCell ref="B335:O335"/>
    <mergeCell ref="Q335:T335"/>
    <mergeCell ref="U335:V335"/>
    <mergeCell ref="X335:AC335"/>
    <mergeCell ref="AD335:AE335"/>
    <mergeCell ref="B337:O337"/>
    <mergeCell ref="Q337:T337"/>
    <mergeCell ref="U337:V337"/>
    <mergeCell ref="X337:AC337"/>
    <mergeCell ref="AD337:AE337"/>
    <mergeCell ref="B321:O321"/>
    <mergeCell ref="Q321:T321"/>
    <mergeCell ref="U321:V321"/>
    <mergeCell ref="X321:AC321"/>
    <mergeCell ref="AD321:AE321"/>
    <mergeCell ref="B323:O323"/>
    <mergeCell ref="Q323:T323"/>
    <mergeCell ref="U323:V323"/>
    <mergeCell ref="X323:AC323"/>
    <mergeCell ref="AD323:AE323"/>
    <mergeCell ref="B325:O325"/>
    <mergeCell ref="Q325:T325"/>
    <mergeCell ref="U325:V325"/>
    <mergeCell ref="X325:AC325"/>
    <mergeCell ref="AD325:AE325"/>
    <mergeCell ref="B329:O329"/>
    <mergeCell ref="Q329:T329"/>
    <mergeCell ref="U329:V329"/>
    <mergeCell ref="X329:AC329"/>
    <mergeCell ref="AD329:AE329"/>
    <mergeCell ref="AD327:AE327"/>
    <mergeCell ref="Q327:T327"/>
    <mergeCell ref="B313:O313"/>
    <mergeCell ref="Q313:T313"/>
    <mergeCell ref="U313:V313"/>
    <mergeCell ref="X313:AC313"/>
    <mergeCell ref="AD313:AE313"/>
    <mergeCell ref="B315:O315"/>
    <mergeCell ref="Q315:T315"/>
    <mergeCell ref="U315:V315"/>
    <mergeCell ref="X315:AC315"/>
    <mergeCell ref="AD315:AE315"/>
    <mergeCell ref="B317:O317"/>
    <mergeCell ref="Q317:T317"/>
    <mergeCell ref="U317:V317"/>
    <mergeCell ref="X317:AC317"/>
    <mergeCell ref="AD317:AE317"/>
    <mergeCell ref="B319:O319"/>
    <mergeCell ref="Q319:T319"/>
    <mergeCell ref="U319:V319"/>
    <mergeCell ref="X319:AC319"/>
    <mergeCell ref="AD319:AE319"/>
    <mergeCell ref="B305:O305"/>
    <mergeCell ref="Q305:T305"/>
    <mergeCell ref="U305:V305"/>
    <mergeCell ref="X305:AC305"/>
    <mergeCell ref="AD305:AE305"/>
    <mergeCell ref="B307:O307"/>
    <mergeCell ref="Q307:T307"/>
    <mergeCell ref="U307:V307"/>
    <mergeCell ref="X307:AC307"/>
    <mergeCell ref="AD307:AE307"/>
    <mergeCell ref="B309:O309"/>
    <mergeCell ref="Q309:T309"/>
    <mergeCell ref="U309:V309"/>
    <mergeCell ref="X309:AC309"/>
    <mergeCell ref="AD309:AE309"/>
    <mergeCell ref="B311:O311"/>
    <mergeCell ref="Q311:T311"/>
    <mergeCell ref="U311:V311"/>
    <mergeCell ref="X311:AC311"/>
    <mergeCell ref="AD311:AE311"/>
    <mergeCell ref="A296:N296"/>
    <mergeCell ref="B297:O297"/>
    <mergeCell ref="Q297:T297"/>
    <mergeCell ref="U297:V297"/>
    <mergeCell ref="X297:AC297"/>
    <mergeCell ref="AD297:AE297"/>
    <mergeCell ref="B299:O299"/>
    <mergeCell ref="Q299:T299"/>
    <mergeCell ref="U299:V299"/>
    <mergeCell ref="X299:AC299"/>
    <mergeCell ref="AD299:AE299"/>
    <mergeCell ref="B301:O301"/>
    <mergeCell ref="Q301:T301"/>
    <mergeCell ref="U301:V301"/>
    <mergeCell ref="X301:AC301"/>
    <mergeCell ref="AD301:AE301"/>
    <mergeCell ref="U303:V303"/>
    <mergeCell ref="X303:AC303"/>
    <mergeCell ref="AD303:AE303"/>
    <mergeCell ref="B286:AP287"/>
    <mergeCell ref="B289:O289"/>
    <mergeCell ref="Q289:T289"/>
    <mergeCell ref="U289:V289"/>
    <mergeCell ref="X289:AC289"/>
    <mergeCell ref="AD289:AE289"/>
    <mergeCell ref="B291:O291"/>
    <mergeCell ref="Q291:T291"/>
    <mergeCell ref="U291:V291"/>
    <mergeCell ref="X291:AC291"/>
    <mergeCell ref="AD291:AE291"/>
    <mergeCell ref="B293:O293"/>
    <mergeCell ref="Q293:T293"/>
    <mergeCell ref="U293:V293"/>
    <mergeCell ref="X293:AC293"/>
    <mergeCell ref="AD293:AE293"/>
    <mergeCell ref="B295:O295"/>
    <mergeCell ref="Q295:T295"/>
    <mergeCell ref="U295:V295"/>
    <mergeCell ref="X295:AC295"/>
    <mergeCell ref="AD295:AE295"/>
    <mergeCell ref="B259:AP259"/>
    <mergeCell ref="B261:O261"/>
    <mergeCell ref="Q261:T261"/>
    <mergeCell ref="B263:O264"/>
    <mergeCell ref="Q264:T264"/>
    <mergeCell ref="B266:AP266"/>
    <mergeCell ref="B268:E268"/>
    <mergeCell ref="B270:AP270"/>
    <mergeCell ref="B272:E272"/>
    <mergeCell ref="B274:AP274"/>
    <mergeCell ref="B276:E276"/>
    <mergeCell ref="A278:AP278"/>
    <mergeCell ref="B279:AP279"/>
    <mergeCell ref="B281:AP282"/>
    <mergeCell ref="B284:O284"/>
    <mergeCell ref="Q284:T284"/>
    <mergeCell ref="U284:V284"/>
    <mergeCell ref="X284:AC284"/>
    <mergeCell ref="AD284:AE284"/>
    <mergeCell ref="C225:AP225"/>
    <mergeCell ref="C227:AP227"/>
    <mergeCell ref="B229:AP229"/>
    <mergeCell ref="C230:AP230"/>
    <mergeCell ref="C232:AP232"/>
    <mergeCell ref="C234:AP234"/>
    <mergeCell ref="C236:AP236"/>
    <mergeCell ref="I238:AP238"/>
    <mergeCell ref="B240:AP240"/>
    <mergeCell ref="C241:AP241"/>
    <mergeCell ref="C242:AP242"/>
    <mergeCell ref="C243:AP243"/>
    <mergeCell ref="B244:AP244"/>
    <mergeCell ref="B246:E246"/>
    <mergeCell ref="B249:AP249"/>
    <mergeCell ref="B251:E251"/>
    <mergeCell ref="B254:AP254"/>
    <mergeCell ref="B174:O174"/>
    <mergeCell ref="Q174:T174"/>
    <mergeCell ref="V174:AP174"/>
    <mergeCell ref="B176:AP176"/>
    <mergeCell ref="B178:AP178"/>
    <mergeCell ref="B183:AP183"/>
    <mergeCell ref="C184:AP184"/>
    <mergeCell ref="C186:AO186"/>
    <mergeCell ref="C188:E188"/>
    <mergeCell ref="J188:L188"/>
    <mergeCell ref="B191:AP191"/>
    <mergeCell ref="B193:AP205"/>
    <mergeCell ref="B207:AP207"/>
    <mergeCell ref="B208:AP208"/>
    <mergeCell ref="B209:AP219"/>
    <mergeCell ref="A221:AP221"/>
    <mergeCell ref="B223:AP223"/>
    <mergeCell ref="B151:AP152"/>
    <mergeCell ref="C154:AP154"/>
    <mergeCell ref="C156:AP156"/>
    <mergeCell ref="A158:AP158"/>
    <mergeCell ref="B159:AP159"/>
    <mergeCell ref="B161:O162"/>
    <mergeCell ref="Q161:AP162"/>
    <mergeCell ref="B164:O164"/>
    <mergeCell ref="B166:O166"/>
    <mergeCell ref="Q166:AK166"/>
    <mergeCell ref="AM166:AP166"/>
    <mergeCell ref="B168:O168"/>
    <mergeCell ref="Q168:T168"/>
    <mergeCell ref="V168:AP168"/>
    <mergeCell ref="B170:O170"/>
    <mergeCell ref="B172:O172"/>
    <mergeCell ref="Q172:AK172"/>
    <mergeCell ref="AM172:AP172"/>
    <mergeCell ref="AD139:AP139"/>
    <mergeCell ref="C141:AP141"/>
    <mergeCell ref="B143:AP143"/>
    <mergeCell ref="B145:AP145"/>
    <mergeCell ref="C147:AP147"/>
    <mergeCell ref="C149:AP149"/>
    <mergeCell ref="Q94:V94"/>
    <mergeCell ref="W94:X94"/>
    <mergeCell ref="Z94:AE94"/>
    <mergeCell ref="AF94:AG94"/>
    <mergeCell ref="AI94:AN94"/>
    <mergeCell ref="AO94:AP94"/>
    <mergeCell ref="B100:AP100"/>
    <mergeCell ref="C102:AP102"/>
    <mergeCell ref="C104:AP104"/>
    <mergeCell ref="B106:AP106"/>
    <mergeCell ref="B107:AP107"/>
    <mergeCell ref="C108:AP108"/>
    <mergeCell ref="C110:AP110"/>
    <mergeCell ref="B112:AP112"/>
    <mergeCell ref="Q116:AK116"/>
    <mergeCell ref="AM116:AP116"/>
    <mergeCell ref="B120:O120"/>
    <mergeCell ref="Q120:AP120"/>
    <mergeCell ref="B133:AP133"/>
    <mergeCell ref="B137:AP137"/>
    <mergeCell ref="B122:O122"/>
    <mergeCell ref="Q122:AP122"/>
    <mergeCell ref="B124:O124"/>
    <mergeCell ref="Q124:AP124"/>
    <mergeCell ref="B126:AP127"/>
    <mergeCell ref="C129:G129"/>
    <mergeCell ref="C131:G131"/>
    <mergeCell ref="B62:O62"/>
    <mergeCell ref="Q62:T62"/>
    <mergeCell ref="V62:AP62"/>
    <mergeCell ref="B64:AP64"/>
    <mergeCell ref="B66:O66"/>
    <mergeCell ref="Q66:AP66"/>
    <mergeCell ref="B68:O68"/>
    <mergeCell ref="Q68:AK68"/>
    <mergeCell ref="AM68:AP68"/>
    <mergeCell ref="C42:AP42"/>
    <mergeCell ref="B46:AP46"/>
    <mergeCell ref="B48:O48"/>
    <mergeCell ref="Q48:AP48"/>
    <mergeCell ref="B50:O50"/>
    <mergeCell ref="Q50:AK50"/>
    <mergeCell ref="AM50:AP50"/>
    <mergeCell ref="B52:O52"/>
    <mergeCell ref="Q52:T52"/>
    <mergeCell ref="V52:AP52"/>
    <mergeCell ref="B54:O54"/>
    <mergeCell ref="B56:AP56"/>
    <mergeCell ref="B58:O58"/>
    <mergeCell ref="Q58:AP58"/>
    <mergeCell ref="B60:O60"/>
    <mergeCell ref="Q60:AK60"/>
    <mergeCell ref="AM60:AP60"/>
    <mergeCell ref="B700:AP700"/>
    <mergeCell ref="B697:AP697"/>
    <mergeCell ref="B615:O615"/>
    <mergeCell ref="W561:X561"/>
    <mergeCell ref="C675:AP675"/>
    <mergeCell ref="B349:O349"/>
    <mergeCell ref="X349:AC349"/>
    <mergeCell ref="Q561:V561"/>
    <mergeCell ref="AD453:AE453"/>
    <mergeCell ref="AD451:AE451"/>
    <mergeCell ref="U356:V356"/>
    <mergeCell ref="B364:AP364"/>
    <mergeCell ref="Q366:V366"/>
    <mergeCell ref="W366:X366"/>
    <mergeCell ref="Q368:V368"/>
    <mergeCell ref="W368:X368"/>
    <mergeCell ref="Q370:V370"/>
    <mergeCell ref="W370:X370"/>
    <mergeCell ref="Q372:V372"/>
    <mergeCell ref="W372:X372"/>
    <mergeCell ref="X451:AC451"/>
    <mergeCell ref="B374:O374"/>
    <mergeCell ref="B376:O376"/>
    <mergeCell ref="B368:O368"/>
    <mergeCell ref="B366:O366"/>
    <mergeCell ref="X453:AC453"/>
    <mergeCell ref="B384:O384"/>
    <mergeCell ref="B372:O372"/>
    <mergeCell ref="B390:O390"/>
    <mergeCell ref="B388:O388"/>
    <mergeCell ref="B370:O370"/>
    <mergeCell ref="Q374:V374"/>
    <mergeCell ref="W374:X374"/>
    <mergeCell ref="Q376:V376"/>
    <mergeCell ref="W376:X376"/>
    <mergeCell ref="B378:AP378"/>
    <mergeCell ref="B380:G380"/>
    <mergeCell ref="H380:I380"/>
    <mergeCell ref="B392:AP392"/>
    <mergeCell ref="B395:AP396"/>
    <mergeCell ref="B398:AP399"/>
    <mergeCell ref="B488:AP488"/>
    <mergeCell ref="B490:O490"/>
    <mergeCell ref="Q490:V490"/>
    <mergeCell ref="W490:X490"/>
    <mergeCell ref="B492:O492"/>
    <mergeCell ref="Q492:V492"/>
    <mergeCell ref="W492:X492"/>
    <mergeCell ref="B494:O494"/>
    <mergeCell ref="P451:S451"/>
    <mergeCell ref="P453:S453"/>
    <mergeCell ref="B451:E451"/>
    <mergeCell ref="G451:L451"/>
    <mergeCell ref="M451:N451"/>
    <mergeCell ref="G453:L453"/>
    <mergeCell ref="B453:E453"/>
    <mergeCell ref="B464:E464"/>
    <mergeCell ref="G464:L464"/>
    <mergeCell ref="M464:N464"/>
    <mergeCell ref="P464:S464"/>
    <mergeCell ref="X464:AC464"/>
    <mergeCell ref="AD464:AE464"/>
    <mergeCell ref="AG464:AJ464"/>
    <mergeCell ref="AK468:AN468"/>
    <mergeCell ref="AO468:AP468"/>
    <mergeCell ref="A82:AP82"/>
    <mergeCell ref="B84:AP84"/>
    <mergeCell ref="B86:AP86"/>
    <mergeCell ref="B88:O88"/>
    <mergeCell ref="Q88:AP88"/>
    <mergeCell ref="Q118:T118"/>
    <mergeCell ref="V118:AP118"/>
    <mergeCell ref="Q70:T70"/>
    <mergeCell ref="V70:AP70"/>
    <mergeCell ref="Q72:AP72"/>
    <mergeCell ref="B74:AP74"/>
    <mergeCell ref="Q76:AP76"/>
    <mergeCell ref="B78:O78"/>
    <mergeCell ref="Q78:AK78"/>
    <mergeCell ref="AM78:AP78"/>
    <mergeCell ref="Q92:AP92"/>
    <mergeCell ref="B118:O118"/>
    <mergeCell ref="B96:O96"/>
    <mergeCell ref="B92:O92"/>
    <mergeCell ref="B114:O114"/>
    <mergeCell ref="AH8:AP8"/>
    <mergeCell ref="AH9:AP9"/>
    <mergeCell ref="AI10:AP11"/>
    <mergeCell ref="AG2:AP2"/>
    <mergeCell ref="AH7:AP7"/>
    <mergeCell ref="C190:AP190"/>
    <mergeCell ref="C44:AP44"/>
    <mergeCell ref="B40:AP40"/>
    <mergeCell ref="B34:AP34"/>
    <mergeCell ref="B80:O80"/>
    <mergeCell ref="B72:O72"/>
    <mergeCell ref="Q114:AP114"/>
    <mergeCell ref="Q38:AB38"/>
    <mergeCell ref="Q36:AB36"/>
    <mergeCell ref="B30:AP30"/>
    <mergeCell ref="Q32:AB32"/>
    <mergeCell ref="AE32:AP32"/>
    <mergeCell ref="B18:AP18"/>
    <mergeCell ref="B20:AP21"/>
    <mergeCell ref="B13:AP13"/>
    <mergeCell ref="B28:AP28"/>
    <mergeCell ref="B6:AP6"/>
    <mergeCell ref="B2:AF4"/>
    <mergeCell ref="B15:AP16"/>
    <mergeCell ref="J11:Q11"/>
    <mergeCell ref="J25:AP25"/>
    <mergeCell ref="B25:C25"/>
    <mergeCell ref="D25:I25"/>
    <mergeCell ref="B26:AP26"/>
    <mergeCell ref="B23:AP23"/>
    <mergeCell ref="AE38:AP38"/>
    <mergeCell ref="AE36:AP36"/>
    <mergeCell ref="H11:I11"/>
    <mergeCell ref="C38:N38"/>
    <mergeCell ref="B704:M708"/>
    <mergeCell ref="B303:O303"/>
    <mergeCell ref="M453:N453"/>
    <mergeCell ref="B537:O537"/>
    <mergeCell ref="W537:X537"/>
    <mergeCell ref="Q537:V537"/>
    <mergeCell ref="B667:AP667"/>
    <mergeCell ref="C36:N36"/>
    <mergeCell ref="C32:N32"/>
    <mergeCell ref="W565:X565"/>
    <mergeCell ref="B567:O567"/>
    <mergeCell ref="U327:V327"/>
    <mergeCell ref="Q303:T303"/>
    <mergeCell ref="B327:O327"/>
    <mergeCell ref="X327:AC327"/>
    <mergeCell ref="B257:AP257"/>
    <mergeCell ref="B70:O70"/>
    <mergeCell ref="B76:O76"/>
    <mergeCell ref="B116:O116"/>
    <mergeCell ref="B90:O90"/>
    <mergeCell ref="Q90:AP90"/>
    <mergeCell ref="B94:O94"/>
    <mergeCell ref="Q80:T80"/>
    <mergeCell ref="V80:AP80"/>
  </mergeCells>
  <dataValidations count="11">
    <dataValidation type="whole" operator="greaterThanOrEqual" allowBlank="1" showInputMessage="1" showErrorMessage="1" error="De waarde die u invult, moet een geheel getal zijn." sqref="Q575:V575 Q577:V577 Q579:V579 Q586:V586 Q588:V588 Q590:V590 B251:E251 Q550:V550 Q552:V552 Q554:V554 Q556:V556 Q543:V543 Q541:V541 Q539:V539 Q537:V537 I518:N518 I520:N520 I522:N522 I506:N506 I508:N508 I510:N510 Q472:V472 Q474:V474 Q476:V476 Q478:V478 Q480:V480 Q482:V482 Q484:V484 Q486:V486 Q490:V490 Q492:V492 Q494:V494 Q496:V496 G464:L464 G466:L466 G451:L451 G453:L453 G438:L438 G440:L440 I425:N425 I423:N423 I421:N421 I419:N419 I417:N417 I415:N415 I413:N413 M410 I411:N411 I409:N409 I407:N407 I405:N405 Q355:T355 Q353:T353 Q345:T345 Q347:T347 Q339:T339 Q337:T337 Q335:T335 Q333:T333 Q331:T331 Q329:T329 Q327:T327 Q325:T325 Q323:T323 Q321:T321 Q319:T319 Q317:T317 Q315:T315 Q289:T289 Q291:T291 T294 Q295:T295 Q293:T293 Q297:T297 Q299:T299 Q301:T301 Q303:T303 Q305:T305 Q307:T307 Q309:T309 Q311:T311 Q313:T313 Q284:T284 B268:E268 B272:E272 B276:E276 Q261:T261 Q264:T264 B246:E246 Q592:V592 I427:N427" xr:uid="{06C8FEEA-5394-467D-941C-D3173BA86F33}">
      <formula1>0</formula1>
    </dataValidation>
    <dataValidation type="whole" allowBlank="1" showInputMessage="1" showErrorMessage="1" error="De waarde die u invult, moet tussen 0000 en 9999 liggen." sqref="R506:U506 R508:U508 R510:U510 R518:U518 R520:U520 R522:U522 P438:S438 P440:S440 P451:S451 P453:S453 P464:S464 S467 S405:V405 S407:V407 S409:V409 S411:V411 S413:V413 S415:V415 S417:V417 S419:V419 S421:V421 S423:V423 S425:V425 S427:V427" xr:uid="{93F53CC7-6D52-4B8A-8EC1-6856370C9F66}">
      <formula1>0</formula1>
      <formula2>9999</formula2>
    </dataValidation>
    <dataValidation type="decimal" operator="greaterThanOrEqual" allowBlank="1" showInputMessage="1" showErrorMessage="1" error="De waarde die u invult, moet groter of gelijk aan nul zijn." sqref="Q626:X626 Q628:X628 Q630:X630 Q632:X632 Q611:X611 B599:I599 Z586:AG586 Z588:AG588 Z590:AG590 AG506:AN506 Z575:AG575 Z577:AG577 Z537:AG537 Z539:AG539 Z541:AG541 Z543:AG543 AG508:AN508 Z592:AG592" xr:uid="{23D8F031-B335-43E6-A203-2481756B27A5}">
      <formula1>0</formula1>
    </dataValidation>
    <dataValidation type="whole" allowBlank="1" showInputMessage="1" showErrorMessage="1" error="De waarde die u invult, moet een geheel getal zijn." sqref="Q94:V94 Z94:AE94 AI94:AN94" xr:uid="{C29A6DDA-F64B-4573-B03B-201314E6D971}">
      <formula1>0</formula1>
      <formula2>9</formula2>
    </dataValidation>
    <dataValidation type="whole" allowBlank="1" showInputMessage="1" showErrorMessage="1" error="De waarde die u invult, moet tussen 0 en 9 liggen." sqref="X702 R702 H188 Q54:T54 V54:X54 Z54:AB54 Z96 T96 K135:M135 B135:E135 G135:I135 K129:X129" xr:uid="{A5AC2267-9E39-4AAE-B4D3-5040055FC228}">
      <formula1>0</formula1>
      <formula2>9</formula2>
    </dataValidation>
    <dataValidation type="whole" allowBlank="1" showInputMessage="1" showErrorMessage="1" error="De waarde die u invult, moet tussen 0000 en 9999 liggen." sqref="AB702:AE702 M188:P188 AD96:AG96" xr:uid="{29603BBE-3E3A-4846-8D7F-21BEF4DA35EB}">
      <formula1>0</formula1>
      <formula2>9</formula2>
    </dataValidation>
    <dataValidation type="whole" allowBlank="1" showInputMessage="1" showErrorMessage="1" error="De waarde die u invult, moet tussen 1000 en 9999 liggen." sqref="Q174:T174 Q168:T168 Q118:T118 Q80:T80 Q70:T70 Q62:T62 Q52:T52" xr:uid="{006BF8BA-327D-423B-B01E-F31D1E2B6711}">
      <formula1>1000</formula1>
      <formula2>9999</formula2>
    </dataValidation>
    <dataValidation type="whole" allowBlank="1" showInputMessage="1" showErrorMessage="1" error="De waarde die u invult, moet tussen 0 en 1 liggen." sqref="Y96 W702 G188" xr:uid="{539DAD51-AA9D-4B3A-B05B-4E935BC689A5}">
      <formula1>0</formula1>
      <formula2>1</formula2>
    </dataValidation>
    <dataValidation type="whole" allowBlank="1" showInputMessage="1" showErrorMessage="1" error="De waarde die u invult, moet tussen 0 en 3 liggen." sqref="S96 Q702" xr:uid="{DA4A2E2C-6EF4-4C15-BE1D-EE5AE137976B}">
      <formula1>0</formula1>
      <formula2>3</formula2>
    </dataValidation>
    <dataValidation type="whole" allowBlank="1" showInputMessage="1" showErrorMessage="1" sqref="U54 Y54 AC54" xr:uid="{9B346BCC-586F-45B3-B46D-51D105F2D507}">
      <formula1>0</formula1>
      <formula2>9</formula2>
    </dataValidation>
    <dataValidation type="whole" allowBlank="1" showInputMessage="1" showErrorMessage="1" error="De waarde moet steeds liggen tussen 0 en 9999" sqref="P466:S466" xr:uid="{5EC436D4-8A2E-4D7D-B1E7-5039BD904DC6}">
      <formula1>0</formula1>
      <formula2>9999</formula2>
    </dataValidation>
  </dataValidations>
  <hyperlinks>
    <hyperlink ref="B11" r:id="rId1" xr:uid="{B135A10E-DAFB-4AD1-A4B4-9C9E7A81899A}"/>
    <hyperlink ref="J11" r:id="rId2" xr:uid="{383B46DF-D9E4-4406-8E73-A1E0B59D1810}"/>
    <hyperlink ref="B716" r:id="rId3" xr:uid="{8B5A9F24-DB54-4EB2-86C3-67FB95B26306}"/>
    <hyperlink ref="D25" r:id="rId4" xr:uid="{91745A4A-DEE2-4691-9894-93F07E454307}"/>
  </hyperlinks>
  <pageMargins left="0.23622047244094491" right="0.23622047244094491" top="0.74803149606299213" bottom="0.74803149606299213" header="0.31496062992125984" footer="0.31496062992125984"/>
  <pageSetup paperSize="9" orientation="portrait" r:id="rId5"/>
  <headerFooter>
    <oddFooter>&amp;L&amp;8Subsidieaanvraag voor de aankoop van een gebouw voor het gewoon secundair onderwijs&amp;R&amp;8 pagina &amp;P van &amp;N</oddFooter>
  </headerFooter>
  <rowBreaks count="15" manualBreakCount="15">
    <brk id="182" max="16383" man="1"/>
    <brk id="285" max="16383" man="1"/>
    <brk id="360" max="16383" man="1"/>
    <brk id="428" max="16383" man="1"/>
    <brk id="487" max="16383" man="1"/>
    <brk id="602" max="16383" man="1"/>
    <brk id="639" man="1"/>
    <brk id="401" man="1"/>
    <brk id="484" man="1"/>
    <brk id="563" man="1"/>
    <brk id="164" man="1"/>
    <brk id="311" man="1"/>
    <brk id="236" man="1"/>
    <brk id="76" man="1"/>
    <brk id="696"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026" r:id="rId8" name="RB_OnderwijsNet_Vrij">
              <controlPr defaultSize="0" autoFill="0" autoLine="0" autoPict="0">
                <anchor moveWithCells="1">
                  <from>
                    <xdr:col>0</xdr:col>
                    <xdr:colOff>161925</xdr:colOff>
                    <xdr:row>29</xdr:row>
                    <xdr:rowOff>180975</xdr:rowOff>
                  </from>
                  <to>
                    <xdr:col>2</xdr:col>
                    <xdr:colOff>57150</xdr:colOff>
                    <xdr:row>32</xdr:row>
                    <xdr:rowOff>0</xdr:rowOff>
                  </to>
                </anchor>
              </controlPr>
            </control>
          </mc:Choice>
        </mc:AlternateContent>
        <mc:AlternateContent xmlns:mc="http://schemas.openxmlformats.org/markup-compatibility/2006">
          <mc:Choice Requires="x14">
            <control shapeId="1027" r:id="rId9" name="RB_OnderwijsNet_Gem">
              <controlPr defaultSize="0" autoFill="0" autoLine="0" autoPict="0">
                <anchor moveWithCells="1">
                  <from>
                    <xdr:col>14</xdr:col>
                    <xdr:colOff>104775</xdr:colOff>
                    <xdr:row>29</xdr:row>
                    <xdr:rowOff>180975</xdr:rowOff>
                  </from>
                  <to>
                    <xdr:col>16</xdr:col>
                    <xdr:colOff>123825</xdr:colOff>
                    <xdr:row>32</xdr:row>
                    <xdr:rowOff>0</xdr:rowOff>
                  </to>
                </anchor>
              </controlPr>
            </control>
          </mc:Choice>
        </mc:AlternateContent>
        <mc:AlternateContent xmlns:mc="http://schemas.openxmlformats.org/markup-compatibility/2006">
          <mc:Choice Requires="x14">
            <control shapeId="1028" r:id="rId10" name="RB_OnderwijsNet_Prov">
              <controlPr defaultSize="0" autoFill="0" autoLine="0" autoPict="0">
                <anchor moveWithCells="1">
                  <from>
                    <xdr:col>28</xdr:col>
                    <xdr:colOff>104775</xdr:colOff>
                    <xdr:row>29</xdr:row>
                    <xdr:rowOff>180975</xdr:rowOff>
                  </from>
                  <to>
                    <xdr:col>30</xdr:col>
                    <xdr:colOff>123825</xdr:colOff>
                    <xdr:row>32</xdr:row>
                    <xdr:rowOff>0</xdr:rowOff>
                  </to>
                </anchor>
              </controlPr>
            </control>
          </mc:Choice>
        </mc:AlternateContent>
        <mc:AlternateContent xmlns:mc="http://schemas.openxmlformats.org/markup-compatibility/2006">
          <mc:Choice Requires="x14">
            <control shapeId="1029" r:id="rId11" name="RB_Diko_True">
              <controlPr defaultSize="0" autoFill="0" autoLine="0" autoPict="0">
                <anchor moveWithCells="1">
                  <from>
                    <xdr:col>0</xdr:col>
                    <xdr:colOff>161925</xdr:colOff>
                    <xdr:row>39</xdr:row>
                    <xdr:rowOff>180975</xdr:rowOff>
                  </from>
                  <to>
                    <xdr:col>2</xdr:col>
                    <xdr:colOff>57150</xdr:colOff>
                    <xdr:row>41</xdr:row>
                    <xdr:rowOff>161925</xdr:rowOff>
                  </to>
                </anchor>
              </controlPr>
            </control>
          </mc:Choice>
        </mc:AlternateContent>
        <mc:AlternateContent xmlns:mc="http://schemas.openxmlformats.org/markup-compatibility/2006">
          <mc:Choice Requires="x14">
            <control shapeId="1030" r:id="rId12" name="RB_Diko_False">
              <controlPr defaultSize="0" autoFill="0" autoLine="0" autoPict="0">
                <anchor moveWithCells="1">
                  <from>
                    <xdr:col>0</xdr:col>
                    <xdr:colOff>161925</xdr:colOff>
                    <xdr:row>42</xdr:row>
                    <xdr:rowOff>0</xdr:rowOff>
                  </from>
                  <to>
                    <xdr:col>2</xdr:col>
                    <xdr:colOff>57150</xdr:colOff>
                    <xdr:row>44</xdr:row>
                    <xdr:rowOff>38100</xdr:rowOff>
                  </to>
                </anchor>
              </controlPr>
            </control>
          </mc:Choice>
        </mc:AlternateContent>
        <mc:AlternateContent xmlns:mc="http://schemas.openxmlformats.org/markup-compatibility/2006">
          <mc:Choice Requires="x14">
            <control shapeId="1031" r:id="rId13" name="RB_CritRationalisatieProgr_True">
              <controlPr defaultSize="0" autoFill="0" autoLine="0" autoPict="0">
                <anchor moveWithCells="1">
                  <from>
                    <xdr:col>0</xdr:col>
                    <xdr:colOff>161925</xdr:colOff>
                    <xdr:row>145</xdr:row>
                    <xdr:rowOff>0</xdr:rowOff>
                  </from>
                  <to>
                    <xdr:col>2</xdr:col>
                    <xdr:colOff>57150</xdr:colOff>
                    <xdr:row>146</xdr:row>
                    <xdr:rowOff>171450</xdr:rowOff>
                  </to>
                </anchor>
              </controlPr>
            </control>
          </mc:Choice>
        </mc:AlternateContent>
        <mc:AlternateContent xmlns:mc="http://schemas.openxmlformats.org/markup-compatibility/2006">
          <mc:Choice Requires="x14">
            <control shapeId="1032" r:id="rId14" name="RB_CritRationalisatieProgr_F">
              <controlPr defaultSize="0" autoFill="0" autoLine="0" autoPict="0">
                <anchor moveWithCells="1">
                  <from>
                    <xdr:col>0</xdr:col>
                    <xdr:colOff>161925</xdr:colOff>
                    <xdr:row>146</xdr:row>
                    <xdr:rowOff>152400</xdr:rowOff>
                  </from>
                  <to>
                    <xdr:col>2</xdr:col>
                    <xdr:colOff>57150</xdr:colOff>
                    <xdr:row>148</xdr:row>
                    <xdr:rowOff>104775</xdr:rowOff>
                  </to>
                </anchor>
              </controlPr>
            </control>
          </mc:Choice>
        </mc:AlternateContent>
        <mc:AlternateContent xmlns:mc="http://schemas.openxmlformats.org/markup-compatibility/2006">
          <mc:Choice Requires="x14">
            <control shapeId="1033" r:id="rId15" name="RB_BeschikSchoolgebVrij_True">
              <controlPr defaultSize="0" autoFill="0" autoLine="0" autoPict="0">
                <anchor moveWithCells="1">
                  <from>
                    <xdr:col>0</xdr:col>
                    <xdr:colOff>161925</xdr:colOff>
                    <xdr:row>152</xdr:row>
                    <xdr:rowOff>0</xdr:rowOff>
                  </from>
                  <to>
                    <xdr:col>2</xdr:col>
                    <xdr:colOff>57150</xdr:colOff>
                    <xdr:row>153</xdr:row>
                    <xdr:rowOff>161925</xdr:rowOff>
                  </to>
                </anchor>
              </controlPr>
            </control>
          </mc:Choice>
        </mc:AlternateContent>
        <mc:AlternateContent xmlns:mc="http://schemas.openxmlformats.org/markup-compatibility/2006">
          <mc:Choice Requires="x14">
            <control shapeId="1034" r:id="rId16" name="RB_BeschikSchoolgebVrij_False">
              <controlPr defaultSize="0" autoFill="0" autoLine="0" autoPict="0">
                <anchor moveWithCells="1">
                  <from>
                    <xdr:col>0</xdr:col>
                    <xdr:colOff>161925</xdr:colOff>
                    <xdr:row>153</xdr:row>
                    <xdr:rowOff>152400</xdr:rowOff>
                  </from>
                  <to>
                    <xdr:col>2</xdr:col>
                    <xdr:colOff>57150</xdr:colOff>
                    <xdr:row>155</xdr:row>
                    <xdr:rowOff>95250</xdr:rowOff>
                  </to>
                </anchor>
              </controlPr>
            </control>
          </mc:Choice>
        </mc:AlternateContent>
        <mc:AlternateContent xmlns:mc="http://schemas.openxmlformats.org/markup-compatibility/2006">
          <mc:Choice Requires="x14">
            <control shapeId="1035" r:id="rId17" name="RB_Prov_Ant">
              <controlPr defaultSize="0" autoFill="0" autoLine="0" autoPict="0">
                <anchor moveWithCells="1">
                  <from>
                    <xdr:col>0</xdr:col>
                    <xdr:colOff>161925</xdr:colOff>
                    <xdr:row>33</xdr:row>
                    <xdr:rowOff>180975</xdr:rowOff>
                  </from>
                  <to>
                    <xdr:col>2</xdr:col>
                    <xdr:colOff>57150</xdr:colOff>
                    <xdr:row>36</xdr:row>
                    <xdr:rowOff>0</xdr:rowOff>
                  </to>
                </anchor>
              </controlPr>
            </control>
          </mc:Choice>
        </mc:AlternateContent>
        <mc:AlternateContent xmlns:mc="http://schemas.openxmlformats.org/markup-compatibility/2006">
          <mc:Choice Requires="x14">
            <control shapeId="1036" r:id="rId18" name="RB_Prov_BHG">
              <controlPr defaultSize="0" autoFill="0" autoLine="0" autoPict="0">
                <anchor moveWithCells="1">
                  <from>
                    <xdr:col>0</xdr:col>
                    <xdr:colOff>161925</xdr:colOff>
                    <xdr:row>35</xdr:row>
                    <xdr:rowOff>152400</xdr:rowOff>
                  </from>
                  <to>
                    <xdr:col>2</xdr:col>
                    <xdr:colOff>57150</xdr:colOff>
                    <xdr:row>37</xdr:row>
                    <xdr:rowOff>161925</xdr:rowOff>
                  </to>
                </anchor>
              </controlPr>
            </control>
          </mc:Choice>
        </mc:AlternateContent>
        <mc:AlternateContent xmlns:mc="http://schemas.openxmlformats.org/markup-compatibility/2006">
          <mc:Choice Requires="x14">
            <control shapeId="1037" r:id="rId19" name="RB_Prov_Lim">
              <controlPr defaultSize="0" autoFill="0" autoLine="0" autoPict="0">
                <anchor moveWithCells="1">
                  <from>
                    <xdr:col>14</xdr:col>
                    <xdr:colOff>104775</xdr:colOff>
                    <xdr:row>33</xdr:row>
                    <xdr:rowOff>180975</xdr:rowOff>
                  </from>
                  <to>
                    <xdr:col>16</xdr:col>
                    <xdr:colOff>123825</xdr:colOff>
                    <xdr:row>36</xdr:row>
                    <xdr:rowOff>0</xdr:rowOff>
                  </to>
                </anchor>
              </controlPr>
            </control>
          </mc:Choice>
        </mc:AlternateContent>
        <mc:AlternateContent xmlns:mc="http://schemas.openxmlformats.org/markup-compatibility/2006">
          <mc:Choice Requires="x14">
            <control shapeId="1038" r:id="rId20" name="RB_Prov_OV">
              <controlPr defaultSize="0" autoFill="0" autoLine="0" autoPict="0">
                <anchor moveWithCells="1">
                  <from>
                    <xdr:col>14</xdr:col>
                    <xdr:colOff>104775</xdr:colOff>
                    <xdr:row>35</xdr:row>
                    <xdr:rowOff>152400</xdr:rowOff>
                  </from>
                  <to>
                    <xdr:col>16</xdr:col>
                    <xdr:colOff>123825</xdr:colOff>
                    <xdr:row>37</xdr:row>
                    <xdr:rowOff>161925</xdr:rowOff>
                  </to>
                </anchor>
              </controlPr>
            </control>
          </mc:Choice>
        </mc:AlternateContent>
        <mc:AlternateContent xmlns:mc="http://schemas.openxmlformats.org/markup-compatibility/2006">
          <mc:Choice Requires="x14">
            <control shapeId="1039" r:id="rId21" name="RB_Prov_VB">
              <controlPr defaultSize="0" autoFill="0" autoLine="0" autoPict="0">
                <anchor moveWithCells="1">
                  <from>
                    <xdr:col>28</xdr:col>
                    <xdr:colOff>104775</xdr:colOff>
                    <xdr:row>33</xdr:row>
                    <xdr:rowOff>180975</xdr:rowOff>
                  </from>
                  <to>
                    <xdr:col>30</xdr:col>
                    <xdr:colOff>123825</xdr:colOff>
                    <xdr:row>36</xdr:row>
                    <xdr:rowOff>0</xdr:rowOff>
                  </to>
                </anchor>
              </controlPr>
            </control>
          </mc:Choice>
        </mc:AlternateContent>
        <mc:AlternateContent xmlns:mc="http://schemas.openxmlformats.org/markup-compatibility/2006">
          <mc:Choice Requires="x14">
            <control shapeId="1040" r:id="rId22" name="RB_Prov_WV">
              <controlPr defaultSize="0" autoFill="0" autoLine="0" autoPict="0">
                <anchor moveWithCells="1">
                  <from>
                    <xdr:col>28</xdr:col>
                    <xdr:colOff>104775</xdr:colOff>
                    <xdr:row>35</xdr:row>
                    <xdr:rowOff>152400</xdr:rowOff>
                  </from>
                  <to>
                    <xdr:col>30</xdr:col>
                    <xdr:colOff>123825</xdr:colOff>
                    <xdr:row>37</xdr:row>
                    <xdr:rowOff>161925</xdr:rowOff>
                  </to>
                </anchor>
              </controlPr>
            </control>
          </mc:Choice>
        </mc:AlternateContent>
        <mc:AlternateContent xmlns:mc="http://schemas.openxmlformats.org/markup-compatibility/2006">
          <mc:Choice Requires="x14">
            <control shapeId="1041" r:id="rId23" name="RB_Samen_Met_Andere_IM_True">
              <controlPr defaultSize="0" autoFill="0" autoLine="0" autoPict="0">
                <anchor moveWithCells="1">
                  <from>
                    <xdr:col>0</xdr:col>
                    <xdr:colOff>142875</xdr:colOff>
                    <xdr:row>99</xdr:row>
                    <xdr:rowOff>161925</xdr:rowOff>
                  </from>
                  <to>
                    <xdr:col>2</xdr:col>
                    <xdr:colOff>38100</xdr:colOff>
                    <xdr:row>101</xdr:row>
                    <xdr:rowOff>180975</xdr:rowOff>
                  </to>
                </anchor>
              </controlPr>
            </control>
          </mc:Choice>
        </mc:AlternateContent>
        <mc:AlternateContent xmlns:mc="http://schemas.openxmlformats.org/markup-compatibility/2006">
          <mc:Choice Requires="x14">
            <control shapeId="1042" r:id="rId24" name="RB_Samen_Met_Andere_IM_False">
              <controlPr defaultSize="0" autoFill="0" autoLine="0" autoPict="0">
                <anchor moveWithCells="1">
                  <from>
                    <xdr:col>0</xdr:col>
                    <xdr:colOff>142875</xdr:colOff>
                    <xdr:row>101</xdr:row>
                    <xdr:rowOff>123825</xdr:rowOff>
                  </from>
                  <to>
                    <xdr:col>2</xdr:col>
                    <xdr:colOff>38100</xdr:colOff>
                    <xdr:row>103</xdr:row>
                    <xdr:rowOff>161925</xdr:rowOff>
                  </to>
                </anchor>
              </controlPr>
            </control>
          </mc:Choice>
        </mc:AlternateContent>
        <mc:AlternateContent xmlns:mc="http://schemas.openxmlformats.org/markup-compatibility/2006">
          <mc:Choice Requires="x14">
            <control shapeId="1043" r:id="rId25" name="RB_CoordinerendeMacht_True">
              <controlPr defaultSize="0" autoFill="0" autoLine="0" autoPict="0">
                <anchor moveWithCells="1">
                  <from>
                    <xdr:col>0</xdr:col>
                    <xdr:colOff>161925</xdr:colOff>
                    <xdr:row>107</xdr:row>
                    <xdr:rowOff>0</xdr:rowOff>
                  </from>
                  <to>
                    <xdr:col>2</xdr:col>
                    <xdr:colOff>57150</xdr:colOff>
                    <xdr:row>109</xdr:row>
                    <xdr:rowOff>9525</xdr:rowOff>
                  </to>
                </anchor>
              </controlPr>
            </control>
          </mc:Choice>
        </mc:AlternateContent>
        <mc:AlternateContent xmlns:mc="http://schemas.openxmlformats.org/markup-compatibility/2006">
          <mc:Choice Requires="x14">
            <control shapeId="1044" r:id="rId26" name="RB_CoordinerendeMacht_False">
              <controlPr defaultSize="0" autoFill="0" autoLine="0" autoPict="0">
                <anchor moveWithCells="1">
                  <from>
                    <xdr:col>0</xdr:col>
                    <xdr:colOff>161925</xdr:colOff>
                    <xdr:row>109</xdr:row>
                    <xdr:rowOff>0</xdr:rowOff>
                  </from>
                  <to>
                    <xdr:col>2</xdr:col>
                    <xdr:colOff>57150</xdr:colOff>
                    <xdr:row>110</xdr:row>
                    <xdr:rowOff>66675</xdr:rowOff>
                  </to>
                </anchor>
              </controlPr>
            </control>
          </mc:Choice>
        </mc:AlternateContent>
        <mc:AlternateContent xmlns:mc="http://schemas.openxmlformats.org/markup-compatibility/2006">
          <mc:Choice Requires="x14">
            <control shapeId="1045" r:id="rId27" name="RB_Samen_Met_Andere_OI_True">
              <controlPr defaultSize="0" autoFill="0" autoLine="0" autoPict="0">
                <anchor moveWithCells="1">
                  <from>
                    <xdr:col>0</xdr:col>
                    <xdr:colOff>161925</xdr:colOff>
                    <xdr:row>137</xdr:row>
                    <xdr:rowOff>9525</xdr:rowOff>
                  </from>
                  <to>
                    <xdr:col>2</xdr:col>
                    <xdr:colOff>57150</xdr:colOff>
                    <xdr:row>138</xdr:row>
                    <xdr:rowOff>180975</xdr:rowOff>
                  </to>
                </anchor>
              </controlPr>
            </control>
          </mc:Choice>
        </mc:AlternateContent>
        <mc:AlternateContent xmlns:mc="http://schemas.openxmlformats.org/markup-compatibility/2006">
          <mc:Choice Requires="x14">
            <control shapeId="1046" r:id="rId28" name="RB_Samen_Met_Andere_OI_False">
              <controlPr defaultSize="0" autoFill="0" autoLine="0" autoPict="0">
                <anchor moveWithCells="1">
                  <from>
                    <xdr:col>0</xdr:col>
                    <xdr:colOff>161925</xdr:colOff>
                    <xdr:row>138</xdr:row>
                    <xdr:rowOff>161925</xdr:rowOff>
                  </from>
                  <to>
                    <xdr:col>2</xdr:col>
                    <xdr:colOff>57150</xdr:colOff>
                    <xdr:row>141</xdr:row>
                    <xdr:rowOff>9525</xdr:rowOff>
                  </to>
                </anchor>
              </controlPr>
            </control>
          </mc:Choice>
        </mc:AlternateContent>
        <mc:AlternateContent xmlns:mc="http://schemas.openxmlformats.org/markup-compatibility/2006">
          <mc:Choice Requires="x14">
            <control shapeId="1047" r:id="rId29" name="CB_OpenbareVerkoop_T">
              <controlPr defaultSize="0" autoFill="0" autoLine="0" autoPict="0">
                <anchor moveWithCells="1">
                  <from>
                    <xdr:col>0</xdr:col>
                    <xdr:colOff>161925</xdr:colOff>
                    <xdr:row>178</xdr:row>
                    <xdr:rowOff>19050</xdr:rowOff>
                  </from>
                  <to>
                    <xdr:col>1</xdr:col>
                    <xdr:colOff>95250</xdr:colOff>
                    <xdr:row>180</xdr:row>
                    <xdr:rowOff>57150</xdr:rowOff>
                  </to>
                </anchor>
              </controlPr>
            </control>
          </mc:Choice>
        </mc:AlternateContent>
        <mc:AlternateContent xmlns:mc="http://schemas.openxmlformats.org/markup-compatibility/2006">
          <mc:Choice Requires="x14">
            <control shapeId="1048" r:id="rId30" name="CB_OpenbareVerkoop_F">
              <controlPr defaultSize="0" autoFill="0" autoLine="0" autoPict="0">
                <anchor moveWithCells="1">
                  <from>
                    <xdr:col>0</xdr:col>
                    <xdr:colOff>161925</xdr:colOff>
                    <xdr:row>179</xdr:row>
                    <xdr:rowOff>180975</xdr:rowOff>
                  </from>
                  <to>
                    <xdr:col>2</xdr:col>
                    <xdr:colOff>57150</xdr:colOff>
                    <xdr:row>181</xdr:row>
                    <xdr:rowOff>95250</xdr:rowOff>
                  </to>
                </anchor>
              </controlPr>
            </control>
          </mc:Choice>
        </mc:AlternateContent>
        <mc:AlternateContent xmlns:mc="http://schemas.openxmlformats.org/markup-compatibility/2006">
          <mc:Choice Requires="x14">
            <control shapeId="1049" r:id="rId31" name="RB_SamenWerking_OV_PS_True">
              <controlPr defaultSize="0" autoFill="0" autoLine="0" autoPict="0">
                <anchor moveWithCells="1">
                  <from>
                    <xdr:col>0</xdr:col>
                    <xdr:colOff>142875</xdr:colOff>
                    <xdr:row>224</xdr:row>
                    <xdr:rowOff>28575</xdr:rowOff>
                  </from>
                  <to>
                    <xdr:col>2</xdr:col>
                    <xdr:colOff>38100</xdr:colOff>
                    <xdr:row>225</xdr:row>
                    <xdr:rowOff>0</xdr:rowOff>
                  </to>
                </anchor>
              </controlPr>
            </control>
          </mc:Choice>
        </mc:AlternateContent>
        <mc:AlternateContent xmlns:mc="http://schemas.openxmlformats.org/markup-compatibility/2006">
          <mc:Choice Requires="x14">
            <control shapeId="1050" r:id="rId32" name="RB_SamenWerking_OV_PS_False">
              <controlPr defaultSize="0" autoFill="0" autoLine="0" autoPict="0">
                <anchor moveWithCells="1">
                  <from>
                    <xdr:col>0</xdr:col>
                    <xdr:colOff>142875</xdr:colOff>
                    <xdr:row>226</xdr:row>
                    <xdr:rowOff>0</xdr:rowOff>
                  </from>
                  <to>
                    <xdr:col>2</xdr:col>
                    <xdr:colOff>66675</xdr:colOff>
                    <xdr:row>226</xdr:row>
                    <xdr:rowOff>161925</xdr:rowOff>
                  </to>
                </anchor>
              </controlPr>
            </control>
          </mc:Choice>
        </mc:AlternateContent>
        <mc:AlternateContent xmlns:mc="http://schemas.openxmlformats.org/markup-compatibility/2006">
          <mc:Choice Requires="x14">
            <control shapeId="1051" r:id="rId33" name="CB_Dienst_Onr_Erfgoed">
              <controlPr defaultSize="0" autoFill="0" autoLine="0" autoPict="0">
                <anchor moveWithCells="1">
                  <from>
                    <xdr:col>0</xdr:col>
                    <xdr:colOff>152400</xdr:colOff>
                    <xdr:row>228</xdr:row>
                    <xdr:rowOff>171450</xdr:rowOff>
                  </from>
                  <to>
                    <xdr:col>2</xdr:col>
                    <xdr:colOff>47625</xdr:colOff>
                    <xdr:row>230</xdr:row>
                    <xdr:rowOff>9525</xdr:rowOff>
                  </to>
                </anchor>
              </controlPr>
            </control>
          </mc:Choice>
        </mc:AlternateContent>
        <mc:AlternateContent xmlns:mc="http://schemas.openxmlformats.org/markup-compatibility/2006">
          <mc:Choice Requires="x14">
            <control shapeId="1052" r:id="rId34" name="CB_VIPA">
              <controlPr defaultSize="0" autoFill="0" autoLine="0" autoPict="0">
                <anchor moveWithCells="1">
                  <from>
                    <xdr:col>0</xdr:col>
                    <xdr:colOff>152400</xdr:colOff>
                    <xdr:row>231</xdr:row>
                    <xdr:rowOff>9525</xdr:rowOff>
                  </from>
                  <to>
                    <xdr:col>2</xdr:col>
                    <xdr:colOff>85725</xdr:colOff>
                    <xdr:row>231</xdr:row>
                    <xdr:rowOff>161925</xdr:rowOff>
                  </to>
                </anchor>
              </controlPr>
            </control>
          </mc:Choice>
        </mc:AlternateContent>
        <mc:AlternateContent xmlns:mc="http://schemas.openxmlformats.org/markup-compatibility/2006">
          <mc:Choice Requires="x14">
            <control shapeId="1053" r:id="rId35" name="CB_VGC">
              <controlPr defaultSize="0" autoFill="0" autoLine="0" autoPict="0">
                <anchor moveWithCells="1">
                  <from>
                    <xdr:col>0</xdr:col>
                    <xdr:colOff>152400</xdr:colOff>
                    <xdr:row>234</xdr:row>
                    <xdr:rowOff>200025</xdr:rowOff>
                  </from>
                  <to>
                    <xdr:col>2</xdr:col>
                    <xdr:colOff>76200</xdr:colOff>
                    <xdr:row>235</xdr:row>
                    <xdr:rowOff>161925</xdr:rowOff>
                  </to>
                </anchor>
              </controlPr>
            </control>
          </mc:Choice>
        </mc:AlternateContent>
        <mc:AlternateContent xmlns:mc="http://schemas.openxmlformats.org/markup-compatibility/2006">
          <mc:Choice Requires="x14">
            <control shapeId="1054" r:id="rId36" name="CB_Andere_Overheden">
              <controlPr defaultSize="0" autoFill="0" autoLine="0" autoPict="0">
                <anchor moveWithCells="1">
                  <from>
                    <xdr:col>0</xdr:col>
                    <xdr:colOff>161925</xdr:colOff>
                    <xdr:row>236</xdr:row>
                    <xdr:rowOff>0</xdr:rowOff>
                  </from>
                  <to>
                    <xdr:col>2</xdr:col>
                    <xdr:colOff>57150</xdr:colOff>
                    <xdr:row>237</xdr:row>
                    <xdr:rowOff>171450</xdr:rowOff>
                  </to>
                </anchor>
              </controlPr>
            </control>
          </mc:Choice>
        </mc:AlternateContent>
        <mc:AlternateContent xmlns:mc="http://schemas.openxmlformats.org/markup-compatibility/2006">
          <mc:Choice Requires="x14">
            <control shapeId="1055" r:id="rId37" name="CB_GebAfgebrOntrGesubAGIOnGeb1">
              <controlPr defaultSize="0" autoFill="0" autoLine="0" autoPict="0">
                <anchor moveWithCells="1" sizeWithCells="1">
                  <from>
                    <xdr:col>32</xdr:col>
                    <xdr:colOff>85725</xdr:colOff>
                    <xdr:row>437</xdr:row>
                    <xdr:rowOff>0</xdr:rowOff>
                  </from>
                  <to>
                    <xdr:col>34</xdr:col>
                    <xdr:colOff>104775</xdr:colOff>
                    <xdr:row>439</xdr:row>
                    <xdr:rowOff>0</xdr:rowOff>
                  </to>
                </anchor>
              </controlPr>
            </control>
          </mc:Choice>
        </mc:AlternateContent>
        <mc:AlternateContent xmlns:mc="http://schemas.openxmlformats.org/markup-compatibility/2006">
          <mc:Choice Requires="x14">
            <control shapeId="1056" r:id="rId38" name="CB_GebAfgebrOntrGesubAGIOnGeb2">
              <controlPr defaultSize="0" autoFill="0" autoLine="0" autoPict="0">
                <anchor moveWithCells="1" sizeWithCells="1">
                  <from>
                    <xdr:col>32</xdr:col>
                    <xdr:colOff>85725</xdr:colOff>
                    <xdr:row>437</xdr:row>
                    <xdr:rowOff>180975</xdr:rowOff>
                  </from>
                  <to>
                    <xdr:col>34</xdr:col>
                    <xdr:colOff>76200</xdr:colOff>
                    <xdr:row>441</xdr:row>
                    <xdr:rowOff>19050</xdr:rowOff>
                  </to>
                </anchor>
              </controlPr>
            </control>
          </mc:Choice>
        </mc:AlternateContent>
        <mc:AlternateContent xmlns:mc="http://schemas.openxmlformats.org/markup-compatibility/2006">
          <mc:Choice Requires="x14">
            <control shapeId="1057" r:id="rId39" name="Check Box 82">
              <controlPr defaultSize="0" autoFill="0" autoLine="0" autoPict="0">
                <anchor moveWithCells="1">
                  <from>
                    <xdr:col>0</xdr:col>
                    <xdr:colOff>161925</xdr:colOff>
                    <xdr:row>240</xdr:row>
                    <xdr:rowOff>142875</xdr:rowOff>
                  </from>
                  <to>
                    <xdr:col>2</xdr:col>
                    <xdr:colOff>57150</xdr:colOff>
                    <xdr:row>241</xdr:row>
                    <xdr:rowOff>104775</xdr:rowOff>
                  </to>
                </anchor>
              </controlPr>
            </control>
          </mc:Choice>
        </mc:AlternateContent>
        <mc:AlternateContent xmlns:mc="http://schemas.openxmlformats.org/markup-compatibility/2006">
          <mc:Choice Requires="x14">
            <control shapeId="1058" r:id="rId40" name="Check Box 83">
              <controlPr defaultSize="0" autoFill="0" autoLine="0" autoPict="0">
                <anchor moveWithCells="1">
                  <from>
                    <xdr:col>0</xdr:col>
                    <xdr:colOff>161925</xdr:colOff>
                    <xdr:row>239</xdr:row>
                    <xdr:rowOff>371475</xdr:rowOff>
                  </from>
                  <to>
                    <xdr:col>2</xdr:col>
                    <xdr:colOff>57150</xdr:colOff>
                    <xdr:row>241</xdr:row>
                    <xdr:rowOff>9525</xdr:rowOff>
                  </to>
                </anchor>
              </controlPr>
            </control>
          </mc:Choice>
        </mc:AlternateContent>
        <mc:AlternateContent xmlns:mc="http://schemas.openxmlformats.org/markup-compatibility/2006">
          <mc:Choice Requires="x14">
            <control shapeId="1059" r:id="rId41" name="Check Box 85">
              <controlPr defaultSize="0" autoFill="0" autoLine="0" autoPict="0">
                <anchor moveWithCells="1">
                  <from>
                    <xdr:col>0</xdr:col>
                    <xdr:colOff>228600</xdr:colOff>
                    <xdr:row>183</xdr:row>
                    <xdr:rowOff>9525</xdr:rowOff>
                  </from>
                  <to>
                    <xdr:col>2</xdr:col>
                    <xdr:colOff>0</xdr:colOff>
                    <xdr:row>185</xdr:row>
                    <xdr:rowOff>38100</xdr:rowOff>
                  </to>
                </anchor>
              </controlPr>
            </control>
          </mc:Choice>
        </mc:AlternateContent>
        <mc:AlternateContent xmlns:mc="http://schemas.openxmlformats.org/markup-compatibility/2006">
          <mc:Choice Requires="x14">
            <control shapeId="1060" r:id="rId42" name="Check Box 86">
              <controlPr defaultSize="0" autoFill="0" autoLine="0" autoPict="0">
                <anchor moveWithCells="1">
                  <from>
                    <xdr:col>0</xdr:col>
                    <xdr:colOff>209550</xdr:colOff>
                    <xdr:row>188</xdr:row>
                    <xdr:rowOff>9525</xdr:rowOff>
                  </from>
                  <to>
                    <xdr:col>2</xdr:col>
                    <xdr:colOff>66675</xdr:colOff>
                    <xdr:row>190</xdr:row>
                    <xdr:rowOff>9525</xdr:rowOff>
                  </to>
                </anchor>
              </controlPr>
            </control>
          </mc:Choice>
        </mc:AlternateContent>
        <mc:AlternateContent xmlns:mc="http://schemas.openxmlformats.org/markup-compatibility/2006">
          <mc:Choice Requires="x14">
            <control shapeId="1061" r:id="rId43" name="CB_BeschrijvingGebouwen">
              <controlPr defaultSize="0" autoFill="0" autoLine="0" autoPict="0">
                <anchor moveWithCells="1">
                  <from>
                    <xdr:col>0</xdr:col>
                    <xdr:colOff>161925</xdr:colOff>
                    <xdr:row>673</xdr:row>
                    <xdr:rowOff>0</xdr:rowOff>
                  </from>
                  <to>
                    <xdr:col>2</xdr:col>
                    <xdr:colOff>57150</xdr:colOff>
                    <xdr:row>676</xdr:row>
                    <xdr:rowOff>0</xdr:rowOff>
                  </to>
                </anchor>
              </controlPr>
            </control>
          </mc:Choice>
        </mc:AlternateContent>
        <mc:AlternateContent xmlns:mc="http://schemas.openxmlformats.org/markup-compatibility/2006">
          <mc:Choice Requires="x14">
            <control shapeId="1062" r:id="rId44" name="CB_Verkoopovereenkomst">
              <controlPr defaultSize="0" autoFill="0" autoLine="0" autoPict="0">
                <anchor moveWithCells="1">
                  <from>
                    <xdr:col>0</xdr:col>
                    <xdr:colOff>152400</xdr:colOff>
                    <xdr:row>667</xdr:row>
                    <xdr:rowOff>9525</xdr:rowOff>
                  </from>
                  <to>
                    <xdr:col>1</xdr:col>
                    <xdr:colOff>76200</xdr:colOff>
                    <xdr:row>668</xdr:row>
                    <xdr:rowOff>161925</xdr:rowOff>
                  </to>
                </anchor>
              </controlPr>
            </control>
          </mc:Choice>
        </mc:AlternateContent>
        <mc:AlternateContent xmlns:mc="http://schemas.openxmlformats.org/markup-compatibility/2006">
          <mc:Choice Requires="x14">
            <control shapeId="1063" r:id="rId45" name="CB_KadastraalPlanEnLegger">
              <controlPr defaultSize="0" autoFill="0" autoLine="0" autoPict="0">
                <anchor moveWithCells="1">
                  <from>
                    <xdr:col>0</xdr:col>
                    <xdr:colOff>161925</xdr:colOff>
                    <xdr:row>669</xdr:row>
                    <xdr:rowOff>0</xdr:rowOff>
                  </from>
                  <to>
                    <xdr:col>2</xdr:col>
                    <xdr:colOff>57150</xdr:colOff>
                    <xdr:row>670</xdr:row>
                    <xdr:rowOff>171450</xdr:rowOff>
                  </to>
                </anchor>
              </controlPr>
            </control>
          </mc:Choice>
        </mc:AlternateContent>
        <mc:AlternateContent xmlns:mc="http://schemas.openxmlformats.org/markup-compatibility/2006">
          <mc:Choice Requires="x14">
            <control shapeId="1064" r:id="rId46" name="CB_BodemAttest">
              <controlPr defaultSize="0" autoFill="0" autoLine="0" autoPict="0">
                <anchor moveWithCells="1">
                  <from>
                    <xdr:col>0</xdr:col>
                    <xdr:colOff>161925</xdr:colOff>
                    <xdr:row>671</xdr:row>
                    <xdr:rowOff>9525</xdr:rowOff>
                  </from>
                  <to>
                    <xdr:col>2</xdr:col>
                    <xdr:colOff>57150</xdr:colOff>
                    <xdr:row>673</xdr:row>
                    <xdr:rowOff>19050</xdr:rowOff>
                  </to>
                </anchor>
              </controlPr>
            </control>
          </mc:Choice>
        </mc:AlternateContent>
        <mc:AlternateContent xmlns:mc="http://schemas.openxmlformats.org/markup-compatibility/2006">
          <mc:Choice Requires="x14">
            <control shapeId="1065" r:id="rId47" name="CB_SitPlanAantekopenGeb">
              <controlPr defaultSize="0" autoFill="0" autoLine="0" autoPict="0">
                <anchor moveWithCells="1">
                  <from>
                    <xdr:col>0</xdr:col>
                    <xdr:colOff>161925</xdr:colOff>
                    <xdr:row>675</xdr:row>
                    <xdr:rowOff>9525</xdr:rowOff>
                  </from>
                  <to>
                    <xdr:col>1</xdr:col>
                    <xdr:colOff>76200</xdr:colOff>
                    <xdr:row>677</xdr:row>
                    <xdr:rowOff>19050</xdr:rowOff>
                  </to>
                </anchor>
              </controlPr>
            </control>
          </mc:Choice>
        </mc:AlternateContent>
        <mc:AlternateContent xmlns:mc="http://schemas.openxmlformats.org/markup-compatibility/2006">
          <mc:Choice Requires="x14">
            <control shapeId="1066" r:id="rId48" name="CB_Grondplannen">
              <controlPr defaultSize="0" autoFill="0" autoLine="0" autoPict="0">
                <anchor moveWithCells="1">
                  <from>
                    <xdr:col>0</xdr:col>
                    <xdr:colOff>161925</xdr:colOff>
                    <xdr:row>677</xdr:row>
                    <xdr:rowOff>9525</xdr:rowOff>
                  </from>
                  <to>
                    <xdr:col>1</xdr:col>
                    <xdr:colOff>76200</xdr:colOff>
                    <xdr:row>679</xdr:row>
                    <xdr:rowOff>0</xdr:rowOff>
                  </to>
                </anchor>
              </controlPr>
            </control>
          </mc:Choice>
        </mc:AlternateContent>
        <mc:AlternateContent xmlns:mc="http://schemas.openxmlformats.org/markup-compatibility/2006">
          <mc:Choice Requires="x14">
            <control shapeId="1067" r:id="rId49" name="CB_PublOpenbVerkoop">
              <controlPr defaultSize="0" autoFill="0" autoLine="0" autoPict="0">
                <anchor moveWithCells="1">
                  <from>
                    <xdr:col>0</xdr:col>
                    <xdr:colOff>161925</xdr:colOff>
                    <xdr:row>679</xdr:row>
                    <xdr:rowOff>0</xdr:rowOff>
                  </from>
                  <to>
                    <xdr:col>1</xdr:col>
                    <xdr:colOff>76200</xdr:colOff>
                    <xdr:row>680</xdr:row>
                    <xdr:rowOff>161925</xdr:rowOff>
                  </to>
                </anchor>
              </controlPr>
            </control>
          </mc:Choice>
        </mc:AlternateContent>
        <mc:AlternateContent xmlns:mc="http://schemas.openxmlformats.org/markup-compatibility/2006">
          <mc:Choice Requires="x14">
            <control shapeId="1068" r:id="rId50" name="CB_BewijsstukSamenwmod">
              <controlPr defaultSize="0" autoFill="0" autoLine="0" autoPict="0">
                <anchor moveWithCells="1">
                  <from>
                    <xdr:col>0</xdr:col>
                    <xdr:colOff>161925</xdr:colOff>
                    <xdr:row>681</xdr:row>
                    <xdr:rowOff>0</xdr:rowOff>
                  </from>
                  <to>
                    <xdr:col>1</xdr:col>
                    <xdr:colOff>76200</xdr:colOff>
                    <xdr:row>682</xdr:row>
                    <xdr:rowOff>142875</xdr:rowOff>
                  </to>
                </anchor>
              </controlPr>
            </control>
          </mc:Choice>
        </mc:AlternateContent>
        <mc:AlternateContent xmlns:mc="http://schemas.openxmlformats.org/markup-compatibility/2006">
          <mc:Choice Requires="x14">
            <control shapeId="1069" r:id="rId51" name="CB_BestekNaAankoop">
              <controlPr defaultSize="0" autoFill="0" autoLine="0" autoPict="0">
                <anchor moveWithCells="1">
                  <from>
                    <xdr:col>0</xdr:col>
                    <xdr:colOff>161925</xdr:colOff>
                    <xdr:row>685</xdr:row>
                    <xdr:rowOff>9525</xdr:rowOff>
                  </from>
                  <to>
                    <xdr:col>1</xdr:col>
                    <xdr:colOff>76200</xdr:colOff>
                    <xdr:row>686</xdr:row>
                    <xdr:rowOff>161925</xdr:rowOff>
                  </to>
                </anchor>
              </controlPr>
            </control>
          </mc:Choice>
        </mc:AlternateContent>
        <mc:AlternateContent xmlns:mc="http://schemas.openxmlformats.org/markup-compatibility/2006">
          <mc:Choice Requires="x14">
            <control shapeId="1070" r:id="rId52" name="CB_VerklInfra">
              <controlPr defaultSize="0" autoFill="0" autoLine="0" autoPict="0">
                <anchor moveWithCells="1">
                  <from>
                    <xdr:col>0</xdr:col>
                    <xdr:colOff>161925</xdr:colOff>
                    <xdr:row>687</xdr:row>
                    <xdr:rowOff>9525</xdr:rowOff>
                  </from>
                  <to>
                    <xdr:col>1</xdr:col>
                    <xdr:colOff>76200</xdr:colOff>
                    <xdr:row>688</xdr:row>
                    <xdr:rowOff>161925</xdr:rowOff>
                  </to>
                </anchor>
              </controlPr>
            </control>
          </mc:Choice>
        </mc:AlternateContent>
        <mc:AlternateContent xmlns:mc="http://schemas.openxmlformats.org/markup-compatibility/2006">
          <mc:Choice Requires="x14">
            <control shapeId="1071" r:id="rId53" name="CB_UitgevoerdeWerken">
              <controlPr defaultSize="0" autoFill="0" autoLine="0" autoPict="0">
                <anchor moveWithCells="1">
                  <from>
                    <xdr:col>0</xdr:col>
                    <xdr:colOff>161925</xdr:colOff>
                    <xdr:row>688</xdr:row>
                    <xdr:rowOff>171450</xdr:rowOff>
                  </from>
                  <to>
                    <xdr:col>1</xdr:col>
                    <xdr:colOff>76200</xdr:colOff>
                    <xdr:row>690</xdr:row>
                    <xdr:rowOff>152400</xdr:rowOff>
                  </to>
                </anchor>
              </controlPr>
            </control>
          </mc:Choice>
        </mc:AlternateContent>
        <mc:AlternateContent xmlns:mc="http://schemas.openxmlformats.org/markup-compatibility/2006">
          <mc:Choice Requires="x14">
            <control shapeId="1072" r:id="rId54" name="CB_HuurOfErfpacht">
              <controlPr defaultSize="0" autoFill="0" autoLine="0" autoPict="0">
                <anchor moveWithCells="1">
                  <from>
                    <xdr:col>0</xdr:col>
                    <xdr:colOff>161925</xdr:colOff>
                    <xdr:row>691</xdr:row>
                    <xdr:rowOff>38100</xdr:rowOff>
                  </from>
                  <to>
                    <xdr:col>1</xdr:col>
                    <xdr:colOff>76200</xdr:colOff>
                    <xdr:row>692</xdr:row>
                    <xdr:rowOff>171450</xdr:rowOff>
                  </to>
                </anchor>
              </controlPr>
            </control>
          </mc:Choice>
        </mc:AlternateContent>
        <mc:AlternateContent xmlns:mc="http://schemas.openxmlformats.org/markup-compatibility/2006">
          <mc:Choice Requires="x14">
            <control shapeId="1073" r:id="rId55" name="CB_EindeHuurOfErfpacht">
              <controlPr defaultSize="0" autoFill="0" autoLine="0" autoPict="0">
                <anchor moveWithCells="1">
                  <from>
                    <xdr:col>0</xdr:col>
                    <xdr:colOff>152400</xdr:colOff>
                    <xdr:row>692</xdr:row>
                    <xdr:rowOff>114300</xdr:rowOff>
                  </from>
                  <to>
                    <xdr:col>1</xdr:col>
                    <xdr:colOff>66675</xdr:colOff>
                    <xdr:row>694</xdr:row>
                    <xdr:rowOff>238125</xdr:rowOff>
                  </to>
                </anchor>
              </controlPr>
            </control>
          </mc:Choice>
        </mc:AlternateContent>
        <mc:AlternateContent xmlns:mc="http://schemas.openxmlformats.org/markup-compatibility/2006">
          <mc:Choice Requires="x14">
            <control shapeId="1074" r:id="rId56" name="CB_BewijsstukBerekBrutoOpp">
              <controlPr defaultSize="0" autoFill="0" autoLine="0" autoPict="0">
                <anchor moveWithCells="1">
                  <from>
                    <xdr:col>0</xdr:col>
                    <xdr:colOff>161925</xdr:colOff>
                    <xdr:row>683</xdr:row>
                    <xdr:rowOff>9525</xdr:rowOff>
                  </from>
                  <to>
                    <xdr:col>1</xdr:col>
                    <xdr:colOff>76200</xdr:colOff>
                    <xdr:row>684</xdr:row>
                    <xdr:rowOff>161925</xdr:rowOff>
                  </to>
                </anchor>
              </controlPr>
            </control>
          </mc:Choice>
        </mc:AlternateContent>
        <mc:AlternateContent xmlns:mc="http://schemas.openxmlformats.org/markup-compatibility/2006">
          <mc:Choice Requires="x14">
            <control shapeId="1075" r:id="rId57" name="Check Box 51">
              <controlPr defaultSize="0" autoFill="0" autoLine="0" autoPict="0">
                <anchor moveWithCells="1">
                  <from>
                    <xdr:col>0</xdr:col>
                    <xdr:colOff>152400</xdr:colOff>
                    <xdr:row>232</xdr:row>
                    <xdr:rowOff>9525</xdr:rowOff>
                  </from>
                  <to>
                    <xdr:col>2</xdr:col>
                    <xdr:colOff>66675</xdr:colOff>
                    <xdr:row>233</xdr:row>
                    <xdr:rowOff>180975</xdr:rowOff>
                  </to>
                </anchor>
              </controlPr>
            </control>
          </mc:Choice>
        </mc:AlternateContent>
        <mc:AlternateContent xmlns:mc="http://schemas.openxmlformats.org/markup-compatibility/2006">
          <mc:Choice Requires="x14">
            <control shapeId="1076" r:id="rId58" name="CB_LokLOAfgebrOntrGesubAGIOnG1">
              <controlPr defaultSize="0" autoFill="0" autoLine="0" autoPict="0">
                <anchor moveWithCells="1">
                  <from>
                    <xdr:col>33</xdr:col>
                    <xdr:colOff>28575</xdr:colOff>
                    <xdr:row>463</xdr:row>
                    <xdr:rowOff>0</xdr:rowOff>
                  </from>
                  <to>
                    <xdr:col>35</xdr:col>
                    <xdr:colOff>38100</xdr:colOff>
                    <xdr:row>465</xdr:row>
                    <xdr:rowOff>9525</xdr:rowOff>
                  </to>
                </anchor>
              </controlPr>
            </control>
          </mc:Choice>
        </mc:AlternateContent>
        <mc:AlternateContent xmlns:mc="http://schemas.openxmlformats.org/markup-compatibility/2006">
          <mc:Choice Requires="x14">
            <control shapeId="1077" r:id="rId59" name="CB_LokLOAfgebrOntrGesubAGIOnG2">
              <controlPr defaultSize="0" autoFill="0" autoLine="0" autoPict="0">
                <anchor moveWithCells="1">
                  <from>
                    <xdr:col>33</xdr:col>
                    <xdr:colOff>28575</xdr:colOff>
                    <xdr:row>464</xdr:row>
                    <xdr:rowOff>19050</xdr:rowOff>
                  </from>
                  <to>
                    <xdr:col>35</xdr:col>
                    <xdr:colOff>38100</xdr:colOff>
                    <xdr:row>466</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komende Post Item" ma:contentTypeID="0x0101005A3792A7BE1240F8AF45D02FC33F38AF00A1C97E966CDC4BF0B14F589E5C154B6B00B943CBB1D069154FADE2F9352E934531" ma:contentTypeVersion="4" ma:contentTypeDescription="Inkomende post item" ma:contentTypeScope="" ma:versionID="90f8601a3bbe381f96cb32f39ea06793">
  <xsd:schema xmlns:xsd="http://www.w3.org/2001/XMLSchema" xmlns:xs="http://www.w3.org/2001/XMLSchema" xmlns:p="http://schemas.microsoft.com/office/2006/metadata/properties" xmlns:ns2="c16af29e-b8ae-487a-8dfa-87db33eb7aad" xmlns:ns3="a735926c-a76e-4dde-beaa-31a6fcaa6152" targetNamespace="http://schemas.microsoft.com/office/2006/metadata/properties" ma:root="true" ma:fieldsID="aa410cfd29f1340b268082e71de30bbc" ns2:_="" ns3:_="">
    <xsd:import namespace="c16af29e-b8ae-487a-8dfa-87db33eb7aad"/>
    <xsd:import namespace="a735926c-a76e-4dde-beaa-31a6fcaa6152"/>
    <xsd:element name="properties">
      <xsd:complexType>
        <xsd:sequence>
          <xsd:element name="documentManagement">
            <xsd:complexType>
              <xsd:all>
                <xsd:element ref="ns2:RegistratieDatum" minOccurs="0"/>
                <xsd:element ref="ns2:OntvangstDatum" minOccurs="0"/>
                <xsd:element ref="ns2:DocumentType"/>
                <xsd:element ref="ns2:DossierNummer" minOccurs="0"/>
                <xsd:element ref="ns2:Bestemmeling" minOccurs="0"/>
                <xsd:element ref="ns2:BestemmingPapier"/>
                <xsd:element ref="ns3:Groe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af29e-b8ae-487a-8dfa-87db33eb7aad" elementFormDefault="qualified">
    <xsd:import namespace="http://schemas.microsoft.com/office/2006/documentManagement/types"/>
    <xsd:import namespace="http://schemas.microsoft.com/office/infopath/2007/PartnerControls"/>
    <xsd:element name="RegistratieDatum" ma:index="8" nillable="true" ma:displayName="Registratiedatum" ma:description="Registratiedatum" ma:internalName="RegistratieDatum">
      <xsd:simpleType>
        <xsd:restriction base="dms:DateTime"/>
      </xsd:simpleType>
    </xsd:element>
    <xsd:element name="OntvangstDatum" ma:index="9" nillable="true" ma:displayName="Ontvangstdatum" ma:description="Ontvangstdatum" ma:internalName="OntvangstDatum">
      <xsd:simpleType>
        <xsd:restriction base="dms:DateTime"/>
      </xsd:simpleType>
    </xsd:element>
    <xsd:element name="DocumentType" ma:index="10" ma:displayName="Documenttype" ma:description="Documenttype" ma:format="Dropdown" ma:internalName="DocumentType">
      <xsd:simpleType>
        <xsd:restriction base="dms:Choice">
          <xsd:enumeration value="Aanvraag"/>
          <xsd:enumeration value="Ontwerp"/>
          <xsd:enumeration value="Gunning"/>
          <xsd:enumeration value="Gunning: Offerte"/>
          <xsd:enumeration value="Betaling"/>
          <xsd:enumeration value="Vorderingsstaat"/>
          <xsd:enumeration value="Eindafrekening"/>
          <xsd:enumeration value="Zakelijk recht"/>
          <xsd:enumeration value="Lening"/>
          <xsd:enumeration value="Andere"/>
          <xsd:enumeration value="Onbekend"/>
        </xsd:restriction>
      </xsd:simpleType>
    </xsd:element>
    <xsd:element name="DossierNummer" ma:index="11" nillable="true" ma:displayName="Dossiernummer" ma:description="Dossiernummer" ma:internalName="DossierNummer">
      <xsd:simpleType>
        <xsd:restriction base="dms:Unknown"/>
      </xsd:simpleType>
    </xsd:element>
    <xsd:element name="Bestemmeling" ma:index="12" nillable="true" ma:displayName="Bestemmeling" ma:description="Bestemmeling" ma:internalName="Bestemmeling">
      <xsd:simpleType>
        <xsd:restriction base="dms:Text">
          <xsd:maxLength value="100"/>
        </xsd:restriction>
      </xsd:simpleType>
    </xsd:element>
    <xsd:element name="BestemmingPapier" ma:index="13" ma:displayName="Bestemming papier" ma:description="Bestemming papier" ma:internalName="BestemmingPapier">
      <xsd:simpleType>
        <xsd:restriction base="dms:Choice">
          <xsd:enumeration value="Archiveren"/>
          <xsd:enumeration value="Terug te stu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a735926c-a76e-4dde-beaa-31a6fcaa6152" elementFormDefault="qualified">
    <xsd:import namespace="http://schemas.microsoft.com/office/2006/documentManagement/types"/>
    <xsd:import namespace="http://schemas.microsoft.com/office/infopath/2007/PartnerControls"/>
    <xsd:element name="Groep" ma:index="14" nillable="true" ma:displayName="Groep" ma:internalName="Groep">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roep xmlns="a735926c-a76e-4dde-beaa-31a6fcaa6152" xsi:nil="true"/>
    <DossierNummer xmlns="c16af29e-b8ae-487a-8dfa-87db33eb7aad" xsi:nil="true"/>
    <BestemmingPapier xmlns="c16af29e-b8ae-487a-8dfa-87db33eb7aad">Archiveren</BestemmingPapier>
    <OntvangstDatum xmlns="c16af29e-b8ae-487a-8dfa-87db33eb7aad">2018-11-25T23:00:00+00:00</OntvangstDatum>
    <DocumentType xmlns="c16af29e-b8ae-487a-8dfa-87db33eb7aad">Aanvraag</DocumentType>
    <Bestemmeling xmlns="c16af29e-b8ae-487a-8dfa-87db33eb7aad" xsi:nil="true"/>
    <RegistratieDatum xmlns="c16af29e-b8ae-487a-8dfa-87db33eb7aad">2018-12-06T08:17:57+00:00</RegistratieDatum>
  </documentManagement>
</p:properties>
</file>

<file path=customXml/itemProps1.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2.xml><?xml version="1.0" encoding="utf-8"?>
<ds:datastoreItem xmlns:ds="http://schemas.openxmlformats.org/officeDocument/2006/customXml" ds:itemID="{AF102284-A09F-4B72-9EB7-996B85E64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af29e-b8ae-487a-8dfa-87db33eb7aad"/>
    <ds:schemaRef ds:uri="a735926c-a76e-4dde-beaa-31a6fcaa61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2E00D2-D412-42E0-B841-98F62BE4F868}">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c16af29e-b8ae-487a-8dfa-87db33eb7aad"/>
    <ds:schemaRef ds:uri="http://purl.org/dc/terms/"/>
    <ds:schemaRef ds:uri="http://schemas.microsoft.com/office/infopath/2007/PartnerControls"/>
    <ds:schemaRef ds:uri="a735926c-a76e-4dde-beaa-31a6fcaa615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209</vt:i4>
      </vt:variant>
    </vt:vector>
  </HeadingPairs>
  <TitlesOfParts>
    <vt:vector size="210" baseType="lpstr">
      <vt:lpstr>aanvraag</vt:lpstr>
      <vt:lpstr>AardAanvraag_fldAantalBijkomendePlaatsen</vt:lpstr>
      <vt:lpstr>AardAanvraag_fldAantalLeerlingenNieuweInfra</vt:lpstr>
      <vt:lpstr>AardAanvraag_fldAanvraagMotiveerGeplandeWerken</vt:lpstr>
      <vt:lpstr>AardAanvraag_fldAanvraagOmschrijfGeplandeWerken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BerekeningBestaandBrutoOppervlakte_fldLokaalLOBrutoOppM2Gebouw1</vt:lpstr>
      <vt:lpstr>BerekeningBestaandBrutoOppervlakte_fldLokaalLOBrutoOppM2Gebouw2</vt:lpstr>
      <vt:lpstr>BerekeningBestaandBrutoOppervlakte_fldSchoolgebouwenBouwjaarGebouw1</vt:lpstr>
      <vt:lpstr>BerekeningBestaandBrutoOppervlakte_fldSchoolgebouwenBouwjaarGebouw10</vt:lpstr>
      <vt:lpstr>BerekeningBestaandBrutoOppervlakte_fldSchoolgebouwenBouwjaarGebouw11</vt:lpstr>
      <vt:lpstr>BerekeningBestaandBrutoOppervlakte_fldSchoolgebouwenBouwjaarGebouw12</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BerekeningBestaandBrutoOppervlakte_fldSchoolgebouwenBouwjaarGebouw9</vt:lpstr>
      <vt:lpstr>BerekeningBestaandBrutoOppervlakte_fldSchoolgebouwenBrutoOppM2Gebouw1</vt:lpstr>
      <vt:lpstr>BerekeningBestaandBrutoOppervlakte_fldSchoolgebouwenBrutoOppM2Gebouw10</vt:lpstr>
      <vt:lpstr>BerekeningBestaandBrutoOppervlakte_fldSchoolgebouwenBrutoOppM2Gebouw11</vt:lpstr>
      <vt:lpstr>BerekeningBestaandBrutoOppervlakte_fldSchoolgebouwenBrutoOppM2Gebouw12</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BerekeningBestaandBrutoOppervlakte_fldSchoolgebouwenBrutoOppM2Gebouw9</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BerekeningBestaandBrutoOppervlakte_fldTechnischeLokalenBrutoOppM2Stookplaats3</vt:lpstr>
      <vt:lpstr>BerekeningBestaandBrutoOppervlakte_fldTechnischeLokalenBrutoOppM2Stookplaats4</vt:lpstr>
      <vt:lpstr>BerekeningBestaandeBrutoOppervlakte_fldGebouwcode1</vt:lpstr>
      <vt:lpstr>BerekeningBestaandeBrutoOppervlakte_fldGebouwcode10</vt:lpstr>
      <vt:lpstr>BerekeningBestaandeBrutoOppervlakte_fldGebouwcode11</vt:lpstr>
      <vt:lpstr>BerekeningBestaandeBrutoOppervlakte_fldGebouwcode12</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BerekeningBestaandeBrutoOppervlakte_fldGebouwcode6</vt:lpstr>
      <vt:lpstr>BerekeningBestaandeBrutoOppervlakte_fldGebouwcode7</vt:lpstr>
      <vt:lpstr>BerekeningBestaandeBrutoOppervlakte_fldGebouwcode8</vt:lpstr>
      <vt:lpstr>BerekeningBestaandeBrutoOppervlakte_fldGebouwcode9</vt:lpstr>
      <vt:lpstr>BerekeningBestaandeBrutoOppervlakte_fldGebouwcodeAfbraak1</vt:lpstr>
      <vt:lpstr>BerekeningBestaandeBrutoOppervlakte_fldGebouwcodeAfbraak2</vt:lpstr>
      <vt:lpstr>BerekeningFysischeNorm_fdlTotaalAantalLeerlingen</vt:lpstr>
      <vt:lpstr>BerekeningFysischeNorm_fldAantalFiets</vt:lpstr>
      <vt:lpstr>BerekeningFysischeNorm_fldAantalLeerlingenDerdeGraadOfHogereCyclus</vt:lpstr>
      <vt:lpstr>BerekeningFysischeNorm_fldAantalPersoneelsledenHalveOpdracht</vt:lpstr>
      <vt:lpstr>BerekeningFysischeNorm_fldAantalWekelijkseLestijdenLO</vt:lpstr>
      <vt:lpstr>BerekeningMaximaleBrutoOppervlakte_fldAantalLeerlingenPraktischOfKunstvakBouwEersteGraad</vt:lpstr>
      <vt:lpstr>BerekeningMaximaleBrutoOppervlakte_fldAantalLeerlingenPraktischOfKunstvakBouwOverige</vt:lpstr>
      <vt:lpstr>BerekeningMaximaleBrutoOppervlakte_fldAantalLeerlingenPraktischOfKunstvakHoutEersteGraad</vt:lpstr>
      <vt:lpstr>BerekeningMaximaleBrutoOppervlakte_fldAantalLeerlingenPraktischOfKunstvakHoutOverige</vt:lpstr>
      <vt:lpstr>BerekeningMaximaleBrutoOppervlakte_fldLestijdenPraktischOfKunstVakEersteGraad</vt:lpstr>
      <vt:lpstr>BerekeningMaximaleBrutoOppervlakte_fldLestijdenPraktischOfKunstvakStudiegebiedAuto</vt:lpstr>
      <vt:lpstr>BerekeningMaximaleBrutoOppervlakte_fldLestijdenPraktischOfKunstvakStudiegebiedBallet</vt:lpstr>
      <vt:lpstr>BerekeningMaximaleBrutoOppervlakte_fldLestijdenPraktischOfKunstvakStudiegebiedBeeldendeKunst</vt:lpstr>
      <vt:lpstr>BerekeningMaximaleBrutoOppervlakte_fldLestijdenPraktischOfKunstvakStudiegebiedChemie</vt:lpstr>
      <vt:lpstr>BerekeningMaximaleBrutoOppervlakte_fldLestijdenPraktischOfKunstvakStudiegebiedDecoratieveTechnieken</vt:lpstr>
      <vt:lpstr>BerekeningMaximaleBrutoOppervlakte_fldLestijdenPraktischOfKunstvakStudiegebiedFotografie</vt:lpstr>
      <vt:lpstr>BerekeningMaximaleBrutoOppervlakte_fldLestijdenPraktischOfKunstvakStudiegebiedGlastechnieken</vt:lpstr>
      <vt:lpstr>BerekeningMaximaleBrutoOppervlakte_fldLestijdenPraktischOfKunstvakStudiegebiedGrafischeTechnieken</vt:lpstr>
      <vt:lpstr>BerekeningMaximaleBrutoOppervlakte_fldLestijdenPraktischOfKunstvakStudiegebiedHandel</vt:lpstr>
      <vt:lpstr>BerekeningMaximaleBrutoOppervlakte_fldLestijdenPraktischOfKunstvakStudiegebiedHout</vt:lpstr>
      <vt:lpstr>BerekeningMaximaleBrutoOppervlakte_fldLestijdenPraktischOfKunstvakStudiegebiedJuwelen</vt:lpstr>
      <vt:lpstr>BerekeningMaximaleBrutoOppervlakte_fldLestijdenPraktischOfKunstvakStudiegebiedKoelingEnWarmte</vt:lpstr>
      <vt:lpstr>BerekeningMaximaleBrutoOppervlakte_fldLestijdenPraktischOfKunstvakStudiegebiedLandEnTuinbouw</vt:lpstr>
      <vt:lpstr>BerekeningMaximaleBrutoOppervlakte_fldLestijdenPraktischOfKunstvakStudiegebiedLichaamsverzorging</vt:lpstr>
      <vt:lpstr>BerekeningMaximaleBrutoOppervlakte_fldLestijdenPraktischOfKunstvakStudiegebiedMaritiemeOpleidingen</vt:lpstr>
      <vt:lpstr>BerekeningMaximaleBrutoOppervlakte_fldLestijdenPraktischOfKunstvakStudiegebiedMechanicaElektriciteit</vt:lpstr>
      <vt:lpstr>BerekeningMaximaleBrutoOppervlakte_fldLestijdenPraktischOfKunstvakStudiegebiedMode</vt:lpstr>
      <vt:lpstr>BerekeningMaximaleBrutoOppervlakte_fldLestijdenPraktischOfKunstvakStudiegebiedMuziekinstrumentenBouw</vt:lpstr>
      <vt:lpstr>BerekeningMaximaleBrutoOppervlakte_fldLestijdenPraktischOfKunstvakStudiegebiedOptiek</vt:lpstr>
      <vt:lpstr>BerekeningMaximaleBrutoOppervlakte_fldLestijdenPraktischOfKunstvakStudiegebiedOrthopedischeTechnieken</vt:lpstr>
      <vt:lpstr>BerekeningMaximaleBrutoOppervlakte_fldLestijdenPraktischOfKunstvakStudiegebiedPersonenzorg</vt:lpstr>
      <vt:lpstr>BerekeningMaximaleBrutoOppervlakte_fldLestijdenPraktischOfKunstvakStudiegebiedPodiumKunsten</vt:lpstr>
      <vt:lpstr>BerekeningMaximaleBrutoOppervlakte_fldLestijdenPraktischOfKunstvakStudiegebiedTandtechnieken</vt:lpstr>
      <vt:lpstr>BerekeningMaximaleBrutoOppervlakte_fldLestijdenPraktischOfKunstvakStudiegebiedTextiel</vt:lpstr>
      <vt:lpstr>BerekeningMaximaleBrutoOppervlakte_fldLestijdenPraktischOfKunstvakStudiegebiedToerisme</vt:lpstr>
      <vt:lpstr>BerekeningMaximaleBrutoOppervlakte_fldLestijdenPraktischOfKunstvakStudiegebiedVoeding</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Ondertekening_fldFunctie</vt:lpstr>
      <vt:lpstr>Ondertekening_fldHandtekening</vt:lpstr>
      <vt:lpstr>Ondertekening_fldNaam</vt:lpstr>
      <vt:lpstr>Ondertekening_fldOndertekeningsDatum</vt:lpstr>
      <vt:lpstr>Ontvangstdatum_fldOntvangstdatum</vt:lpstr>
      <vt:lpstr>OppervlakteNieuwbouwEnKostprijs_fldBouwjaarLokalenLOGebouw1Aankoop</vt:lpstr>
      <vt:lpstr>OppervlakteNieuwbouwEnKostprijs_fldBouwjaarLokalenLOGebouw1Afbraak</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OppervlakteNieuwbouwEnKostprijs_fldBrutoOppLokalenLOGebouw1Aankoop</vt:lpstr>
      <vt:lpstr>OppervlakteNieuwbouwEnKostprijs_fldBrutoOppLokalenLOGebouw1Afbraak</vt:lpstr>
      <vt:lpstr>OppervlakteNieuwbouwEnKostprijs_fldBrutoOppOpenSpeelplaatsAfbraak</vt:lpstr>
      <vt:lpstr>OppervlakteNieuwbouwEnKostprijs_fldBrutoOppOverdekteSpeelplaatsAfbraak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OppervlakteNieuwbouwEnKostprijs_fldKostprijsLokalenLOGebouw1Aankoop</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lpstr>OppervlakteVerbouwingswerkenEnKostprijs_fldVerbouwingswerkenKostprijsTechnischeLokalen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Van Duyse, Jo</cp:lastModifiedBy>
  <cp:lastPrinted>2020-04-14T09:15:43Z</cp:lastPrinted>
  <dcterms:created xsi:type="dcterms:W3CDTF">2018-11-26T12:43:02Z</dcterms:created>
  <dcterms:modified xsi:type="dcterms:W3CDTF">2020-08-11T06:21:07Z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0x0101005A3792A7BE1240F8AF45D02FC33F38AF00A1C97E966CDC4BF0B14F589E5C154B6B00B943CBB1D069154FADE2F9352E934531</vt:lpwstr>
  </property>
  <property fmtid="{D5CDD505-2E9C-101B-9397-08002B2CF9AE}" pid="3" name="DossierNummerColligo">
    <vt:lpwstr/>
  </property>
</Properties>
</file>