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v162745\fs_agion\Agiondocs\Algemeen\Formulieren\Aanvraagformulieren_RF\Aanvraagformulieren_Subsidie\2020\AankoopLaatsteVersie\"/>
    </mc:Choice>
  </mc:AlternateContent>
  <xr:revisionPtr revIDLastSave="0" documentId="13_ncr:1_{578C9C8E-7650-4747-9ADF-7DB080AC93CF}" xr6:coauthVersionLast="44" xr6:coauthVersionMax="44" xr10:uidLastSave="{00000000-0000-0000-0000-000000000000}"/>
  <workbookProtection workbookAlgorithmName="SHA-512" workbookHashValue="J8VCx8Q7Ru0X/7HChW83z90YANsfJkQjpdFLAo0Ewt0hikx2zt+U7Xfv5O5lEEeOQM1+HhuIQyyJm9ItdKpK+w==" workbookSaltValue="HrFiV+nvYl1e76H0Jbq2Sw=="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aanvraag!$B$246</definedName>
    <definedName name="AardAanvraag_fldAantalLeerlingenNieuweInfra">aanvraag!$B$251</definedName>
    <definedName name="AardAanvraag_fldBeschrijving">aanvraag!$B$193</definedName>
    <definedName name="AardAanvraag_fldDatumUitvoeringsperiodeJaren">aanvraag!$M$188:$P$188</definedName>
    <definedName name="AardAanvraag_fldDatumUitvoeringsperiodeMaanden">aanvraag!$G$188:$H$188</definedName>
    <definedName name="AardAanvraag_fldMotivatie">aanvraag!$B$209</definedName>
    <definedName name="AardAanvraag_fldSubsidiesAndereOverhedenAndereWaarde">aanvraag!$I$238</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AndereOnderwijsinstellingsnummer">aanvraag!$Y$139</definedName>
    <definedName name="AdministratieveGegevens_fldBankrekening">aanvraag!$I$129:$AB$129</definedName>
    <definedName name="AdministratieveGegevens_fldBic">aanvraag!$I$131:$S$131</definedName>
    <definedName name="AdministratieveGegevens_fldCoördinerendeIMemail">aanvraag!$Q$124</definedName>
    <definedName name="AdministratieveGegevens_fldCoördinerendeIMGemeente">aanvraag!$V$118</definedName>
    <definedName name="AdministratieveGegevens_fldCoördinerendeIMGSM">aanvraag!$Q$122</definedName>
    <definedName name="AdministratieveGegevens_fldCoördinerendeIMNaam">aanvraag!$Q$114</definedName>
    <definedName name="AdministratieveGegevens_fldCoördinerendeIMNr">aanvraag!$AM$116</definedName>
    <definedName name="AdministratieveGegevens_fldCoördinerendeIMPostcode">aanvraag!$Q$118</definedName>
    <definedName name="AdministratieveGegevens_fldCoördinerendeIMStraat">aanvraag!$Q$116</definedName>
    <definedName name="AdministratieveGegevens_fldCoördinerendeIMTelefoon">aanvraag!$Q$120</definedName>
    <definedName name="AdministratieveGegevens_fldIMKBO">aanvraag!$B$135:$E$135,aanvraag!$G$135:$I$135,aanvraag!$K$135:$M$135</definedName>
    <definedName name="AdministratieveGegevens_fldKadastraleGegevensWerkenDatumAkte">aanvraag!$S$96,aanvraag!$T$96,aanvraag!$Y$96,aanvraag!$Z$96,aanvraag!$AD$96,aanvraag!$AE$96,aanvraag!$AF$96,aanvraag!$AG$96</definedName>
    <definedName name="AdministratieveGegevens_fldKBO">aanvraag!$Q$54:$T$54,aanvraag!$V$54:$X$54,aanvraag!$Z$54:$AB$54</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Vestiging">aanvraag!$AD$139</definedName>
    <definedName name="AdministratieveGegevens_fldSchoolbestuurGemeente">aanvraag!$V$52</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KadasterDag1">aanvraag!$S$96:$T$96</definedName>
    <definedName name="AdministratieveGegevens_fldVestigingKadasterJaar1">aanvraag!$AD$96:$AG$96</definedName>
    <definedName name="AdministratieveGegevens_fldVestigingKadasterMaand1">aanvraag!$Y$96:$Z$96</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aanvraag!$Q$88</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_xlnm.Print_Area" localSheetId="0">aanvraag!$A$1:$AQ$720</definedName>
    <definedName name="BerekeningBestaandBrutoOppervlakte_fldGebouwAfgebrokenOfOntrokkenBouwjaarGebouw1">aanvraag!$P$437</definedName>
    <definedName name="BerekeningBestaandBrutoOppervlakte_fldGebouwAfgebrokenOfOntrokkenBouwjaarGebouw2">aanvraag!$P$439</definedName>
    <definedName name="BerekeningBestaandBrutoOppervlakte_fldGebouwAfgebrokenOfOntrokkenBrutoOppM2Gebouw1">aanvraag!$G$437</definedName>
    <definedName name="BerekeningBestaandBrutoOppervlakte_fldGebouwAfgebrokenOfOntrokkenBrutoOppM2Gebouw2">aanvraag!$G$439</definedName>
    <definedName name="BerekeningBestaandBrutoOppervlakte_fldGenormeerdeOmgevingBehoudenBrutoOppM2Fietsenberging">aanvraag!$Q$491</definedName>
    <definedName name="BerekeningBestaandBrutoOppervlakte_fldGenormeerdeOmgevingBehoudenBrutoOppM2OpenEnOverdekteSpeelplaats">aanvraag!$Q$493</definedName>
    <definedName name="BerekeningBestaandBrutoOppervlakte_fldGenormeerdeOmgevingBehoudenBrutoOppM2OverdekteSpeelplaats">aanvraag!$Q$489</definedName>
    <definedName name="BerekeningBestaandBrutoOppervlakte_fldGenormeerdeOmgevingBehoudenBrutoOppM2ParkeerEnManoeuvreerruimte">aanvraag!$Q$495</definedName>
    <definedName name="BerekeningBestaandBrutoOppervlakte_fldLokaalLOBouwjaarGebouw1">aanvraag!$P$450</definedName>
    <definedName name="BerekeningBestaandBrutoOppervlakte_fldLokaalLOBouwjaarGebouw2">aanvraag!$P$452</definedName>
    <definedName name="BerekeningBestaandBrutoOppervlakte_fldLokaalLOBouwjaarOnttrokkenGebouw1">aanvraag!$P$463</definedName>
    <definedName name="BerekeningBestaandBrutoOppervlakte_fldLokaalLOBouwjaarOnttrokkenGebouw2">aanvraag!$P$465</definedName>
    <definedName name="BerekeningBestaandBrutoOppervlakte_fldLokaalLOBrutoOppM2Gebouw1">aanvraag!$G$450</definedName>
    <definedName name="BerekeningBestaandBrutoOppervlakte_fldLokaalLOBrutoOppM2Gebouw2">aanvraag!$G$452</definedName>
    <definedName name="BerekeningBestaandBrutoOppervlakte_fldLokaalLOBrutoOppM2OnttrokkenGebouw1">aanvraag!$G$463</definedName>
    <definedName name="BerekeningBestaandBrutoOppervlakte_fldLokaalLOBrutoOppM2OnttrokkenGebouw2">aanvraag!$G$465</definedName>
    <definedName name="BerekeningBestaandBrutoOppervlakte_fldLokaalLOGebouwcodeOnttrokkenGebouw1">aanvraag!$B$463</definedName>
    <definedName name="BerekeningBestaandBrutoOppervlakte_fldLokaalLOGebouwcodeOnttrokkenGebouw2">aanvraag!$B$465</definedName>
    <definedName name="BerekeningBestaandBrutoOppervlakte_fldSchoolgebouwenBouwjaarGebouw1">aanvraag!$P$404</definedName>
    <definedName name="BerekeningBestaandBrutoOppervlakte_fldSchoolgebouwenBouwjaarGebouw10">aanvraag!$P$422</definedName>
    <definedName name="BerekeningBestaandBrutoOppervlakte_fldSchoolgebouwenBouwjaarGebouw11">aanvraag!$P$424</definedName>
    <definedName name="BerekeningBestaandBrutoOppervlakte_fldSchoolgebouwenBouwjaarGebouw12">aanvraag!$P$426</definedName>
    <definedName name="BerekeningBestaandBrutoOppervlakte_fldSchoolgebouwenBouwjaarGebouw2">aanvraag!$P$406</definedName>
    <definedName name="BerekeningBestaandBrutoOppervlakte_fldSchoolgebouwenBouwjaarGebouw3">aanvraag!$P$408</definedName>
    <definedName name="BerekeningBestaandBrutoOppervlakte_fldSchoolgebouwenBouwjaarGebouw4">aanvraag!$P$410</definedName>
    <definedName name="BerekeningBestaandBrutoOppervlakte_fldSchoolgebouwenBouwjaarGebouw5">aanvraag!$P$412</definedName>
    <definedName name="BerekeningBestaandBrutoOppervlakte_fldSchoolgebouwenBouwjaarGebouw6">aanvraag!$P$414</definedName>
    <definedName name="BerekeningBestaandBrutoOppervlakte_fldSchoolgebouwenBouwjaarGebouw7">aanvraag!$P$416</definedName>
    <definedName name="BerekeningBestaandBrutoOppervlakte_fldSchoolgebouwenBouwjaarGebouw8">aanvraag!$P$418</definedName>
    <definedName name="BerekeningBestaandBrutoOppervlakte_fldSchoolgebouwenBouwjaarGebouw9">aanvraag!$P$420</definedName>
    <definedName name="BerekeningBestaandBrutoOppervlakte_fldSchoolgebouwenBrutoOppM2Gebouw1">aanvraag!$G$404</definedName>
    <definedName name="BerekeningBestaandBrutoOppervlakte_fldSchoolgebouwenBrutoOppM2Gebouw10">aanvraag!$G$422</definedName>
    <definedName name="BerekeningBestaandBrutoOppervlakte_fldSchoolgebouwenBrutoOppM2Gebouw11">aanvraag!$G$424</definedName>
    <definedName name="BerekeningBestaandBrutoOppervlakte_fldSchoolgebouwenBrutoOppM2Gebouw12">aanvraag!$G$426</definedName>
    <definedName name="BerekeningBestaandBrutoOppervlakte_fldSchoolgebouwenBrutoOppM2Gebouw2">aanvraag!$G$406</definedName>
    <definedName name="BerekeningBestaandBrutoOppervlakte_fldSchoolgebouwenBrutoOppM2Gebouw3">aanvraag!$G$408</definedName>
    <definedName name="BerekeningBestaandBrutoOppervlakte_fldSchoolgebouwenBrutoOppM2Gebouw4">aanvraag!$G$410</definedName>
    <definedName name="BerekeningBestaandBrutoOppervlakte_fldSchoolgebouwenBrutoOppM2Gebouw5">aanvraag!$G$412</definedName>
    <definedName name="BerekeningBestaandBrutoOppervlakte_fldSchoolgebouwenBrutoOppM2Gebouw6">aanvraag!$G$414</definedName>
    <definedName name="BerekeningBestaandBrutoOppervlakte_fldSchoolgebouwenBrutoOppM2Gebouw7">aanvraag!$G$416</definedName>
    <definedName name="BerekeningBestaandBrutoOppervlakte_fldSchoolgebouwenBrutoOppM2Gebouw8">aanvraag!$G$418</definedName>
    <definedName name="BerekeningBestaandBrutoOppervlakte_fldSchoolgebouwenBrutoOppM2Gebouw9">aanvraag!$G$420</definedName>
    <definedName name="BerekeningBestaandBrutoOppervlakte_fldTechnischeLokalenBrutoOppM2AndereLokalen">aanvraag!$Q$485</definedName>
    <definedName name="BerekeningBestaandBrutoOppervlakte_fldTechnischeLokalenBrutoOppM2Hoogspanningscabine">aanvraag!$Q$479</definedName>
    <definedName name="BerekeningBestaandBrutoOppervlakte_fldTechnischeLokalenBrutoOppM2Machinekamer">aanvraag!$Q$481</definedName>
    <definedName name="BerekeningBestaandBrutoOppervlakte_fldTechnischeLokalenBrutoOppM2OpslagplaatsBrandstof">aanvraag!$Q$483</definedName>
    <definedName name="BerekeningBestaandBrutoOppervlakte_fldTechnischeLokalenBrutoOppM2Stookplaats1">aanvraag!$Q$471</definedName>
    <definedName name="BerekeningBestaandBrutoOppervlakte_fldTechnischeLokalenBrutoOppM2Stookplaats2">aanvraag!$Q$473</definedName>
    <definedName name="BerekeningBestaandBrutoOppervlakte_fldTechnischeLokalenBrutoOppM2Stookplaats3">aanvraag!$Q$475</definedName>
    <definedName name="BerekeningBestaandBrutoOppervlakte_fldTechnischeLokalenBrutoOppM2Stookplaats4">aanvraag!$Q$477</definedName>
    <definedName name="BerekeningBestaandeBrutoOppervlakte_fldBouwjaar1">aanvraag!$S$405</definedName>
    <definedName name="BerekeningBestaandeBrutoOppervlakte_fldBouwjaar10">aanvraag!$S$423</definedName>
    <definedName name="BerekeningBestaandeBrutoOppervlakte_fldBouwjaar11">aanvraag!$S$425</definedName>
    <definedName name="BerekeningBestaandeBrutoOppervlakte_fldBouwjaar12">aanvraag!$S$427</definedName>
    <definedName name="BerekeningBestaandeBrutoOppervlakte_fldBouwjaar2">aanvraag!$S$407</definedName>
    <definedName name="BerekeningBestaandeBrutoOppervlakte_fldBouwjaar3">aanvraag!$S$409</definedName>
    <definedName name="BerekeningBestaandeBrutoOppervlakte_fldBouwjaar4">aanvraag!$S$411</definedName>
    <definedName name="BerekeningBestaandeBrutoOppervlakte_fldBouwjaar5">aanvraag!$S$413</definedName>
    <definedName name="BerekeningBestaandeBrutoOppervlakte_fldBouwjaar6">aanvraag!$S$415</definedName>
    <definedName name="BerekeningBestaandeBrutoOppervlakte_fldBouwjaar7">aanvraag!$S$417</definedName>
    <definedName name="BerekeningBestaandeBrutoOppervlakte_fldBouwjaar8">aanvraag!$S$419</definedName>
    <definedName name="BerekeningBestaandeBrutoOppervlakte_fldBouwjaar9">aanvraag!$S$421</definedName>
    <definedName name="BerekeningBestaandeBrutoOppervlakte_fldBrutoOppervlakte1">aanvraag!$I$405</definedName>
    <definedName name="BerekeningBestaandeBrutoOppervlakte_fldBrutoOppervlakte10">aanvraag!$I$423</definedName>
    <definedName name="BerekeningBestaandeBrutoOppervlakte_fldBrutoOppervlakte11">aanvraag!$I$425</definedName>
    <definedName name="BerekeningBestaandeBrutoOppervlakte_fldBrutoOppervlakte12">aanvraag!$I$427</definedName>
    <definedName name="BerekeningBestaandeBrutoOppervlakte_fldBrutoOppervlakte2">aanvraag!$I$407</definedName>
    <definedName name="BerekeningBestaandeBrutoOppervlakte_fldBrutoOppervlakte3">aanvraag!$I$409</definedName>
    <definedName name="BerekeningBestaandeBrutoOppervlakte_fldBrutoOppervlakte4">aanvraag!$I$411</definedName>
    <definedName name="BerekeningBestaandeBrutoOppervlakte_fldBrutoOppervlakte5">aanvraag!$I$413</definedName>
    <definedName name="BerekeningBestaandeBrutoOppervlakte_fldBrutoOppervlakte6">aanvraag!$I$415</definedName>
    <definedName name="BerekeningBestaandeBrutoOppervlakte_fldBrutoOppervlakte7">aanvraag!$I$417</definedName>
    <definedName name="BerekeningBestaandeBrutoOppervlakte_fldBrutoOppervlakte8">aanvraag!$I$419</definedName>
    <definedName name="BerekeningBestaandeBrutoOppervlakte_fldBrutoOppervlakte9">aanvraag!$I$421</definedName>
    <definedName name="BerekeningBestaandeBrutoOppervlakte_fldGebouwcode1">aanvraag!$B$405</definedName>
    <definedName name="BerekeningBestaandeBrutoOppervlakte_fldGebouwcode10">aanvraag!$B$423</definedName>
    <definedName name="BerekeningBestaandeBrutoOppervlakte_fldGebouwcode11">aanvraag!$B$425</definedName>
    <definedName name="BerekeningBestaandeBrutoOppervlakte_fldGebouwcode12">aanvraag!$B$427</definedName>
    <definedName name="BerekeningBestaandeBrutoOppervlakte_fldGebouwcode2">aanvraag!$B$407:$E$408</definedName>
    <definedName name="BerekeningBestaandeBrutoOppervlakte_fldGebouwcode3">aanvraag!$B$409</definedName>
    <definedName name="BerekeningBestaandeBrutoOppervlakte_fldGebouwcode4">aanvraag!$B$411</definedName>
    <definedName name="BerekeningBestaandeBrutoOppervlakte_fldGebouwcode5">aanvraag!$B$413</definedName>
    <definedName name="BerekeningBestaandeBrutoOppervlakte_fldGebouwcode6">aanvraag!$B$415</definedName>
    <definedName name="BerekeningBestaandeBrutoOppervlakte_fldGebouwcode7">aanvraag!$B$417</definedName>
    <definedName name="BerekeningBestaandeBrutoOppervlakte_fldGebouwcode8">aanvraag!$B$419</definedName>
    <definedName name="BerekeningBestaandeBrutoOppervlakte_fldGebouwcode9">aanvraag!$B$421</definedName>
    <definedName name="BerekeningBestaandeBrutoOppervlakte_fldGebouwcodeAfbraak1">aanvraag!$B$437</definedName>
    <definedName name="BerekeningBestaandeBrutoOppervlakte_fldGebouwcodeAfbraak2">aanvraag!$B$439</definedName>
    <definedName name="BerekeningFysischeNorm_fdlTotaalAantalLeerlingen">aanvraag!$Q$261</definedName>
    <definedName name="BerekeningFysischeNorm_fldAantalFiets">aanvraag!$B$268</definedName>
    <definedName name="BerekeningFysischeNorm_fldAantalLeerlingenDerdeGraadOfHogereCyclus">aanvraag!$Q$264</definedName>
    <definedName name="BerekeningFysischeNorm_fldAantalPersoneelsledenHalveOpdracht">aanvraag!$B$272</definedName>
    <definedName name="BerekeningFysischeNorm_fldAantalWekelijkseLestijdenLO">aanvraag!$B$276</definedName>
    <definedName name="BerekeningMaximaleBrutoOppervlakte_fldAantalLeerlingenPraktischOfKunstvakBouwEersteGraad">aanvraag!$Q$345</definedName>
    <definedName name="BerekeningMaximaleBrutoOppervlakte_fldAantalLeerlingenPraktischOfKunstvakBouwOverige">aanvraag!$Q$347</definedName>
    <definedName name="BerekeningMaximaleBrutoOppervlakte_fldAantalLeerlingenPraktischOfKunstvakHoutEersteGraad">aanvraag!$Q$353</definedName>
    <definedName name="BerekeningMaximaleBrutoOppervlakte_fldAantalLeerlingenPraktischOfKunstvakHoutOverige">aanvraag!$Q$355</definedName>
    <definedName name="BerekeningMaximaleBrutoOppervlakte_fldLestijdenPraktischOfKunstVakEersteGraad">aanvraag!$Q$284</definedName>
    <definedName name="BerekeningMaximaleBrutoOppervlakte_fldLestijdenPraktischOfKunstvakStudiegebiedAuto">aanvraag!$Q$289</definedName>
    <definedName name="BerekeningMaximaleBrutoOppervlakte_fldLestijdenPraktischOfKunstvakStudiegebiedBallet">aanvraag!$Q$335</definedName>
    <definedName name="BerekeningMaximaleBrutoOppervlakte_fldLestijdenPraktischOfKunstvakStudiegebiedBeeldendeKunst">aanvraag!$Q$337</definedName>
    <definedName name="BerekeningMaximaleBrutoOppervlakte_fldLestijdenPraktischOfKunstvakStudiegebiedChemie">aanvraag!$Q$291</definedName>
    <definedName name="BerekeningMaximaleBrutoOppervlakte_fldLestijdenPraktischOfKunstvakStudiegebiedDecoratieveTechnieken">aanvraag!$Q$293</definedName>
    <definedName name="BerekeningMaximaleBrutoOppervlakte_fldLestijdenPraktischOfKunstvakStudiegebiedFotografie">aanvraag!$Q$295</definedName>
    <definedName name="BerekeningMaximaleBrutoOppervlakte_fldLestijdenPraktischOfKunstvakStudiegebiedGlastechnieken">aanvraag!$Q$297</definedName>
    <definedName name="BerekeningMaximaleBrutoOppervlakte_fldLestijdenPraktischOfKunstvakStudiegebiedGrafischeTechnieken">aanvraag!$Q$299</definedName>
    <definedName name="BerekeningMaximaleBrutoOppervlakte_fldLestijdenPraktischOfKunstvakStudiegebiedHandel">aanvraag!$Q$301</definedName>
    <definedName name="BerekeningMaximaleBrutoOppervlakte_fldLestijdenPraktischOfKunstvakStudiegebiedHout">aanvraag!$Q$303</definedName>
    <definedName name="BerekeningMaximaleBrutoOppervlakte_fldLestijdenPraktischOfKunstvakStudiegebiedJuwelen">aanvraag!$Q$305</definedName>
    <definedName name="BerekeningMaximaleBrutoOppervlakte_fldLestijdenPraktischOfKunstvakStudiegebiedKoelingEnWarmte">aanvraag!$Q$307</definedName>
    <definedName name="BerekeningMaximaleBrutoOppervlakte_fldLestijdenPraktischOfKunstvakStudiegebiedLandEnTuinbouw">aanvraag!$Q$309</definedName>
    <definedName name="BerekeningMaximaleBrutoOppervlakte_fldLestijdenPraktischOfKunstvakStudiegebiedLichaamsverzorging">aanvraag!$Q$311</definedName>
    <definedName name="BerekeningMaximaleBrutoOppervlakte_fldLestijdenPraktischOfKunstvakStudiegebiedMaritiemeOpleidingen">aanvraag!$Q$313</definedName>
    <definedName name="BerekeningMaximaleBrutoOppervlakte_fldLestijdenPraktischOfKunstvakStudiegebiedMechanicaElektriciteit">aanvraag!$Q$315</definedName>
    <definedName name="BerekeningMaximaleBrutoOppervlakte_fldLestijdenPraktischOfKunstvakStudiegebiedMode">aanvraag!$Q$317</definedName>
    <definedName name="BerekeningMaximaleBrutoOppervlakte_fldLestijdenPraktischOfKunstvakStudiegebiedMuziekinstrumentenBouw">aanvraag!$Q$319</definedName>
    <definedName name="BerekeningMaximaleBrutoOppervlakte_fldLestijdenPraktischOfKunstvakStudiegebiedOptiek">aanvraag!$Q$321</definedName>
    <definedName name="BerekeningMaximaleBrutoOppervlakte_fldLestijdenPraktischOfKunstvakStudiegebiedOrthopedischeTechnieken">aanvraag!$Q$323</definedName>
    <definedName name="BerekeningMaximaleBrutoOppervlakte_fldLestijdenPraktischOfKunstvakStudiegebiedPersonenzorg">aanvraag!$Q$325</definedName>
    <definedName name="BerekeningMaximaleBrutoOppervlakte_fldLestijdenPraktischOfKunstvakStudiegebiedPodiumKunsten">aanvraag!$Q$339</definedName>
    <definedName name="BerekeningMaximaleBrutoOppervlakte_fldLestijdenPraktischOfKunstvakStudiegebiedTandtechnieken">aanvraag!$Q$327</definedName>
    <definedName name="BerekeningMaximaleBrutoOppervlakte_fldLestijdenPraktischOfKunstvakStudiegebiedTextiel">aanvraag!$Q$329</definedName>
    <definedName name="BerekeningMaximaleBrutoOppervlakte_fldLestijdenPraktischOfKunstvakStudiegebiedToerisme">aanvraag!$Q$331</definedName>
    <definedName name="BerekeningMaximaleBrutoOppervlakte_fldLestijdenPraktischOfKunstvakStudiegebiedVoeding">aanvraag!$Q$333</definedName>
    <definedName name="BerekeningTotaleKostprijs_fldTotaleKostprijsAfbraakwerken">aanvraag!$Q$611</definedName>
    <definedName name="BerekeningTotaleKostprijs_fldTotaleKostprijsEersteUitrustingLokalenLO">aanvraag!$Q$628</definedName>
    <definedName name="BerekeningTotaleKostprijs_fldTotaleKostprijsEersteUitrustingOpenSpeelplaats">aanvraag!$Q$632</definedName>
    <definedName name="BerekeningTotaleKostprijs_fldTotaleKostprijsEersteUitrustingOverdekteSpeelplaats">aanvraag!$Q$630</definedName>
    <definedName name="BerekeningTotaleKostprijs_fldTotaleKostprijsEersteUitrustingSchoolgebouwen">aanvraag!$Q$626</definedName>
    <definedName name="GegevensSubsidiewaarden_fldInstellingAdministratieveZetelGemeente">aanvraag!$V$168</definedName>
    <definedName name="GegevensSubsidiewaarden_fldInstellingAdministratieveZetelHuisnummer">aanvraag!$AM$166</definedName>
    <definedName name="GegevensSubsidiewaarden_fldInstellingAdministratieveZetelPostnummer">aanvraag!$Q$168</definedName>
    <definedName name="GegevensSubsidiewaarden_fldInstellingAdministratieveZetelStraat">aanvraag!$Q$166:$AK$166</definedName>
    <definedName name="GegevensSubsidiewaarden_fldInstellingBeschikbaarGebouwGemeente">aanvraag!$V$174</definedName>
    <definedName name="GegevensSubsidiewaarden_fldInstellingBeschikbaarGebouwHuisnummer">aanvraag!$AM$172</definedName>
    <definedName name="GegevensSubsidiewaarden_fldInstellingBeschikbaarGebouwPostnummer">aanvraag!$Q$174</definedName>
    <definedName name="GegevensSubsidiewaarden_fldInstellingBeschikbaarGebouwStraat">aanvraag!$Q$172:$AK$172</definedName>
    <definedName name="GegevensSubsidiewaarden_fldInstellingInrichtendeMachtOfSchoolbestuur">aanvraag!$Q$161</definedName>
    <definedName name="Ondertekening_fdlOndertekeningVoorEnAchternaam">aanvraag!$L$718</definedName>
    <definedName name="Ondertekening_fldDag">aanvraag!$Q$703:$R$703</definedName>
    <definedName name="Ondertekening_fldFunctie">aanvraag!$O$713</definedName>
    <definedName name="Ondertekening_fldHandtekening">aanvraag!$O$705</definedName>
    <definedName name="Ondertekening_fldJaar">aanvraag!$AB$703:$AE$703</definedName>
    <definedName name="Ondertekening_fldMaand">aanvraag!$W$703:$X$703</definedName>
    <definedName name="Ondertekening_fldNaam">aanvraag!$O$711</definedName>
    <definedName name="Ondertekening_fldOndertekeningHandtekening">aanvraag!$L$712</definedName>
    <definedName name="Ondertekening_fldOndertekeningsDatum">aanvraag!$N$710,aanvraag!$O$710,aanvraag!$T$710,aanvraag!$U$710,aanvraag!$Y$710,aanvraag!$Z$710,aanvraag!$AA$710,aanvraag!$AB$710</definedName>
    <definedName name="Ontvangstdatum_fldOntvangstdatum">aanvraag!$AI$10</definedName>
    <definedName name="OppervlakteNieuwbouwEnKostprijs_fldBouwjaarLokalenLOGebouw1Aankoop">aanvraag!$R$507</definedName>
    <definedName name="OppervlakteNieuwbouwEnKostprijs_fldBouwjaarLokalenLOGebouw1Afbraak">aanvraag!$R$521</definedName>
    <definedName name="OppervlakteNieuwbouwEnKostprijs_fldBouwjaarLokalenTechnischeLokalenGebouw1Aankoop">aanvraag!$R$511</definedName>
    <definedName name="OppervlakteNieuwbouwEnKostprijs_fldBouwjaarSchoollokalenGebouw1Aankoop">aanvraag!$R$505</definedName>
    <definedName name="OppervlakteNieuwbouwEnKostprijs_fldBouwjaarSchoollokalenGebouw1Afbraak">aanvraag!$R$519</definedName>
    <definedName name="OppervlakteNieuwbouwEnKostprijs_fldBouwjaarTechnischeLokalenGebouw1Aankoop">aanvraag!$R$509</definedName>
    <definedName name="OppervlakteNieuwbouwEnKostprijs_fldBouwjaarTechnischeLokalenGebouw1Afbraak">aanvraag!$R$523</definedName>
    <definedName name="OppervlakteNieuwbouwEnKostprijs_fldBrutoOppFietsenbergplaatsAfbraak">aanvraag!$Q$555</definedName>
    <definedName name="OppervlakteNieuwbouwEnKostprijs_fldBrutoOppLokalenLOGebouw1Aankoop">aanvraag!$I$507</definedName>
    <definedName name="OppervlakteNieuwbouwEnKostprijs_fldBrutoOppLokalenLOGebouw1Afbraak">aanvraag!$I$521</definedName>
    <definedName name="OppervlakteNieuwbouwEnKostprijs_fldBrutoOppLokalenTechnischeLokalenGebouw1Aankoop">aanvraag!$I$511</definedName>
    <definedName name="OppervlakteNieuwbouwEnKostprijs_fldBrutoOppOpenSpeelplaatsAfbraak">aanvraag!$Q$553</definedName>
    <definedName name="OppervlakteNieuwbouwEnKostprijs_fldBrutoOppOverdekteSpeelplaatsAfbraak">aanvraag!$Q$551</definedName>
    <definedName name="OppervlakteNieuwbouwEnKostprijs_fldBrutoOppParkeerEnManoeuvreerruimteAfbraak">aanvraag!$Q$557</definedName>
    <definedName name="OppervlakteNieuwbouwEnKostprijs_fldBrutoOppSchoollokalenGebouw1Aankoop">aanvraag!$I$505</definedName>
    <definedName name="OppervlakteNieuwbouwEnKostprijs_fldBrutoOppSchoollokalenGebouw1Afbraak">aanvraag!$I$519</definedName>
    <definedName name="OppervlakteNieuwbouwEnKostprijs_fldBrutoOppTechnischeLokalenGebouw1Aankoop">aanvraag!$I$509</definedName>
    <definedName name="OppervlakteNieuwbouwEnKostprijs_fldBrutoOppTechnischeLokalenGebouw1Afbraak">aanvraag!$I$523</definedName>
    <definedName name="OppervlakteNieuwbouwEnKostprijs_fldKostprijsLokalenLOGebouw1Aankoop">aanvraag!$AG$507</definedName>
    <definedName name="OppervlakteNieuwbouwEnKostprijs_fldKostprijsSchoollokalenGebouw1Aankoop">aanvraag!$AG$505</definedName>
    <definedName name="OppervlakteNieuwbouwEnKostprijs_fldKostprijsTechnischeLokalenGebouw1Aankoop">aanvraag!$AG$509</definedName>
    <definedName name="OppervlakteNieuwbouwEnKostprijs_fldNieuwbouwGenormeerdeOmgevingBrutoOppM2Fietsenberging">aanvraag!$Q$542</definedName>
    <definedName name="OppervlakteNieuwbouwEnKostprijs_fldNieuwbouwGenormeerdeOmgevingBrutoOppM2OpenSpeelplaats">aanvraag!$Q$540</definedName>
    <definedName name="OppervlakteNieuwbouwEnKostprijs_fldNieuwbouwGenormeerdeOmgevingBrutoOppM2OverdekteSpeelplaats">aanvraag!$Q$538</definedName>
    <definedName name="OppervlakteNieuwbouwEnKostprijs_fldNieuwbouwGenormeerdeOmgevingBrutoOppM2ParkeerEnManoeuvreerruimte">aanvraag!$Q$544</definedName>
    <definedName name="OppervlakteNieuwbouwEnKostprijs_fldNieuwbouwGenormeerdeOmgevingKostprijsFietsenberging">aanvraag!$Z$542</definedName>
    <definedName name="OppervlakteNieuwbouwEnKostprijs_fldNieuwbouwGenormeerdeOmgevingKostprijsOpenSpeelplaats">aanvraag!$Z$540</definedName>
    <definedName name="OppervlakteNieuwbouwEnKostprijs_fldNieuwbouwGenormeerdeOmgevingKostprijsOverdekteSpeelplaats">aanvraag!$Z$538</definedName>
    <definedName name="OppervlakteNieuwbouwEnKostprijs_fldNieuwbouwGenormeerdeOmgevingKostprijsParkeerEnManoeuvreerruimte">aanvraag!$Z$544</definedName>
    <definedName name="OppervlakteVerbouwingswerkenEnKostprijs_fldKostprijsNietGenormeerdeOmgevingswerken">aanvraag!$B$599</definedName>
    <definedName name="OppervlakteVerbouwingswerkenEnKostprijs_fldVerbouwingswerkenBrutoOppM2LokalenLO">aanvraag!$Q$578</definedName>
    <definedName name="OppervlakteVerbouwingswerkenEnKostprijs_fldVerbouwingswerkenBrutoOppM2Schoolgebouwen">aanvraag!$Q$576</definedName>
    <definedName name="OppervlakteVerbouwingswerkenEnKostprijs_fldVerbouwingswerkenBrutoOppM2TechnischeLokalen">aanvraag!$Q$580</definedName>
    <definedName name="OppervlakteVerbouwingswerkenEnKostprijs_fldVerbouwingswerkenGenormeerdeOmgevingswerkenBrutoOppM2Fietsenberging">aanvraag!$Q$591</definedName>
    <definedName name="OppervlakteVerbouwingswerkenEnKostprijs_fldVerbouwingswerkenGenormeerdeOmgevingswerkenBrutoOppM2OpenSpeelplaats">aanvraag!$Q$589</definedName>
    <definedName name="OppervlakteVerbouwingswerkenEnKostprijs_fldVerbouwingswerkenGenormeerdeOmgevingswerkenBrutoOppM2OverdekteSpeelplaats">aanvraag!$Q$587</definedName>
    <definedName name="OppervlakteVerbouwingswerkenEnKostprijs_fldVerbouwingswerkenGenormeerdeOmgevingswerkenBrutoOppM2ParkeerEnManoeuvreerruimte">aanvraag!$Q$593</definedName>
    <definedName name="OppervlakteVerbouwingswerkenEnKostprijs_fldVerbouwingswerkenGenormeerdeOmgevingswerkenKostprijsFietsenberging">aanvraag!$Z$591</definedName>
    <definedName name="OppervlakteVerbouwingswerkenEnKostprijs_fldVerbouwingswerkenGenormeerdeOmgevingswerkenKostprijsOpenSpeelplaats">aanvraag!$Z$589</definedName>
    <definedName name="OppervlakteVerbouwingswerkenEnKostprijs_fldVerbouwingswerkenGenormeerdeOmgevingswerkenKostprijsOverdekteSpeelplaats">aanvraag!$Z$587</definedName>
    <definedName name="OppervlakteVerbouwingswerkenEnKostprijs_fldVerbouwingswerkenGenormeerdeOmgevingswerkenKostprijsParkeerEnManoeuvreerruimte">aanvraag!$Z$593</definedName>
    <definedName name="OppervlakteVerbouwingswerkenEnKostprijs_fldVerbouwingswerkenKostprijsLokalenLO">aanvraag!$Z$578</definedName>
    <definedName name="OppervlakteVerbouwingswerkenEnKostprijs_fldVerbouwingswerkenKostprijsSchoolgebouwen">aanvraag!$Z$576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511" i="1" l="1"/>
  <c r="Y509" i="1"/>
  <c r="Y507" i="1"/>
  <c r="AG511" i="1" l="1"/>
  <c r="AQ378" i="1" l="1"/>
  <c r="B380" i="1" s="1"/>
  <c r="AQ382" i="1"/>
  <c r="AQ380" i="1"/>
  <c r="AQ368" i="1"/>
  <c r="AQ366" i="1"/>
  <c r="Q366" i="1"/>
  <c r="AF405" i="1" l="1"/>
  <c r="AF427" i="1" l="1"/>
  <c r="AF425" i="1"/>
  <c r="AF423" i="1"/>
  <c r="AF421" i="1"/>
  <c r="AF419" i="1"/>
  <c r="AK442" i="1" s="1"/>
  <c r="AF417" i="1"/>
  <c r="AF415" i="1"/>
  <c r="AF413" i="1"/>
  <c r="AF411" i="1"/>
  <c r="AF409" i="1"/>
  <c r="AF407" i="1"/>
  <c r="Q390" i="1" l="1"/>
  <c r="Q388" i="1"/>
  <c r="Q384" i="1"/>
  <c r="Q374" i="1"/>
  <c r="Q372" i="1"/>
  <c r="Q622" i="1" l="1"/>
  <c r="Q617" i="1"/>
  <c r="Q615" i="1"/>
  <c r="Q613" i="1"/>
  <c r="Q562" i="1"/>
  <c r="J532" i="1"/>
  <c r="J530" i="1"/>
  <c r="Q624" i="1" l="1"/>
  <c r="Q634" i="1" s="1"/>
  <c r="Z580" i="1"/>
  <c r="AA619" i="1" s="1"/>
  <c r="X465" i="1" l="1"/>
  <c r="X463" i="1"/>
  <c r="AK467" i="1" s="1"/>
  <c r="X439" i="1"/>
  <c r="X437" i="1"/>
  <c r="Z521" i="1" l="1"/>
  <c r="Z523" i="1"/>
  <c r="Z519" i="1"/>
  <c r="J528" i="1" s="1"/>
  <c r="X452" i="1"/>
  <c r="X450" i="1"/>
  <c r="Q568" i="1"/>
  <c r="W661" i="1" s="1"/>
  <c r="Q566" i="1"/>
  <c r="W659" i="1" s="1"/>
  <c r="Q564" i="1"/>
  <c r="W655" i="1"/>
  <c r="Q386" i="1"/>
  <c r="AK655" i="1" s="1"/>
  <c r="AK651" i="1"/>
  <c r="X339" i="1"/>
  <c r="X337" i="1"/>
  <c r="X335" i="1"/>
  <c r="X333" i="1"/>
  <c r="X331" i="1"/>
  <c r="X329" i="1"/>
  <c r="X327" i="1"/>
  <c r="X325" i="1"/>
  <c r="X323" i="1"/>
  <c r="X321" i="1"/>
  <c r="X319" i="1"/>
  <c r="X317" i="1"/>
  <c r="X315" i="1"/>
  <c r="X313" i="1"/>
  <c r="X311" i="1"/>
  <c r="X309" i="1"/>
  <c r="X307" i="1"/>
  <c r="X305" i="1"/>
  <c r="X303" i="1"/>
  <c r="X301" i="1"/>
  <c r="X299" i="1"/>
  <c r="X297" i="1"/>
  <c r="X295" i="1"/>
  <c r="X293" i="1"/>
  <c r="X291" i="1"/>
  <c r="X289" i="1"/>
  <c r="X284" i="1"/>
  <c r="Q368" i="1" s="1"/>
  <c r="X353" i="1"/>
  <c r="X355" i="1"/>
  <c r="AK657" i="1"/>
  <c r="AK659" i="1"/>
  <c r="AK661" i="1"/>
  <c r="P661" i="1"/>
  <c r="P659" i="1"/>
  <c r="P657" i="1"/>
  <c r="P655" i="1"/>
  <c r="P653" i="1"/>
  <c r="W651" i="1" l="1"/>
  <c r="W649" i="1"/>
  <c r="W653" i="1"/>
  <c r="AD653" i="1" s="1"/>
  <c r="P651" i="1"/>
  <c r="P649" i="1"/>
  <c r="AD661" i="1"/>
  <c r="W657" i="1"/>
  <c r="AD657" i="1" s="1"/>
  <c r="AD659" i="1"/>
  <c r="X341" i="1"/>
  <c r="Q370" i="1" s="1"/>
  <c r="AD655" i="1"/>
  <c r="X357" i="1"/>
  <c r="X345" i="1"/>
  <c r="X347" i="1"/>
  <c r="AD649" i="1" l="1"/>
  <c r="AD651" i="1"/>
  <c r="X349" i="1"/>
  <c r="Q376" i="1" s="1"/>
  <c r="AK649" i="1" s="1"/>
</calcChain>
</file>

<file path=xl/sharedStrings.xml><?xml version="1.0" encoding="utf-8"?>
<sst xmlns="http://schemas.openxmlformats.org/spreadsheetml/2006/main" count="572" uniqueCount="272">
  <si>
    <t>Agentschap voor Infrastructuur in het Onderwijs</t>
  </si>
  <si>
    <t>www.agion.be</t>
  </si>
  <si>
    <t>ontvangstdatum</t>
  </si>
  <si>
    <t>Waarvoor dient dit formulier?</t>
  </si>
  <si>
    <t>Administratieve gegevens</t>
  </si>
  <si>
    <t>vrij gesubsidieerd onderwijs</t>
  </si>
  <si>
    <t>ja</t>
  </si>
  <si>
    <t>naam</t>
  </si>
  <si>
    <t>straat en nummer</t>
  </si>
  <si>
    <t>postnummer en gemeente</t>
  </si>
  <si>
    <t>telefoonnummer</t>
  </si>
  <si>
    <t>gsm-nummer</t>
  </si>
  <si>
    <t>e-mailadres</t>
  </si>
  <si>
    <t>Gegevens over de subsidievoorwaarden</t>
  </si>
  <si>
    <t>Aard van de aanvraag</t>
  </si>
  <si>
    <t>totaal aantal leerlingen</t>
  </si>
  <si>
    <t>Berekening van de maximale bruto-oppervlakte</t>
  </si>
  <si>
    <t>datum</t>
  </si>
  <si>
    <t>dag</t>
  </si>
  <si>
    <t>maand</t>
  </si>
  <si>
    <t>jaar</t>
  </si>
  <si>
    <t>handtekening</t>
  </si>
  <si>
    <t>Aan wie bezorgt u dit formulier?</t>
  </si>
  <si>
    <t>Toegelaten oppervlakte voor genormeerde omgevingswerken</t>
  </si>
  <si>
    <t>overdekte speelplaats</t>
  </si>
  <si>
    <t>parkeer- en manoeuvreerruimte</t>
  </si>
  <si>
    <t>Berekening van de bestaande bruto-oppervlakte</t>
  </si>
  <si>
    <t>gebouw 1</t>
  </si>
  <si>
    <t>gebouw 2</t>
  </si>
  <si>
    <t>bruto-oppervlakte</t>
  </si>
  <si>
    <t>bouwjaar</t>
  </si>
  <si>
    <t>in aanmerking te nemen bruto-oppervlakte</t>
  </si>
  <si>
    <t>Berekening van de totale kostprijs</t>
  </si>
  <si>
    <t>Hoe vult u dit formulier in?</t>
  </si>
  <si>
    <t>Ondertekening</t>
  </si>
  <si>
    <t>functie</t>
  </si>
  <si>
    <t>sectie</t>
  </si>
  <si>
    <t>m²</t>
  </si>
  <si>
    <t>stookplaats 1</t>
  </si>
  <si>
    <t>stookplaats 2</t>
  </si>
  <si>
    <t>hoogspanningscabine</t>
  </si>
  <si>
    <t>machinekamer</t>
  </si>
  <si>
    <t>opslagplaats brandstof</t>
  </si>
  <si>
    <t>andere technische lokalen</t>
  </si>
  <si>
    <t>som open en overdekte speelplaats</t>
  </si>
  <si>
    <t>schoolgebouwen</t>
  </si>
  <si>
    <t>technische lokalen</t>
  </si>
  <si>
    <t>kostprijs</t>
  </si>
  <si>
    <t>open speelplaats</t>
  </si>
  <si>
    <t>totaal</t>
  </si>
  <si>
    <t>afbraakwerken</t>
  </si>
  <si>
    <t>bestaande in aanmerking te nemen bruto-oppervlakte</t>
  </si>
  <si>
    <t>som van kolom 1 en 2</t>
  </si>
  <si>
    <t>maximaal toegelaten oppervlakte volgens de normen</t>
  </si>
  <si>
    <t>administratieve zetel</t>
  </si>
  <si>
    <t>beschikbaar gebouw</t>
  </si>
  <si>
    <t>verbouwing schoolgebouwen</t>
  </si>
  <si>
    <t>verbouwing genormeerde omgevingswerken</t>
  </si>
  <si>
    <t>Antwerpen</t>
  </si>
  <si>
    <t>Brussels Hoofdstedelijk Gewest</t>
  </si>
  <si>
    <t>Limburg</t>
  </si>
  <si>
    <t>Oost-Vlaanderen</t>
  </si>
  <si>
    <t>Vlaams-Brabant</t>
  </si>
  <si>
    <t>West-Vlaanderen</t>
  </si>
  <si>
    <t>Waar kunt u terecht voor meer informatie?</t>
  </si>
  <si>
    <t>nee</t>
  </si>
  <si>
    <t>oppervlakte van de percelen</t>
  </si>
  <si>
    <t>Vul de gegevens van die instelling in.</t>
  </si>
  <si>
    <t>Berekening van de fysische norm</t>
  </si>
  <si>
    <t>Vul het aantal personeelsleden in die minstens een halve opdracht vervullen.</t>
  </si>
  <si>
    <t>uur</t>
  </si>
  <si>
    <t xml:space="preserve"> </t>
  </si>
  <si>
    <t>Hier vindt u de bruto-oppervlakte van de schoolgebouwen die in aanmerking wordt genomen.</t>
  </si>
  <si>
    <t>Vul de bruto-oppervlakte in van de genormeerde omgeving die behouden wordt.</t>
  </si>
  <si>
    <t>fietsenbergplaats</t>
  </si>
  <si>
    <t>euro</t>
  </si>
  <si>
    <t>Bij te voegen bewijsstukken</t>
  </si>
  <si>
    <t>Kruis alle bewijsstukken aan die u bij dit formulier voegt.</t>
  </si>
  <si>
    <t>Vergelijkingstabel</t>
  </si>
  <si>
    <t>Vul de gegevens van de onderwijsinstelling in.</t>
  </si>
  <si>
    <t>Vul de kostprijs, exclusief btw, in van de niet-genormeerde omgevingswerken.</t>
  </si>
  <si>
    <t>In de onderstaande tabel vindt u een overzicht van de bestaande bruto-oppervlakte, de bruto-oppervlakte na de werken en de maximale bruto-oppervlakte.</t>
  </si>
  <si>
    <t>Vul de bruto-oppervlakte en de kostprijs, exclusief btw, in van de genormeerde omgevingswerken.</t>
  </si>
  <si>
    <t>Vul de kostprijs van de afbraakwerken en de eerste uitrusting in.</t>
  </si>
  <si>
    <t>auto</t>
  </si>
  <si>
    <t>chemie</t>
  </si>
  <si>
    <t>decoratieve technieken</t>
  </si>
  <si>
    <t>fotografie</t>
  </si>
  <si>
    <t>glastechnieken</t>
  </si>
  <si>
    <t>grafische technieken</t>
  </si>
  <si>
    <t>handel</t>
  </si>
  <si>
    <t>hout</t>
  </si>
  <si>
    <t>juwelen</t>
  </si>
  <si>
    <t>koeling en warmte</t>
  </si>
  <si>
    <t>land- en tuinbouw</t>
  </si>
  <si>
    <t>lichaamsverzorging</t>
  </si>
  <si>
    <t>maritieme opleidingen</t>
  </si>
  <si>
    <t>mechanica-elektriciteit</t>
  </si>
  <si>
    <t>mode</t>
  </si>
  <si>
    <t>muziekinstrumentenbouw</t>
  </si>
  <si>
    <t>optiek</t>
  </si>
  <si>
    <t>orthopedische technieken</t>
  </si>
  <si>
    <t>personenzorg</t>
  </si>
  <si>
    <t>tandtechnieken</t>
  </si>
  <si>
    <t>textiel</t>
  </si>
  <si>
    <t>toerisme</t>
  </si>
  <si>
    <t>voeding</t>
  </si>
  <si>
    <t>ballet</t>
  </si>
  <si>
    <t>beeldende kunst</t>
  </si>
  <si>
    <t>podiumkunsten</t>
  </si>
  <si>
    <t>aantal leerlingen eerste graad</t>
  </si>
  <si>
    <t>aantal leerlingen overige leerjaren</t>
  </si>
  <si>
    <t>algemene en technische vakken</t>
  </si>
  <si>
    <t>praktijkruimtes bouw</t>
  </si>
  <si>
    <t>machinewerkplaats hout</t>
  </si>
  <si>
    <t>totale bruto-oppervlakte</t>
  </si>
  <si>
    <t>stookplaats 3</t>
  </si>
  <si>
    <t>stookplaats 4</t>
  </si>
  <si>
    <t>ca</t>
  </si>
  <si>
    <t>voor- en achternaam</t>
  </si>
  <si>
    <t>aantal leerlingen in de derde graad of in een hogere cyclus</t>
  </si>
  <si>
    <t>Vul het totale aantal wekelijkse lestijden lichamelijke opvoeding in.</t>
  </si>
  <si>
    <t>Vul het aantal leerlingen in die het praktijkvak hout of het studiegebied hout volgen.</t>
  </si>
  <si>
    <t>Vul het aantal leerlingen in die het praktijkvak bouw of het studiegebied bouw volgen.</t>
  </si>
  <si>
    <t>praktijk- en kunstvakken eerste graad</t>
  </si>
  <si>
    <t>Toegelaten oppervlakte voor schoolgebouwen</t>
  </si>
  <si>
    <t>praktijk- en kunstvakken overige jaren</t>
  </si>
  <si>
    <t>gemeentelijk onderwijs</t>
  </si>
  <si>
    <t>provinciaal onderwijs</t>
  </si>
  <si>
    <t>Vul de bruto-oppervlakte in van de  bestaande technische lokalen die behouden worden.</t>
  </si>
  <si>
    <t>ondernemingsnummer</t>
  </si>
  <si>
    <t>ha</t>
  </si>
  <si>
    <t>aard van het gebouw</t>
  </si>
  <si>
    <t>Vul de kadastrale gegevens in van het aan te kopen gebouw.</t>
  </si>
  <si>
    <t>nummer(s)</t>
  </si>
  <si>
    <t>bruto- oppervlakte aan te kopen gebouw</t>
  </si>
  <si>
    <t>een korte beschrijving van de bestaande gebouwen</t>
  </si>
  <si>
    <t>de grondplannen van het aan te kopen gebouw</t>
  </si>
  <si>
    <t>een verklaring over de aanwending van delen van de infrastructuur voor niet-schoolse doeleinden</t>
  </si>
  <si>
    <t>Vul de administratieve gegevens in van het aan te kopen gebouw.</t>
  </si>
  <si>
    <t>Bent u de coördinerende inrichtende macht voor dit dossier?</t>
  </si>
  <si>
    <t>Vul de gegevens in van de contactpersoon bij de coördinerende inrichtende macht voor dit dossier.</t>
  </si>
  <si>
    <t>IBAN</t>
  </si>
  <si>
    <t>BIC</t>
  </si>
  <si>
    <t>Vul het ondernemingsnummer van de coördinerende inrichtende macht in.</t>
  </si>
  <si>
    <t>Zijn er onmiddellijk na de aankoop verbouwingswerken gepland aan het aangekochte gebouw?</t>
  </si>
  <si>
    <t>VIPA</t>
  </si>
  <si>
    <t>VGC</t>
  </si>
  <si>
    <t>schoollokalen</t>
  </si>
  <si>
    <t>Hier vindt u de bruto-oppervlakte van de gebouwen die in aanmerking wordt genomen.</t>
  </si>
  <si>
    <t>Hier vindt u de bruto-oppervlakte van de omgevingswerken die in aanmerking wordt genomen.</t>
  </si>
  <si>
    <t>Oppervlakte en kostprijs van de eventuele werken na aankoop</t>
  </si>
  <si>
    <t>eerste uitrusting schoolgebouwen</t>
  </si>
  <si>
    <t>eerste uitrusting overdekte speelplaats</t>
  </si>
  <si>
    <t>eerste uitrusting open speelplaats</t>
  </si>
  <si>
    <t>info@agion.be</t>
  </si>
  <si>
    <t>a</t>
  </si>
  <si>
    <t>lln.</t>
  </si>
  <si>
    <t>Hier vindt u de bruto-oppervlakte van de lokalen lo die in aanmerking wordt genomen.</t>
  </si>
  <si>
    <t>lokalen lo</t>
  </si>
  <si>
    <t>verbouwing lokalen lo</t>
  </si>
  <si>
    <t>datum verkoopovereenkomst</t>
  </si>
  <si>
    <t>Heeft de aanvraag betrekking op een aankoop via openbare verkoping?</t>
  </si>
  <si>
    <t>Beschrijf het aan te kopen gebouw en de eventuele werken die uitgevoerd zullen worden na de aankoop.</t>
  </si>
  <si>
    <t>Motiveer de noodzaak van de aankoop en de eventuele werken die uitgevoerd zullen worden na de aankoop.</t>
  </si>
  <si>
    <t>Maakt deze aanvraag deel uit van een project in samenwerking met overheden of publieke 
actoren?</t>
  </si>
  <si>
    <t>Welke andere overheden kennen subsidies toe aan het project?</t>
  </si>
  <si>
    <t>andere instantie:</t>
  </si>
  <si>
    <t>Vul het aantal leerlingen en personeelsleden in die met de fiets of bromfiets naar school komen.</t>
  </si>
  <si>
    <t>Vul het aantal wekelijkse lestijden in die als praktisch vak of als kunstvak worden georganiseerd voor de eerste graad van het secundair onderwijs.</t>
  </si>
  <si>
    <t>Vul het aantal wekelijkse lestijden in die als praktisch vak of als kunstvak in het overeenstemmende studiegebied worden georganiseerd.</t>
  </si>
  <si>
    <t>eerste uitrusting lokalen lo</t>
  </si>
  <si>
    <t>de verkoopovereenkomst</t>
  </si>
  <si>
    <t>het kadastraal plan en de kadastrale legger</t>
  </si>
  <si>
    <t>het bodemattest, afgeleverd door de bevoegde instantie</t>
  </si>
  <si>
    <t>het situeringsplan van het aan te kopen gebouw</t>
  </si>
  <si>
    <t>een kopie van de publicatie van de notariële aankondiging van de openbare verkoping</t>
  </si>
  <si>
    <t>een gedetailleerd becijferd bestek van de werken na de aankoop van het gebouw</t>
  </si>
  <si>
    <t xml:space="preserve">een brief van de eigenaar of verkoper waarin hij aangeeft dat de huur- of erfpachtovereenkomst afloopt en dat de inrichtende macht de kans krijgt om het goed te kopen
</t>
  </si>
  <si>
    <t>een beschrijving van de voorwaarden voor samenwerking met andere overheden en publieke actoren</t>
  </si>
  <si>
    <t>afdeling</t>
  </si>
  <si>
    <t>Vul de gegevens in van de bankrekening van de coördinerende inrichtende macht waarop de subsidie in het kader van dit dossier overgeschreven moet worden.</t>
  </si>
  <si>
    <t>Dient u deze subsidieaanvraag in via Katholiek Onderwijs Vlaanderen?</t>
  </si>
  <si>
    <t>Worden er voor deze vestigingsplaats bijkomend plaatsen gecreëerd via dit infrastructuurproject, ten opzichte van het aantal leerlingen dat momenteel op deze vestigingsplaats is ingeschreven?</t>
  </si>
  <si>
    <t>Vul het aantal bijkomende plaatsen in dat wordt gecreëerd via dit infrastructuurproject.</t>
  </si>
  <si>
    <t>In vraag 20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</si>
  <si>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</si>
  <si>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nee. Ga naar vraag 26.</t>
  </si>
  <si>
    <t>Vul het huidige  aantal leerlingen in van de vestigingsplaats die zal gebruikmaken van het aan te kopen gebouw.</t>
  </si>
  <si>
    <t>Voeg bij dit formulier een gedetailleerd becijferd bestek van de werken na de aankoop.</t>
  </si>
  <si>
    <t>een gedetailleerde berekeningswijze van de bruto-oppervlakte</t>
  </si>
  <si>
    <t>//////////////////////////////////////////////////////////////////////////////////////////////////////////////////////////////////////////////////////</t>
  </si>
  <si>
    <t>Afdeling Reguliere Financiering</t>
  </si>
  <si>
    <t>behandelende afdeling</t>
  </si>
  <si>
    <r>
      <rPr>
        <b/>
        <sz val="10"/>
        <rFont val="Calibri"/>
        <family val="2"/>
        <scheme val="minor"/>
      </rPr>
      <t xml:space="preserve">T </t>
    </r>
    <r>
      <rPr>
        <sz val="10"/>
        <rFont val="Calibri"/>
        <family val="2"/>
        <scheme val="minor"/>
      </rPr>
      <t xml:space="preserve"> 02 221 05 11 </t>
    </r>
  </si>
  <si>
    <t>_</t>
  </si>
  <si>
    <t>Op</t>
  </si>
  <si>
    <t>Bezorg zowel de Excelversie als een ingescande ondertekende versie.</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</si>
  <si>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</si>
  <si>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Koning Albert II-laan 15, 1210 BRUSSEL</t>
  </si>
  <si>
    <t>In te vullen door de</t>
  </si>
  <si>
    <r>
      <t>ja.</t>
    </r>
    <r>
      <rPr>
        <i/>
        <sz val="10"/>
        <rFont val="Calibri"/>
        <family val="2"/>
        <scheme val="minor"/>
      </rPr>
      <t xml:space="preserve"> Ga naar vraag 10.</t>
    </r>
  </si>
  <si>
    <r>
      <t>ja.</t>
    </r>
    <r>
      <rPr>
        <i/>
        <sz val="10"/>
        <rFont val="Calibri"/>
        <family val="2"/>
        <scheme val="minor"/>
      </rPr>
      <t xml:space="preserve"> Ga naar vraag 11.</t>
    </r>
  </si>
  <si>
    <r>
      <t xml:space="preserve">nee. </t>
    </r>
    <r>
      <rPr>
        <i/>
        <sz val="10"/>
        <rFont val="Calibri"/>
        <family val="2"/>
        <scheme val="minor"/>
      </rPr>
      <t>U komt niet in aanmerking voor een subsidie.</t>
    </r>
  </si>
  <si>
    <r>
      <t>ja.</t>
    </r>
    <r>
      <rPr>
        <i/>
        <sz val="10"/>
        <rFont val="Calibri"/>
        <family val="2"/>
        <scheme val="minor"/>
      </rPr>
      <t xml:space="preserve"> Ga naar vraag 17.</t>
    </r>
  </si>
  <si>
    <r>
      <t xml:space="preserve">nee. </t>
    </r>
    <r>
      <rPr>
        <i/>
        <sz val="10"/>
        <rFont val="Calibri"/>
        <family val="2"/>
        <scheme val="minor"/>
      </rPr>
      <t>Ga naar vraag 18.</t>
    </r>
  </si>
  <si>
    <r>
      <t xml:space="preserve">ja. </t>
    </r>
    <r>
      <rPr>
        <i/>
        <sz val="10"/>
        <rFont val="Calibri"/>
        <family val="2"/>
        <scheme val="minor"/>
      </rPr>
      <t xml:space="preserve">Voeg bij dit formulier een kopie van de publicatie van de notariële aankondiging van de openbare verkoping. </t>
    </r>
  </si>
  <si>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</si>
  <si>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</si>
  <si>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r>
      <t>ja.</t>
    </r>
    <r>
      <rPr>
        <i/>
        <sz val="10"/>
        <rFont val="Calibri"/>
        <family val="2"/>
        <scheme val="minor"/>
      </rPr>
      <t xml:space="preserve"> Ga naar vraag 25.</t>
    </r>
  </si>
  <si>
    <t>De bruto-oppervlakte van een gebouw is het geheel van de bruto-oppervlakten van alle vloerniveaus. Meer informatie daarover vindt u op www.agion.be. Voeg de berekeningswijze van de bruto-oppervlakte bij dit formulier.</t>
  </si>
  <si>
    <t>Oppervlakte en kostprijs van het aan te kopen gebouw</t>
  </si>
  <si>
    <t>Oppervlakte en kostprijs van de niet-genormeerde omgevingswerken</t>
  </si>
  <si>
    <t>Niet-genormeerde omgevingswerken zijn afsluitingen, toegangswegen, groenaanleg en andere omgevingswerken.</t>
  </si>
  <si>
    <t xml:space="preserve">een overzicht van de uitgevoerde werken in de te verlaten school waarvoor AGION of een van zijn wettelijke voorgangers subsidies heeft verleend
</t>
  </si>
  <si>
    <t>een kopie van de huidige huur- of erfpachtovereenkomst voor de bestaande gebouwen</t>
  </si>
  <si>
    <t>Subsidieaanvraag voor de aankoop van een gebouw voor het gewoon secundair onderwijs</t>
  </si>
  <si>
    <t>agentschap Onroerend Erfgoed</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</si>
  <si>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</si>
  <si>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</si>
  <si>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</si>
  <si>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</si>
  <si>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</si>
  <si>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instellings- 
en vestigingsplaatsnummer</t>
  </si>
  <si>
    <t>Dient u deze subsidieaanvraag samen met een andere inrichtende macht in?</t>
  </si>
  <si>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</si>
  <si>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b/>
        <sz val="10"/>
        <rFont val="Calibri"/>
        <family val="2"/>
        <scheme val="minor"/>
      </rPr>
      <t>Vul het instellings- en vestigingsplaatsnummer in van die instelling.</t>
    </r>
  </si>
  <si>
    <t>Geef daarbij aan dat ze passen in een langetermijnvisie.</t>
  </si>
  <si>
    <t>OVAM</t>
  </si>
  <si>
    <t>Hoeveel leerlingen zullen de nieuwe of vernieuwde infrastructuur gebruiken?</t>
  </si>
  <si>
    <t>leerlingen</t>
  </si>
  <si>
    <t>Toegelaten oppervlakte voor lokalen voor lichamelijke opvoeding (lo)</t>
  </si>
  <si>
    <t>Vul  de gebouwcode, de bruto-oppervlakte en het bouwjaar in van de bestaande schoolgebouwen, met uitsluiting van de lokalen voor lichamelijke opvoeding en de technische lokalen.</t>
  </si>
  <si>
    <t>gebouwcode</t>
  </si>
  <si>
    <t>gebouw-
code</t>
  </si>
  <si>
    <t>gesubsidieerd door AGION</t>
  </si>
  <si>
    <t>Vul de bruto-oppervlakte en de kostprijs, exclusief btw, in van de omgeving bij het aan te kopen gebouw.</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</si>
  <si>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</si>
  <si>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Alleen leden van de inrichtende macht of gemandateerden kunnen dit formulier ondertekenen.</t>
  </si>
  <si>
    <t>Met dit formulier vraagt de inrichtende macht van de school, per vestigingsplaats, subsidies aan voor de aankoop van een gebouw voor het gewoon secundair 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</si>
  <si>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Vul de gegevens van de inrichtende macht in.</t>
  </si>
  <si>
    <t>Vul de gegevens van de vestigingsplaats in die het aan te kopen gebouw zal gebruiken.</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</si>
  <si>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</si>
  <si>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r>
      <t>nee.</t>
    </r>
    <r>
      <rPr>
        <i/>
        <sz val="10"/>
        <rFont val="Calibri"/>
        <family val="2"/>
        <scheme val="minor"/>
      </rPr>
      <t xml:space="preserve"> Ga naar vraag 14.</t>
    </r>
  </si>
  <si>
    <t>Is er binnen een straal van twee kilometer een beschikbaar schoolgebouw dat volledig onbezet is of dat binnen het schooljaar kan worden vrijgemaakt?</t>
  </si>
  <si>
    <r>
      <t xml:space="preserve">ja. </t>
    </r>
    <r>
      <rPr>
        <b/>
        <sz val="10"/>
        <rFont val="Calibri"/>
        <family val="2"/>
        <scheme val="minor"/>
      </rPr>
      <t>Wat is de voorziene startdatum voor de uitvoering van de werken?</t>
    </r>
  </si>
  <si>
    <t>Op www.agion.be vindt u welke tellingsdatum u moet gebruiken.</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</si>
  <si>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</si>
  <si>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Vul de bruto-oppervlakte en het bouwjaar in van de lokalen voor lichamelijke opvoeding (lo).</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</si>
  <si>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</si>
  <si>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</si>
  <si>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Dient u deze subsidieaanvraag in samen met een andere onderwijsinstelling (die al dan niet onder de bevoegdheden van dezelfde inrichtende macht valt)?</t>
  </si>
  <si>
    <t>Voldoen uw instelling en de vestiging die het gebouw zal gebruiken, aan de criteria van rationalisatie en programmatie?</t>
  </si>
  <si>
    <t>inrichtende macht of schoolbestuur</t>
  </si>
  <si>
    <t>Hieronder vindt u de  berekening van de maximale bruto-oppervlakte waarop uw school recht heeft op basis van de gegevens die u hebt ingevuld bij vraag 31 tot en met 34.</t>
  </si>
  <si>
    <t xml:space="preserve">Met de gebouwcode bedoelen we de wijze waarop de gebouwen binnen de school worden aangeduid, bijvoorbeeld blok A, G17. Als de gebouwen in de school geen code of letter hebben, vult u gebouw 1, gebouw 2 ... in. </t>
  </si>
  <si>
    <t xml:space="preserve">Met de gebouwcode bedoelen we de wijze waarop de gebouwen binnen de school worden aangeduid, bijvoorbeeld blok A, G17. Als de gebouwen in de school geen code of letter hebben, vult u gebouw 1, gebouw 2 ... in.  </t>
  </si>
  <si>
    <t>Vul de kostprijs en de bruto-oppervlakte in.</t>
  </si>
  <si>
    <t>Als u lokalen, of een deel ervan, afbreekt of aan de bestemming onttrekt, vul dan voor elk lokaal de bruto-oppervlakte in die wordt afgebroken of die aan de bestemming wordt onttrokken.</t>
  </si>
  <si>
    <t xml:space="preserve">Als u omgevingswerken, of een deel ervan, afbreekt, vul dan voor elk onderdeel de bruto-oppervlakte in die wordt afgebroken of die aan de bestemming onttrokken wordt. </t>
  </si>
  <si>
    <t>Verzamel de bewijsstukken die u voor de beantwoording van vraag 8, 18, 22, 36 en 54 bij dit formulier moet voegen.</t>
  </si>
  <si>
    <t xml:space="preserve">Geef dit formulier de volgende gestructureerde naam: Aanvraag_Aankoop_NaamSchool. 
Hou de naam van de school zo kort mogelijk. </t>
  </si>
  <si>
    <t>Alleen als u bij vraag 46 of 49 een bruto-oppervlakte hebt ingevuld voor een schoolgebouw of een lokaal lo dat volledig of gedeeltelijk afgebroken zal worden, vult u de kostprijs van de afbraakwerken in.
Op basis van de gegevens die u hebt ingevuld bij vraag 45 tot en met 54 en de kostprijs van de afbraakwerken en de eerste uitrusting die u invult, zal de totale kostprijs van uw  project automatisch berekend worden.</t>
  </si>
  <si>
    <t>kostprijs aan te kopen gebouw</t>
  </si>
  <si>
    <t>waarvan technische lokalen</t>
  </si>
  <si>
    <t xml:space="preserve"> niet-genormeerde omgevingswerken</t>
  </si>
  <si>
    <t xml:space="preserve">Vul de onderstaande verklaring in. 
Ik bevestig dat alle gegevens in dit formulier naar waarheid ingevuld zijn. </t>
  </si>
  <si>
    <t>bijkomende plaatsen</t>
  </si>
  <si>
    <t>leerlingen en personeelsleden</t>
  </si>
  <si>
    <t>personeelsleden</t>
  </si>
  <si>
    <t>lestijden</t>
  </si>
  <si>
    <t>AGION-5706 - 20200110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</si>
</sst>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 ##0"/>
    <numFmt numFmtId="166" formatCode="###\ ###\ ##0.00"/>
    <numFmt numFmtId="167" formatCode="###\ ###\ ##0"/>
    <numFmt numFmtId="168" formatCode="d/mm/yyyy;@"/>
  </numFmts>
  <fonts count="27" x14ac:knownFonts="1">
    <font>
      <sz val="10"/>
      <name val="Arial"/>
    </font>
    <font>
      <sz val="8"/>
      <name val="Arial"/>
      <family val="2"/>
    </font>
    <font>
      <sz val="10"/>
      <name val="Arial"/>
      <family val="2"/>
    </font>
    <font>
      <u/>
      <sz val="10"/>
      <color theme="10"/>
      <name val="Arial"/>
      <family val="2"/>
    </font>
    <font>
      <u/>
      <sz val="10"/>
      <color theme="10"/>
      <name val="Arial"/>
      <family val="2"/>
    </font>
    <font>
      <b/>
      <sz val="11"/>
      <name val="Calibri"/>
      <family val="2"/>
      <scheme val="minor"/>
    </font>
    <font>
      <sz val="10"/>
      <name val="Calibri"/>
      <family val="2"/>
      <scheme val="minor"/>
    </font>
    <font>
      <b/>
      <sz val="18"/>
      <name val="Calibri"/>
      <family val="2"/>
      <scheme val="minor"/>
    </font>
    <font>
      <sz val="6"/>
      <name val="Calibri"/>
      <family val="2"/>
      <scheme val="minor"/>
    </font>
    <font>
      <i/>
      <sz val="8"/>
      <name val="Calibri"/>
      <family val="2"/>
      <scheme val="minor"/>
    </font>
    <font>
      <b/>
      <sz val="10"/>
      <name val="Calibri"/>
      <family val="2"/>
      <scheme val="minor"/>
    </font>
    <font>
      <sz val="8"/>
      <name val="Calibri"/>
      <family val="2"/>
      <scheme val="minor"/>
    </font>
    <font>
      <b/>
      <sz val="8"/>
      <name val="Calibri"/>
      <family val="2"/>
      <scheme val="minor"/>
    </font>
    <font>
      <i/>
      <sz val="10"/>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b/>
      <sz val="12"/>
      <color indexed="9"/>
      <name val="Calibri"/>
      <family val="2"/>
      <scheme val="minor"/>
    </font>
    <font>
      <sz val="12"/>
      <name val="Calibri"/>
      <family val="2"/>
      <scheme val="minor"/>
    </font>
    <font>
      <i/>
      <sz val="10"/>
      <color theme="10"/>
      <name val="Calibri"/>
      <family val="2"/>
      <scheme val="minor"/>
    </font>
    <font>
      <b/>
      <sz val="10"/>
      <color indexed="9"/>
      <name val="Calibri"/>
      <family val="2"/>
      <scheme val="minor"/>
    </font>
    <font>
      <sz val="10"/>
      <color rgb="FF000000"/>
      <name val="Calibri"/>
      <family val="2"/>
      <scheme val="minor"/>
    </font>
    <font>
      <sz val="10"/>
      <color rgb="FFFF0000"/>
      <name val="Calibri"/>
      <family val="2"/>
      <scheme val="minor"/>
    </font>
    <font>
      <b/>
      <sz val="10"/>
      <color rgb="FFFF0000"/>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tint="-0.24994659260841701"/>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s>
  <cellStyleXfs count="10">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cellStyleXfs>
  <cellXfs count="304">
    <xf numFmtId="0" fontId="0" fillId="0" borderId="0" xfId="0"/>
    <xf numFmtId="0" fontId="5" fillId="0" borderId="0" xfId="0" applyFont="1" applyAlignment="1">
      <alignment vertical="top"/>
    </xf>
    <xf numFmtId="0" fontId="6" fillId="0" borderId="0" xfId="0" applyFont="1" applyAlignment="1">
      <alignment vertical="center"/>
    </xf>
    <xf numFmtId="0" fontId="9" fillId="0" borderId="0" xfId="0" applyFont="1" applyAlignment="1">
      <alignment vertical="center" wrapText="1"/>
    </xf>
    <xf numFmtId="0" fontId="5" fillId="0" borderId="0" xfId="0" applyFont="1" applyAlignment="1">
      <alignment vertical="center"/>
    </xf>
    <xf numFmtId="0" fontId="6" fillId="0" borderId="0" xfId="0" applyFont="1" applyFill="1" applyAlignment="1">
      <alignment vertical="top"/>
    </xf>
    <xf numFmtId="0" fontId="6" fillId="0" borderId="0" xfId="0" applyFont="1" applyAlignment="1">
      <alignment vertical="top"/>
    </xf>
    <xf numFmtId="0" fontId="6" fillId="0" borderId="0" xfId="0" applyFont="1" applyFill="1" applyBorder="1" applyAlignment="1">
      <alignment vertical="center"/>
    </xf>
    <xf numFmtId="0" fontId="6" fillId="4" borderId="2"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0" borderId="0" xfId="0" applyFont="1" applyAlignment="1">
      <alignment horizontal="left" vertical="top"/>
    </xf>
    <xf numFmtId="0" fontId="6" fillId="0" borderId="0" xfId="0" applyFont="1" applyFill="1" applyAlignment="1">
      <alignment horizontal="left" vertical="top"/>
    </xf>
    <xf numFmtId="0" fontId="6" fillId="0" borderId="0" xfId="1" applyFont="1" applyAlignment="1">
      <alignment vertical="center"/>
    </xf>
    <xf numFmtId="0" fontId="6" fillId="0" borderId="0" xfId="0" applyFont="1" applyBorder="1" applyAlignment="1">
      <alignment vertical="center"/>
    </xf>
    <xf numFmtId="0" fontId="6" fillId="0" borderId="0" xfId="0" applyFont="1" applyAlignment="1">
      <alignment horizontal="center"/>
    </xf>
    <xf numFmtId="0" fontId="6" fillId="0" borderId="0" xfId="0" applyFont="1" applyAlignment="1"/>
    <xf numFmtId="0" fontId="11" fillId="0" borderId="0" xfId="0" applyFont="1" applyAlignment="1">
      <alignment horizontal="center" vertical="top"/>
    </xf>
    <xf numFmtId="0" fontId="13" fillId="0" borderId="0" xfId="0" applyFont="1" applyAlignment="1">
      <alignment horizontal="justify" vertical="center"/>
    </xf>
    <xf numFmtId="1" fontId="6" fillId="2" borderId="2" xfId="0" applyNumberFormat="1" applyFont="1" applyFill="1" applyBorder="1" applyAlignment="1" applyProtection="1">
      <alignment horizontal="center" vertical="center"/>
      <protection locked="0"/>
    </xf>
    <xf numFmtId="0" fontId="10" fillId="0" borderId="0" xfId="0" applyFont="1" applyAlignment="1">
      <alignment vertical="center" wrapText="1"/>
    </xf>
    <xf numFmtId="0" fontId="6" fillId="0" borderId="0" xfId="0" applyFont="1" applyAlignment="1">
      <alignment horizontal="right" vertical="center"/>
    </xf>
    <xf numFmtId="0" fontId="14" fillId="0" borderId="0" xfId="2" applyFont="1" applyBorder="1" applyAlignment="1" applyProtection="1">
      <alignment vertical="center"/>
    </xf>
    <xf numFmtId="0" fontId="6" fillId="0" borderId="0" xfId="0" applyFont="1" applyAlignment="1">
      <alignment horizontal="justify" vertical="center"/>
    </xf>
    <xf numFmtId="0" fontId="13" fillId="0" borderId="0" xfId="0" applyFont="1" applyAlignment="1">
      <alignment horizontal="justify" vertical="center" wrapText="1"/>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6" fillId="0" borderId="1" xfId="0" applyFont="1" applyBorder="1" applyAlignment="1">
      <alignment vertical="center"/>
    </xf>
    <xf numFmtId="0" fontId="6" fillId="0" borderId="0" xfId="0" applyFont="1" applyAlignment="1">
      <alignment horizontal="right" vertical="center" wrapText="1"/>
    </xf>
    <xf numFmtId="0" fontId="10" fillId="0" borderId="0" xfId="0" applyFont="1" applyAlignment="1">
      <alignment vertical="center"/>
    </xf>
    <xf numFmtId="0" fontId="13" fillId="0" borderId="0" xfId="0" applyFont="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xf numFmtId="0" fontId="10" fillId="0" borderId="0" xfId="0" applyFont="1" applyAlignment="1">
      <alignment vertical="top"/>
    </xf>
    <xf numFmtId="0" fontId="10" fillId="0" borderId="0" xfId="0" applyFont="1" applyAlignment="1">
      <alignment horizontal="right" vertical="top"/>
    </xf>
    <xf numFmtId="0" fontId="10" fillId="0" borderId="0" xfId="0" applyFont="1" applyFill="1" applyAlignment="1">
      <alignment vertical="top"/>
    </xf>
    <xf numFmtId="0" fontId="6" fillId="0" borderId="0" xfId="0" applyFont="1" applyBorder="1" applyAlignment="1">
      <alignment horizontal="right" vertical="center"/>
    </xf>
    <xf numFmtId="0" fontId="6" fillId="0" borderId="0" xfId="0" applyFont="1" applyFill="1" applyAlignment="1">
      <alignment horizontal="right" vertical="center"/>
    </xf>
    <xf numFmtId="0" fontId="6" fillId="0" borderId="13" xfId="0" applyFont="1" applyBorder="1" applyAlignment="1" applyProtection="1">
      <alignment vertical="top"/>
      <protection locked="0"/>
    </xf>
    <xf numFmtId="0" fontId="6"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10" fillId="0" borderId="0" xfId="0" applyFont="1" applyFill="1" applyBorder="1" applyAlignment="1">
      <alignment vertical="top"/>
    </xf>
    <xf numFmtId="0" fontId="6" fillId="0" borderId="0" xfId="0" applyFont="1" applyFill="1" applyBorder="1" applyAlignment="1">
      <alignment horizontal="right" vertical="center"/>
    </xf>
    <xf numFmtId="0" fontId="6" fillId="0" borderId="0" xfId="0" applyFont="1" applyFill="1" applyBorder="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13" xfId="0" applyFont="1" applyBorder="1" applyAlignment="1" applyProtection="1">
      <alignment horizontal="left" vertical="top"/>
      <protection locked="0"/>
    </xf>
    <xf numFmtId="0" fontId="13" fillId="0" borderId="0" xfId="0" applyFont="1" applyAlignment="1">
      <alignment horizontal="left" vertical="center" wrapText="1"/>
    </xf>
    <xf numFmtId="1" fontId="6" fillId="2" borderId="2" xfId="0" applyNumberFormat="1" applyFont="1" applyFill="1" applyBorder="1" applyAlignment="1" applyProtection="1">
      <alignment vertical="center"/>
      <protection locked="0"/>
    </xf>
    <xf numFmtId="1" fontId="6" fillId="0" borderId="0" xfId="0" applyNumberFormat="1" applyFont="1" applyFill="1" applyBorder="1" applyAlignment="1" applyProtection="1">
      <alignment vertical="center"/>
      <protection locked="0"/>
    </xf>
    <xf numFmtId="1" fontId="6" fillId="0" borderId="0" xfId="0" applyNumberFormat="1" applyFont="1" applyFill="1" applyBorder="1" applyAlignment="1" applyProtection="1">
      <alignment horizontal="center" vertical="center"/>
      <protection locked="0"/>
    </xf>
    <xf numFmtId="0" fontId="10" fillId="0" borderId="0" xfId="1" applyFont="1" applyAlignment="1">
      <alignment vertical="top"/>
    </xf>
    <xf numFmtId="0" fontId="6" fillId="0" borderId="0" xfId="1" applyFont="1" applyAlignment="1">
      <alignment horizontal="left" vertical="center"/>
    </xf>
    <xf numFmtId="0" fontId="6" fillId="0" borderId="0" xfId="1" applyFont="1" applyFill="1" applyBorder="1" applyAlignment="1">
      <alignment horizontal="center" vertical="center"/>
    </xf>
    <xf numFmtId="2" fontId="6" fillId="0" borderId="0" xfId="0" applyNumberFormat="1" applyFont="1" applyFill="1" applyBorder="1" applyAlignment="1">
      <alignment vertical="center"/>
    </xf>
    <xf numFmtId="1" fontId="6" fillId="0" borderId="0" xfId="0" applyNumberFormat="1" applyFont="1" applyFill="1" applyBorder="1" applyAlignment="1">
      <alignment vertical="center"/>
    </xf>
    <xf numFmtId="1" fontId="6" fillId="0" borderId="0" xfId="0" applyNumberFormat="1" applyFont="1" applyBorder="1" applyAlignment="1">
      <alignment vertical="center"/>
    </xf>
    <xf numFmtId="0" fontId="6" fillId="0" borderId="0" xfId="0" applyFont="1" applyBorder="1" applyAlignment="1">
      <alignment vertical="center" wrapText="1"/>
    </xf>
    <xf numFmtId="0" fontId="20" fillId="0" borderId="0" xfId="0" applyFont="1" applyFill="1" applyAlignment="1">
      <alignment vertical="center"/>
    </xf>
    <xf numFmtId="0" fontId="6" fillId="0" borderId="0" xfId="0" applyFont="1" applyFill="1" applyBorder="1" applyAlignment="1">
      <alignment vertical="center"/>
    </xf>
    <xf numFmtId="164" fontId="6" fillId="0" borderId="0" xfId="0" applyNumberFormat="1" applyFont="1" applyFill="1" applyBorder="1" applyAlignment="1">
      <alignment vertical="center"/>
    </xf>
    <xf numFmtId="0" fontId="10" fillId="0" borderId="0" xfId="0" applyFont="1" applyBorder="1" applyAlignment="1">
      <alignment vertical="center" wrapText="1"/>
    </xf>
    <xf numFmtId="164" fontId="6" fillId="0" borderId="0" xfId="0" applyNumberFormat="1" applyFont="1" applyFill="1" applyBorder="1" applyAlignment="1" applyProtection="1">
      <alignment vertical="center"/>
      <protection locked="0"/>
    </xf>
    <xf numFmtId="167" fontId="6" fillId="0" borderId="0" xfId="0" applyNumberFormat="1" applyFont="1" applyFill="1" applyBorder="1" applyAlignment="1">
      <alignment vertical="center"/>
    </xf>
    <xf numFmtId="166" fontId="6" fillId="0" borderId="0" xfId="0" applyNumberFormat="1" applyFont="1" applyFill="1" applyBorder="1" applyAlignment="1" applyProtection="1">
      <alignment vertical="center"/>
      <protection locked="0"/>
    </xf>
    <xf numFmtId="0" fontId="10" fillId="0" borderId="0" xfId="0" applyFont="1" applyAlignment="1">
      <alignment horizontal="center" vertical="center"/>
    </xf>
    <xf numFmtId="0" fontId="21" fillId="0" borderId="0" xfId="0" applyFont="1"/>
    <xf numFmtId="165" fontId="6" fillId="0" borderId="0" xfId="0" applyNumberFormat="1" applyFont="1" applyBorder="1" applyAlignment="1">
      <alignment vertical="center"/>
    </xf>
    <xf numFmtId="0" fontId="10" fillId="0" borderId="0" xfId="0" applyFont="1" applyAlignment="1"/>
    <xf numFmtId="0" fontId="3" fillId="0" borderId="0" xfId="2" applyFont="1" applyAlignment="1" applyProtection="1">
      <alignment horizontal="justify" vertical="center" wrapText="1"/>
    </xf>
    <xf numFmtId="0" fontId="6" fillId="0" borderId="0" xfId="0" applyFont="1" applyAlignment="1">
      <alignment vertical="center"/>
    </xf>
    <xf numFmtId="0" fontId="16" fillId="0" borderId="0" xfId="2" applyFont="1" applyAlignment="1" applyProtection="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10"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10" fillId="0" borderId="0" xfId="0" applyFont="1" applyAlignment="1">
      <alignment vertical="center"/>
    </xf>
    <xf numFmtId="0" fontId="13" fillId="0" borderId="0" xfId="0" applyFont="1" applyAlignment="1">
      <alignment vertical="top" wrapText="1"/>
    </xf>
    <xf numFmtId="0" fontId="6" fillId="0" borderId="0" xfId="1" applyFont="1" applyAlignment="1">
      <alignment vertical="center"/>
    </xf>
    <xf numFmtId="0" fontId="10" fillId="0" borderId="0" xfId="1" applyFont="1" applyAlignment="1">
      <alignment vertical="top"/>
    </xf>
    <xf numFmtId="0" fontId="6" fillId="0" borderId="0" xfId="0" applyFont="1"/>
    <xf numFmtId="0" fontId="6" fillId="0" borderId="0" xfId="0" applyFont="1" applyFill="1" applyAlignment="1">
      <alignment vertical="center"/>
    </xf>
    <xf numFmtId="0" fontId="10" fillId="0" borderId="0" xfId="0" applyFont="1" applyFill="1" applyAlignment="1">
      <alignment vertical="center"/>
    </xf>
    <xf numFmtId="0" fontId="6" fillId="0" borderId="0" xfId="0" applyFont="1" applyFill="1" applyAlignment="1">
      <alignment horizontal="left" vertical="center"/>
    </xf>
    <xf numFmtId="0" fontId="6" fillId="0" borderId="1" xfId="0" applyFont="1" applyFill="1" applyBorder="1" applyAlignment="1">
      <alignment vertical="center"/>
    </xf>
    <xf numFmtId="166" fontId="6" fillId="0" borderId="0" xfId="0" applyNumberFormat="1" applyFont="1" applyBorder="1" applyAlignment="1">
      <alignment vertical="center"/>
    </xf>
    <xf numFmtId="0" fontId="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right" vertical="center"/>
    </xf>
    <xf numFmtId="0" fontId="6" fillId="0" borderId="0" xfId="0" applyFont="1"/>
    <xf numFmtId="0" fontId="6" fillId="0" borderId="0" xfId="0" applyFont="1" applyAlignment="1">
      <alignment vertical="top"/>
    </xf>
    <xf numFmtId="0" fontId="10" fillId="0" borderId="0" xfId="0" applyFont="1" applyAlignment="1">
      <alignment horizontal="center" vertical="center"/>
    </xf>
    <xf numFmtId="0" fontId="22" fillId="0" borderId="0" xfId="0" applyFont="1" applyFill="1" applyBorder="1" applyAlignment="1">
      <alignment vertical="center"/>
    </xf>
    <xf numFmtId="0" fontId="22" fillId="0" borderId="0" xfId="0" applyFont="1" applyAlignment="1">
      <alignment vertical="center"/>
    </xf>
    <xf numFmtId="0" fontId="22"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24" fillId="0" borderId="0" xfId="0" applyFont="1" applyFill="1" applyAlignment="1">
      <alignment vertical="center"/>
    </xf>
    <xf numFmtId="0" fontId="25" fillId="0" borderId="0" xfId="0" applyFont="1" applyAlignment="1">
      <alignment vertical="center"/>
    </xf>
    <xf numFmtId="0" fontId="6"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165" fontId="6" fillId="0" borderId="3" xfId="0" applyNumberFormat="1" applyFont="1" applyBorder="1" applyAlignment="1">
      <alignment vertical="center"/>
    </xf>
    <xf numFmtId="165" fontId="6" fillId="0" borderId="4" xfId="0" applyNumberFormat="1" applyFont="1" applyBorder="1" applyAlignment="1">
      <alignment vertical="center"/>
    </xf>
    <xf numFmtId="165" fontId="6" fillId="0" borderId="5" xfId="0" applyNumberFormat="1" applyFont="1" applyBorder="1" applyAlignment="1">
      <alignment vertical="center"/>
    </xf>
    <xf numFmtId="0" fontId="6" fillId="0" borderId="0" xfId="0" applyFont="1" applyAlignment="1">
      <alignment vertical="center"/>
    </xf>
    <xf numFmtId="166" fontId="6" fillId="2" borderId="3" xfId="0" applyNumberFormat="1" applyFont="1" applyFill="1" applyBorder="1" applyAlignment="1" applyProtection="1">
      <alignment vertical="center"/>
      <protection locked="0"/>
    </xf>
    <xf numFmtId="166" fontId="6" fillId="2" borderId="4" xfId="0" applyNumberFormat="1" applyFont="1" applyFill="1" applyBorder="1" applyAlignment="1" applyProtection="1">
      <alignment vertical="center"/>
      <protection locked="0"/>
    </xf>
    <xf numFmtId="166" fontId="6" fillId="2" borderId="5" xfId="0" applyNumberFormat="1" applyFont="1" applyFill="1" applyBorder="1" applyAlignment="1" applyProtection="1">
      <alignment vertical="center"/>
      <protection locked="0"/>
    </xf>
    <xf numFmtId="0" fontId="6" fillId="0" borderId="0" xfId="0" applyFont="1" applyAlignment="1">
      <alignment vertical="top" wrapText="1"/>
    </xf>
    <xf numFmtId="0" fontId="6" fillId="0" borderId="0" xfId="0" applyFont="1" applyAlignment="1">
      <alignment vertical="top"/>
    </xf>
    <xf numFmtId="0" fontId="6" fillId="0" borderId="0" xfId="0" applyFont="1" applyAlignment="1"/>
    <xf numFmtId="0" fontId="6" fillId="0" borderId="0" xfId="0" applyFont="1" applyAlignment="1">
      <alignment horizontal="right" vertical="center" wrapText="1"/>
    </xf>
    <xf numFmtId="0" fontId="6" fillId="0" borderId="0" xfId="0" applyFont="1" applyAlignment="1">
      <alignment vertical="center" wrapText="1"/>
    </xf>
    <xf numFmtId="166" fontId="6" fillId="0" borderId="3" xfId="0" applyNumberFormat="1" applyFont="1" applyBorder="1" applyAlignment="1">
      <alignment vertical="center"/>
    </xf>
    <xf numFmtId="166" fontId="6" fillId="0" borderId="4" xfId="0" applyNumberFormat="1" applyFont="1" applyBorder="1" applyAlignment="1">
      <alignment vertical="center"/>
    </xf>
    <xf numFmtId="166" fontId="6" fillId="0" borderId="5" xfId="0" applyNumberFormat="1" applyFont="1" applyBorder="1" applyAlignment="1">
      <alignment vertical="center"/>
    </xf>
    <xf numFmtId="0" fontId="10" fillId="0" borderId="0" xfId="0" applyFont="1" applyAlignment="1">
      <alignment vertical="center" wrapText="1"/>
    </xf>
    <xf numFmtId="1" fontId="6" fillId="2" borderId="3" xfId="0" applyNumberFormat="1" applyFont="1" applyFill="1" applyBorder="1" applyAlignment="1" applyProtection="1">
      <alignment vertical="center"/>
      <protection locked="0"/>
    </xf>
    <xf numFmtId="1" fontId="6" fillId="2" borderId="4" xfId="0" applyNumberFormat="1" applyFont="1" applyFill="1" applyBorder="1" applyAlignment="1" applyProtection="1">
      <alignment vertical="center"/>
      <protection locked="0"/>
    </xf>
    <xf numFmtId="1" fontId="6" fillId="2" borderId="5" xfId="0" applyNumberFormat="1" applyFont="1" applyFill="1" applyBorder="1" applyAlignment="1" applyProtection="1">
      <alignment vertical="center"/>
      <protection locked="0"/>
    </xf>
    <xf numFmtId="0" fontId="17" fillId="3" borderId="0" xfId="0" applyFont="1" applyFill="1" applyAlignment="1">
      <alignment vertical="center"/>
    </xf>
    <xf numFmtId="0" fontId="18" fillId="0" borderId="0" xfId="0" applyFont="1" applyAlignment="1">
      <alignment vertical="center"/>
    </xf>
    <xf numFmtId="0" fontId="6" fillId="2" borderId="6" xfId="0" applyFont="1"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6" fillId="2" borderId="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6" fillId="0" borderId="0" xfId="0" applyFont="1" applyFill="1" applyBorder="1" applyAlignment="1">
      <alignment vertical="center"/>
    </xf>
    <xf numFmtId="0" fontId="13" fillId="0" borderId="0" xfId="0" applyFont="1" applyAlignment="1">
      <alignment horizontal="left" vertical="top" wrapText="1"/>
    </xf>
    <xf numFmtId="0" fontId="13" fillId="0" borderId="0" xfId="0" applyFont="1" applyAlignment="1">
      <alignment horizontal="justify" vertical="top" wrapText="1"/>
    </xf>
    <xf numFmtId="0" fontId="6" fillId="0" borderId="0" xfId="0" applyFont="1" applyAlignment="1">
      <alignment horizontal="right" vertical="center"/>
    </xf>
    <xf numFmtId="167" fontId="6" fillId="2" borderId="3" xfId="0" applyNumberFormat="1" applyFont="1" applyFill="1" applyBorder="1" applyAlignment="1" applyProtection="1">
      <alignment vertical="center"/>
      <protection locked="0"/>
    </xf>
    <xf numFmtId="167" fontId="6" fillId="2" borderId="4" xfId="0" applyNumberFormat="1" applyFont="1" applyFill="1" applyBorder="1" applyAlignment="1" applyProtection="1">
      <alignment vertical="center"/>
      <protection locked="0"/>
    </xf>
    <xf numFmtId="167" fontId="6" fillId="2" borderId="5" xfId="0" applyNumberFormat="1" applyFont="1" applyFill="1" applyBorder="1" applyAlignment="1" applyProtection="1">
      <alignment vertical="center"/>
      <protection locked="0"/>
    </xf>
    <xf numFmtId="0" fontId="10" fillId="0" borderId="0" xfId="0" applyFont="1" applyFill="1" applyAlignment="1">
      <alignment horizontal="left" vertical="center"/>
    </xf>
    <xf numFmtId="0" fontId="10"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wrapText="1"/>
    </xf>
    <xf numFmtId="165" fontId="6" fillId="2" borderId="3" xfId="0" applyNumberFormat="1" applyFont="1" applyFill="1" applyBorder="1" applyAlignment="1" applyProtection="1">
      <alignment vertical="center"/>
      <protection locked="0"/>
    </xf>
    <xf numFmtId="165" fontId="6" fillId="2" borderId="4" xfId="0" applyNumberFormat="1" applyFont="1" applyFill="1" applyBorder="1" applyAlignment="1" applyProtection="1">
      <alignment vertical="center"/>
      <protection locked="0"/>
    </xf>
    <xf numFmtId="165" fontId="6" fillId="2" borderId="5" xfId="0" applyNumberFormat="1" applyFont="1" applyFill="1" applyBorder="1" applyAlignment="1" applyProtection="1">
      <alignment vertical="center"/>
      <protection locked="0"/>
    </xf>
    <xf numFmtId="166" fontId="6" fillId="0" borderId="3" xfId="0" applyNumberFormat="1" applyFont="1" applyFill="1" applyBorder="1" applyAlignment="1" applyProtection="1">
      <alignment vertical="center"/>
    </xf>
    <xf numFmtId="166" fontId="6" fillId="0" borderId="4" xfId="0" applyNumberFormat="1" applyFont="1" applyFill="1" applyBorder="1" applyAlignment="1" applyProtection="1">
      <alignment vertical="center"/>
    </xf>
    <xf numFmtId="166" fontId="6" fillId="0" borderId="5" xfId="0" applyNumberFormat="1" applyFont="1" applyFill="1" applyBorder="1" applyAlignment="1" applyProtection="1">
      <alignment vertical="center"/>
    </xf>
    <xf numFmtId="0" fontId="13" fillId="0" borderId="0" xfId="0" applyFont="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justify" vertical="center"/>
    </xf>
    <xf numFmtId="165" fontId="6" fillId="0" borderId="3" xfId="0" applyNumberFormat="1" applyFont="1" applyFill="1" applyBorder="1" applyAlignment="1">
      <alignment vertical="center"/>
    </xf>
    <xf numFmtId="165" fontId="6" fillId="0" borderId="4" xfId="0" applyNumberFormat="1" applyFont="1" applyFill="1" applyBorder="1" applyAlignment="1">
      <alignment vertical="center"/>
    </xf>
    <xf numFmtId="165" fontId="6" fillId="0" borderId="5" xfId="0" applyNumberFormat="1" applyFont="1" applyFill="1" applyBorder="1" applyAlignment="1">
      <alignment vertical="center"/>
    </xf>
    <xf numFmtId="0" fontId="6" fillId="0" borderId="1" xfId="0" applyFont="1" applyBorder="1" applyAlignment="1">
      <alignment horizontal="right" vertical="center"/>
    </xf>
    <xf numFmtId="0" fontId="10" fillId="0" borderId="0" xfId="0" applyFont="1" applyAlignment="1">
      <alignment horizontal="left" vertical="center" wrapText="1"/>
    </xf>
    <xf numFmtId="0" fontId="17" fillId="3" borderId="0" xfId="0" applyFont="1" applyFill="1" applyAlignment="1">
      <alignment vertical="center" wrapText="1"/>
    </xf>
    <xf numFmtId="0" fontId="18" fillId="0" borderId="0" xfId="0" applyFont="1" applyAlignment="1">
      <alignment vertical="center" wrapText="1"/>
    </xf>
    <xf numFmtId="164" fontId="6" fillId="0" borderId="0" xfId="0" applyNumberFormat="1" applyFont="1" applyFill="1" applyBorder="1" applyAlignment="1" applyProtection="1">
      <alignment vertical="center"/>
      <protection locked="0"/>
    </xf>
    <xf numFmtId="0" fontId="13" fillId="0" borderId="0" xfId="0" applyFont="1" applyAlignment="1">
      <alignment horizontal="left" vertical="center"/>
    </xf>
    <xf numFmtId="167" fontId="6" fillId="0" borderId="3" xfId="0" applyNumberFormat="1" applyFont="1" applyFill="1" applyBorder="1" applyAlignment="1">
      <alignment vertical="center"/>
    </xf>
    <xf numFmtId="167" fontId="6" fillId="0" borderId="4" xfId="0" applyNumberFormat="1" applyFont="1" applyBorder="1" applyAlignment="1">
      <alignment vertical="center"/>
    </xf>
    <xf numFmtId="167" fontId="6" fillId="0" borderId="5" xfId="0" applyNumberFormat="1" applyFont="1" applyBorder="1" applyAlignment="1">
      <alignment vertical="center"/>
    </xf>
    <xf numFmtId="167" fontId="6" fillId="0" borderId="3" xfId="0" applyNumberFormat="1" applyFont="1" applyFill="1" applyBorder="1" applyAlignment="1" applyProtection="1">
      <alignment vertical="center"/>
    </xf>
    <xf numFmtId="167" fontId="6" fillId="0" borderId="4" xfId="0" applyNumberFormat="1" applyFont="1" applyFill="1" applyBorder="1" applyAlignment="1" applyProtection="1">
      <alignment vertical="center"/>
    </xf>
    <xf numFmtId="167" fontId="6" fillId="0" borderId="5" xfId="0" applyNumberFormat="1" applyFont="1" applyFill="1" applyBorder="1" applyAlignment="1" applyProtection="1">
      <alignment vertical="center"/>
    </xf>
    <xf numFmtId="165" fontId="6" fillId="0" borderId="4" xfId="0" applyNumberFormat="1" applyFont="1" applyBorder="1" applyAlignment="1" applyProtection="1">
      <alignment vertical="center"/>
      <protection locked="0"/>
    </xf>
    <xf numFmtId="165" fontId="6" fillId="0" borderId="5" xfId="0" applyNumberFormat="1" applyFont="1" applyBorder="1" applyAlignment="1" applyProtection="1">
      <alignment vertical="center"/>
      <protection locked="0"/>
    </xf>
    <xf numFmtId="0" fontId="10"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right" vertical="center"/>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10" fillId="0" borderId="0" xfId="0" applyFont="1" applyAlignment="1">
      <alignment vertical="top" wrapText="1"/>
    </xf>
    <xf numFmtId="0" fontId="10" fillId="0" borderId="0" xfId="0" applyFont="1" applyBorder="1" applyAlignment="1">
      <alignment horizontal="left" vertical="center"/>
    </xf>
    <xf numFmtId="0" fontId="13" fillId="0" borderId="0" xfId="1" applyFont="1" applyAlignment="1">
      <alignment vertical="top" wrapText="1"/>
    </xf>
    <xf numFmtId="0" fontId="13" fillId="0" borderId="0" xfId="1" applyFont="1" applyAlignment="1">
      <alignment horizontal="left" vertical="top" wrapText="1"/>
    </xf>
    <xf numFmtId="0" fontId="6" fillId="0" borderId="0" xfId="0" applyFont="1" applyAlignment="1">
      <alignment horizontal="left" vertical="center" wrapText="1"/>
    </xf>
    <xf numFmtId="0" fontId="10" fillId="0" borderId="0" xfId="0" applyFont="1" applyAlignment="1">
      <alignment horizontal="left" vertical="center"/>
    </xf>
    <xf numFmtId="0" fontId="6" fillId="0" borderId="0" xfId="0" applyFont="1" applyBorder="1" applyAlignment="1">
      <alignment horizontal="left" vertical="center" wrapText="1"/>
    </xf>
    <xf numFmtId="0" fontId="23" fillId="0" borderId="0" xfId="0" applyFont="1" applyAlignment="1">
      <alignment vertical="center"/>
    </xf>
    <xf numFmtId="0" fontId="22" fillId="0" borderId="0" xfId="0" applyFont="1" applyAlignment="1">
      <alignment vertical="center"/>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165" fontId="6" fillId="2" borderId="4"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protection locked="0"/>
    </xf>
    <xf numFmtId="0" fontId="13" fillId="0" borderId="0" xfId="1" applyFont="1" applyAlignment="1">
      <alignment horizontal="left" vertical="top"/>
    </xf>
    <xf numFmtId="1" fontId="6" fillId="0" borderId="4" xfId="0" applyNumberFormat="1" applyFont="1" applyBorder="1" applyAlignment="1" applyProtection="1">
      <alignment vertical="center"/>
      <protection locked="0"/>
    </xf>
    <xf numFmtId="1" fontId="6" fillId="0" borderId="5" xfId="0" applyNumberFormat="1" applyFont="1" applyBorder="1" applyAlignment="1" applyProtection="1">
      <alignment vertical="center"/>
      <protection locked="0"/>
    </xf>
    <xf numFmtId="0" fontId="6" fillId="0" borderId="0" xfId="0" applyFont="1" applyBorder="1" applyAlignment="1">
      <alignment vertical="center" wrapText="1"/>
    </xf>
    <xf numFmtId="0" fontId="6" fillId="0" borderId="0" xfId="1" applyFont="1" applyAlignment="1">
      <alignment vertical="center"/>
    </xf>
    <xf numFmtId="0" fontId="10" fillId="0" borderId="0" xfId="1" applyFont="1" applyAlignment="1">
      <alignment vertical="top" wrapText="1"/>
    </xf>
    <xf numFmtId="0" fontId="10" fillId="0" borderId="0" xfId="1" applyFont="1" applyAlignment="1">
      <alignment vertical="top"/>
    </xf>
    <xf numFmtId="0" fontId="15" fillId="0" borderId="0" xfId="0" applyFont="1" applyAlignment="1">
      <alignment horizontal="justify" vertical="center"/>
    </xf>
    <xf numFmtId="0" fontId="13"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xf numFmtId="0" fontId="6" fillId="2" borderId="3"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0" borderId="0" xfId="0" applyFont="1" applyBorder="1" applyAlignment="1">
      <alignment horizontal="right" vertical="center" wrapText="1"/>
    </xf>
    <xf numFmtId="0" fontId="7" fillId="0" borderId="0" xfId="0" applyFont="1" applyBorder="1" applyAlignment="1">
      <alignment vertical="center" wrapText="1"/>
    </xf>
    <xf numFmtId="0" fontId="8"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horizontal="right" vertical="center"/>
    </xf>
    <xf numFmtId="168" fontId="6" fillId="0" borderId="6" xfId="0" applyNumberFormat="1" applyFont="1" applyBorder="1" applyAlignment="1" applyProtection="1">
      <alignment vertical="center"/>
      <protection locked="0"/>
    </xf>
    <xf numFmtId="168" fontId="6" fillId="0" borderId="7" xfId="0" applyNumberFormat="1" applyFont="1" applyBorder="1" applyAlignment="1" applyProtection="1">
      <alignment vertical="center"/>
      <protection locked="0"/>
    </xf>
    <xf numFmtId="168" fontId="6" fillId="0" borderId="8" xfId="0" applyNumberFormat="1" applyFont="1" applyBorder="1" applyAlignment="1" applyProtection="1">
      <alignment vertical="center"/>
      <protection locked="0"/>
    </xf>
    <xf numFmtId="168" fontId="6" fillId="0" borderId="10" xfId="0" applyNumberFormat="1" applyFont="1" applyBorder="1" applyAlignment="1" applyProtection="1">
      <alignment vertical="center"/>
      <protection locked="0"/>
    </xf>
    <xf numFmtId="168" fontId="6" fillId="0" borderId="11" xfId="0" applyNumberFormat="1" applyFont="1" applyBorder="1" applyAlignment="1" applyProtection="1">
      <alignment vertical="center"/>
      <protection locked="0"/>
    </xf>
    <xf numFmtId="168" fontId="6" fillId="0" borderId="12" xfId="0" applyNumberFormat="1" applyFont="1" applyBorder="1" applyAlignment="1" applyProtection="1">
      <alignment vertical="center"/>
      <protection locked="0"/>
    </xf>
    <xf numFmtId="0" fontId="14" fillId="0" borderId="0" xfId="2" applyFont="1" applyBorder="1" applyAlignment="1" applyProtection="1">
      <alignment horizontal="center" vertical="top"/>
    </xf>
    <xf numFmtId="0" fontId="14" fillId="0" borderId="0" xfId="2" applyFont="1" applyBorder="1" applyAlignment="1" applyProtection="1">
      <alignment vertical="center"/>
    </xf>
    <xf numFmtId="0" fontId="6" fillId="5" borderId="3" xfId="1" applyFont="1" applyFill="1" applyBorder="1" applyAlignment="1" applyProtection="1">
      <alignment horizontal="left" vertical="top"/>
      <protection locked="0"/>
    </xf>
    <xf numFmtId="0" fontId="6" fillId="5" borderId="4" xfId="1" applyFont="1" applyFill="1" applyBorder="1" applyAlignment="1" applyProtection="1">
      <alignment horizontal="left" vertical="top"/>
      <protection locked="0"/>
    </xf>
    <xf numFmtId="0" fontId="6" fillId="5" borderId="5" xfId="1" applyFont="1" applyFill="1" applyBorder="1" applyAlignment="1" applyProtection="1">
      <alignment horizontal="left" vertical="top"/>
      <protection locked="0"/>
    </xf>
    <xf numFmtId="0" fontId="6" fillId="0" borderId="9" xfId="0" applyFont="1" applyBorder="1" applyAlignment="1">
      <alignment vertical="center" wrapText="1"/>
    </xf>
    <xf numFmtId="0" fontId="13" fillId="0" borderId="0" xfId="0" applyFont="1" applyAlignment="1">
      <alignment vertical="center" wrapText="1"/>
    </xf>
    <xf numFmtId="1" fontId="10" fillId="0" borderId="0" xfId="0" applyNumberFormat="1" applyFont="1" applyFill="1" applyBorder="1" applyAlignment="1" applyProtection="1">
      <alignment horizontal="left" vertical="center"/>
      <protection locked="0"/>
    </xf>
    <xf numFmtId="1" fontId="6" fillId="4" borderId="2" xfId="0" applyNumberFormat="1" applyFont="1" applyFill="1" applyBorder="1" applyAlignment="1" applyProtection="1">
      <alignment horizontal="center" vertical="center"/>
      <protection locked="0"/>
    </xf>
    <xf numFmtId="0" fontId="6" fillId="0" borderId="0" xfId="0" applyFont="1" applyAlignment="1">
      <alignment horizontal="justify" vertical="top" wrapText="1"/>
    </xf>
    <xf numFmtId="0" fontId="15" fillId="0" borderId="0" xfId="0" applyFont="1" applyAlignment="1">
      <alignment horizontal="justify" vertical="center" wrapText="1"/>
    </xf>
    <xf numFmtId="0" fontId="10" fillId="0" borderId="0" xfId="0" applyFont="1" applyAlignment="1">
      <alignment horizontal="justify" vertical="center" wrapText="1"/>
    </xf>
    <xf numFmtId="0" fontId="16" fillId="0" borderId="0" xfId="2" applyFont="1" applyAlignment="1" applyProtection="1">
      <alignment horizontal="justify" vertical="top" wrapText="1"/>
    </xf>
    <xf numFmtId="0" fontId="6" fillId="0" borderId="0" xfId="0" applyFont="1" applyAlignment="1">
      <alignment horizontal="left" vertical="top" wrapText="1"/>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164" fontId="6" fillId="2" borderId="3" xfId="0" applyNumberFormat="1" applyFont="1" applyFill="1" applyBorder="1" applyAlignment="1" applyProtection="1">
      <alignment vertical="center"/>
      <protection locked="0"/>
    </xf>
    <xf numFmtId="164" fontId="6" fillId="2" borderId="4" xfId="0" applyNumberFormat="1" applyFont="1" applyFill="1" applyBorder="1" applyAlignment="1" applyProtection="1">
      <alignment vertical="center"/>
      <protection locked="0"/>
    </xf>
    <xf numFmtId="164" fontId="6" fillId="2" borderId="5" xfId="0" applyNumberFormat="1" applyFont="1" applyFill="1" applyBorder="1" applyAlignment="1" applyProtection="1">
      <alignment vertical="center"/>
      <protection locked="0"/>
    </xf>
    <xf numFmtId="0" fontId="13" fillId="0" borderId="0" xfId="0" applyFont="1" applyAlignment="1">
      <alignment vertical="top" wrapText="1"/>
    </xf>
    <xf numFmtId="0" fontId="6" fillId="0" borderId="9" xfId="0" applyFont="1" applyFill="1" applyBorder="1" applyAlignment="1">
      <alignment vertical="center"/>
    </xf>
    <xf numFmtId="165" fontId="25" fillId="0" borderId="3" xfId="0" applyNumberFormat="1" applyFont="1" applyFill="1" applyBorder="1" applyAlignment="1">
      <alignment vertical="center"/>
    </xf>
    <xf numFmtId="165" fontId="25" fillId="0" borderId="4" xfId="0" applyNumberFormat="1" applyFont="1" applyFill="1" applyBorder="1" applyAlignment="1">
      <alignment vertical="center"/>
    </xf>
    <xf numFmtId="165" fontId="25" fillId="0" borderId="5" xfId="0" applyNumberFormat="1" applyFont="1" applyFill="1" applyBorder="1" applyAlignment="1">
      <alignment vertical="center"/>
    </xf>
    <xf numFmtId="0" fontId="26" fillId="2" borderId="0" xfId="0" applyFont="1" applyFill="1" applyAlignment="1">
      <alignment vertical="center"/>
    </xf>
    <xf numFmtId="0" fontId="25" fillId="0" borderId="0" xfId="0" applyFont="1" applyAlignment="1">
      <alignment vertical="center"/>
    </xf>
    <xf numFmtId="0" fontId="25" fillId="0" borderId="0" xfId="0" applyFont="1" applyFill="1" applyAlignment="1">
      <alignment vertical="center"/>
    </xf>
    <xf numFmtId="0" fontId="13" fillId="0" borderId="0" xfId="0" applyFont="1" applyAlignment="1">
      <alignment horizontal="right" vertical="center" wrapText="1"/>
    </xf>
    <xf numFmtId="166" fontId="6" fillId="0" borderId="3" xfId="0" applyNumberFormat="1" applyFont="1" applyFill="1" applyBorder="1" applyAlignment="1">
      <alignment vertical="center"/>
    </xf>
    <xf numFmtId="166" fontId="6" fillId="0" borderId="4" xfId="0" applyNumberFormat="1" applyFont="1" applyFill="1" applyBorder="1" applyAlignment="1">
      <alignment vertical="center"/>
    </xf>
    <xf numFmtId="166" fontId="6" fillId="0" borderId="5" xfId="0" applyNumberFormat="1" applyFont="1" applyFill="1" applyBorder="1" applyAlignment="1">
      <alignment vertical="center"/>
    </xf>
    <xf numFmtId="166" fontId="6" fillId="0" borderId="3" xfId="0" applyNumberFormat="1" applyFont="1" applyBorder="1" applyAlignment="1" applyProtection="1">
      <alignment vertical="center"/>
    </xf>
    <xf numFmtId="166" fontId="6" fillId="0" borderId="4" xfId="0" applyNumberFormat="1" applyFont="1" applyBorder="1" applyAlignment="1" applyProtection="1">
      <alignment vertical="center"/>
    </xf>
    <xf numFmtId="166" fontId="6" fillId="0" borderId="5" xfId="0" applyNumberFormat="1" applyFont="1" applyBorder="1" applyAlignment="1" applyProtection="1">
      <alignment vertical="center"/>
    </xf>
    <xf numFmtId="0" fontId="13" fillId="0" borderId="0" xfId="0" applyFont="1" applyAlignment="1">
      <alignment vertical="center"/>
    </xf>
    <xf numFmtId="0" fontId="10" fillId="2" borderId="0" xfId="0" applyFont="1" applyFill="1" applyAlignment="1">
      <alignment vertical="center"/>
    </xf>
    <xf numFmtId="0" fontId="25" fillId="0" borderId="0" xfId="0" applyFont="1" applyAlignment="1">
      <alignment horizontal="right" vertical="center" wrapText="1"/>
    </xf>
    <xf numFmtId="0" fontId="6" fillId="2" borderId="3" xfId="0" applyFont="1" applyFill="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10" fillId="0" borderId="0" xfId="0" applyFont="1" applyAlignment="1">
      <alignment vertical="center"/>
    </xf>
    <xf numFmtId="0" fontId="6" fillId="4" borderId="3" xfId="0" applyFont="1" applyFill="1" applyBorder="1" applyAlignment="1" applyProtection="1">
      <alignment horizontal="left" vertical="top"/>
      <protection locked="0"/>
    </xf>
    <xf numFmtId="0" fontId="6" fillId="4" borderId="4" xfId="0" applyFont="1" applyFill="1" applyBorder="1" applyAlignment="1" applyProtection="1">
      <alignment horizontal="left" vertical="top"/>
      <protection locked="0"/>
    </xf>
    <xf numFmtId="0" fontId="6" fillId="4" borderId="5" xfId="0" applyFont="1" applyFill="1" applyBorder="1" applyAlignment="1" applyProtection="1">
      <alignment horizontal="left" vertical="top"/>
      <protection locked="0"/>
    </xf>
    <xf numFmtId="0" fontId="6" fillId="2" borderId="3" xfId="0" applyFont="1" applyFill="1" applyBorder="1" applyAlignment="1" applyProtection="1">
      <alignment vertical="top" wrapText="1"/>
      <protection locked="0"/>
    </xf>
    <xf numFmtId="0" fontId="6" fillId="0" borderId="4" xfId="0" applyFont="1" applyBorder="1" applyAlignment="1" applyProtection="1">
      <alignment vertical="top"/>
      <protection locked="0"/>
    </xf>
    <xf numFmtId="0" fontId="6" fillId="0" borderId="5" xfId="0" applyFont="1" applyBorder="1" applyAlignment="1" applyProtection="1">
      <alignment vertical="top"/>
      <protection locked="0"/>
    </xf>
    <xf numFmtId="0" fontId="13" fillId="0" borderId="0" xfId="0" applyFont="1" applyFill="1" applyAlignment="1">
      <alignment horizontal="left" vertical="center" wrapText="1"/>
    </xf>
    <xf numFmtId="0" fontId="6" fillId="4" borderId="3" xfId="0" applyFont="1" applyFill="1" applyBorder="1" applyAlignment="1" applyProtection="1">
      <alignment vertical="center" wrapText="1"/>
      <protection locked="0"/>
    </xf>
    <xf numFmtId="0" fontId="10" fillId="0" borderId="0" xfId="1" applyFont="1" applyAlignment="1">
      <alignment vertical="center"/>
    </xf>
    <xf numFmtId="0" fontId="10" fillId="0" borderId="0" xfId="0" applyFont="1" applyFill="1" applyAlignment="1">
      <alignment horizontal="left" vertical="center" wrapText="1"/>
    </xf>
    <xf numFmtId="0" fontId="6" fillId="0" borderId="0" xfId="0" applyFont="1" applyFill="1" applyAlignment="1">
      <alignment horizontal="right" vertical="center" wrapText="1"/>
    </xf>
    <xf numFmtId="0" fontId="6" fillId="0" borderId="0" xfId="0" applyFont="1" applyFill="1" applyAlignment="1">
      <alignment vertical="center"/>
    </xf>
    <xf numFmtId="0" fontId="16" fillId="0" borderId="0" xfId="2" applyFont="1" applyAlignment="1" applyProtection="1">
      <alignment vertical="center"/>
    </xf>
    <xf numFmtId="0" fontId="6" fillId="2" borderId="6" xfId="0" applyFont="1" applyFill="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13" fillId="0" borderId="0" xfId="2" applyFont="1" applyAlignment="1" applyProtection="1">
      <alignment vertical="center" wrapText="1"/>
    </xf>
    <xf numFmtId="0" fontId="13" fillId="0" borderId="0" xfId="2" applyFont="1" applyAlignment="1" applyProtection="1">
      <alignment vertical="center"/>
    </xf>
    <xf numFmtId="0" fontId="20" fillId="3" borderId="0" xfId="0" applyFont="1" applyFill="1" applyAlignment="1">
      <alignment vertical="center"/>
    </xf>
    <xf numFmtId="0" fontId="6" fillId="0" borderId="0" xfId="0" applyFont="1" applyAlignment="1">
      <alignment horizontal="right"/>
    </xf>
    <xf numFmtId="0" fontId="6" fillId="0" borderId="1" xfId="0" applyFont="1" applyBorder="1" applyAlignment="1">
      <alignment horizontal="right"/>
    </xf>
  </cellXfs>
  <cellStyles count="10">
    <cellStyle name="Hyperlink" xfId="2" builtinId="8"/>
    <cellStyle name="Hyperlink 2" xfId="4" xr:uid="{00000000-0005-0000-0000-000001000000}"/>
    <cellStyle name="Hyperlink 2 2" xfId="7" xr:uid="{00000000-0005-0000-0000-000002000000}"/>
    <cellStyle name="Hyperlink 2 3" xfId="6" xr:uid="{00000000-0005-0000-0000-000003000000}"/>
    <cellStyle name="Hyperlink 3" xfId="3" xr:uid="{00000000-0005-0000-0000-000004000000}"/>
    <cellStyle name="Hyperlink 3 2" xfId="8" xr:uid="{00000000-0005-0000-0000-000005000000}"/>
    <cellStyle name="Hyperlink 3 3" xfId="5" xr:uid="{00000000-0005-0000-0000-000006000000}"/>
    <cellStyle name="Standaard" xfId="0" builtinId="0"/>
    <cellStyle name="Standaard 2" xfId="1" xr:uid="{00000000-0005-0000-0000-000008000000}"/>
    <cellStyle name="Standaard 3"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60960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39</xdr:row>
          <xdr:rowOff>182880</xdr:rowOff>
        </xdr:from>
        <xdr:to>
          <xdr:col>2</xdr:col>
          <xdr:colOff>60960</xdr:colOff>
          <xdr:row>43</xdr:row>
          <xdr:rowOff>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60960</xdr:colOff>
          <xdr:row>44</xdr:row>
          <xdr:rowOff>38100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145</xdr:row>
          <xdr:rowOff>0</xdr:rowOff>
        </xdr:from>
        <xdr:to>
          <xdr:col>2</xdr:col>
          <xdr:colOff>60960</xdr:colOff>
          <xdr:row>148</xdr:row>
          <xdr:rowOff>7620</xdr:rowOff>
        </xdr:to>
        <xdr:sp macro="" textlink="">
          <xdr:nvSpPr>
            <xdr:cNvPr id="1037" name="RB_CritRationalisatieProgr_Tru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146</xdr:row>
          <xdr:rowOff>152400</xdr:rowOff>
        </xdr:from>
        <xdr:to>
          <xdr:col>2</xdr:col>
          <xdr:colOff>60960</xdr:colOff>
          <xdr:row>149</xdr:row>
          <xdr:rowOff>30480</xdr:rowOff>
        </xdr:to>
        <xdr:sp macro="" textlink="">
          <xdr:nvSpPr>
            <xdr:cNvPr id="1038" name="RB_CritRationalisatieProgr_F"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152</xdr:row>
          <xdr:rowOff>0</xdr:rowOff>
        </xdr:from>
        <xdr:to>
          <xdr:col>2</xdr:col>
          <xdr:colOff>60960</xdr:colOff>
          <xdr:row>155</xdr:row>
          <xdr:rowOff>7620</xdr:rowOff>
        </xdr:to>
        <xdr:sp macro="" textlink="">
          <xdr:nvSpPr>
            <xdr:cNvPr id="1044" name="RB_BeschikSchoolgebVrij_Tru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153</xdr:row>
          <xdr:rowOff>152400</xdr:rowOff>
        </xdr:from>
        <xdr:to>
          <xdr:col>2</xdr:col>
          <xdr:colOff>60960</xdr:colOff>
          <xdr:row>156</xdr:row>
          <xdr:rowOff>30480</xdr:rowOff>
        </xdr:to>
        <xdr:sp macro="" textlink="">
          <xdr:nvSpPr>
            <xdr:cNvPr id="1045" name="RB_BeschikSchoolgebVrij_Fals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60960</xdr:colOff>
          <xdr:row>37</xdr:row>
          <xdr:rowOff>0</xdr:rowOff>
        </xdr:to>
        <xdr:sp macro="" textlink="">
          <xdr:nvSpPr>
            <xdr:cNvPr id="1055" name="RB_Prov_Ant"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60960</xdr:colOff>
          <xdr:row>38</xdr:row>
          <xdr:rowOff>30480</xdr:rowOff>
        </xdr:to>
        <xdr:sp macro="" textlink="">
          <xdr:nvSpPr>
            <xdr:cNvPr id="1056" name="RB_Prov_BHG"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0</xdr:rowOff>
        </xdr:to>
        <xdr:sp macro="" textlink="">
          <xdr:nvSpPr>
            <xdr:cNvPr id="1067" name="RB_Prov_Lim"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30480</xdr:rowOff>
        </xdr:to>
        <xdr:sp macro="" textlink="">
          <xdr:nvSpPr>
            <xdr:cNvPr id="1068" name="RB_Prov_OV"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0</xdr:rowOff>
        </xdr:to>
        <xdr:sp macro="" textlink="">
          <xdr:nvSpPr>
            <xdr:cNvPr id="1069" name="RB_Prov_VB"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30480</xdr:rowOff>
        </xdr:to>
        <xdr:sp macro="" textlink="">
          <xdr:nvSpPr>
            <xdr:cNvPr id="1070" name="RB_Prov_WV"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100</xdr:row>
          <xdr:rowOff>7620</xdr:rowOff>
        </xdr:from>
        <xdr:to>
          <xdr:col>2</xdr:col>
          <xdr:colOff>60960</xdr:colOff>
          <xdr:row>103</xdr:row>
          <xdr:rowOff>0</xdr:rowOff>
        </xdr:to>
        <xdr:sp macro="" textlink="">
          <xdr:nvSpPr>
            <xdr:cNvPr id="1083" name="RB_Samen_Met_Andere_IM_True"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102</xdr:row>
          <xdr:rowOff>22860</xdr:rowOff>
        </xdr:from>
        <xdr:to>
          <xdr:col>2</xdr:col>
          <xdr:colOff>60960</xdr:colOff>
          <xdr:row>104</xdr:row>
          <xdr:rowOff>30480</xdr:rowOff>
        </xdr:to>
        <xdr:sp macro="" textlink="">
          <xdr:nvSpPr>
            <xdr:cNvPr id="1084" name="RB_Samen_Met_Andere_IM_Fals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107</xdr:row>
          <xdr:rowOff>0</xdr:rowOff>
        </xdr:from>
        <xdr:to>
          <xdr:col>2</xdr:col>
          <xdr:colOff>60960</xdr:colOff>
          <xdr:row>109</xdr:row>
          <xdr:rowOff>7620</xdr:rowOff>
        </xdr:to>
        <xdr:sp macro="" textlink="">
          <xdr:nvSpPr>
            <xdr:cNvPr id="1085" name="RB_CoordinerendeMacht_Tru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109</xdr:row>
          <xdr:rowOff>0</xdr:rowOff>
        </xdr:from>
        <xdr:to>
          <xdr:col>2</xdr:col>
          <xdr:colOff>60960</xdr:colOff>
          <xdr:row>110</xdr:row>
          <xdr:rowOff>38100</xdr:rowOff>
        </xdr:to>
        <xdr:sp macro="" textlink="">
          <xdr:nvSpPr>
            <xdr:cNvPr id="1086" name="RB_CoordinerendeMacht_Fals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137</xdr:row>
          <xdr:rowOff>7620</xdr:rowOff>
        </xdr:from>
        <xdr:to>
          <xdr:col>2</xdr:col>
          <xdr:colOff>60960</xdr:colOff>
          <xdr:row>140</xdr:row>
          <xdr:rowOff>22860</xdr:rowOff>
        </xdr:to>
        <xdr:sp macro="" textlink="">
          <xdr:nvSpPr>
            <xdr:cNvPr id="1088" name="RB_Samen_Met_Andere_OI_Tru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140</xdr:row>
          <xdr:rowOff>0</xdr:rowOff>
        </xdr:from>
        <xdr:to>
          <xdr:col>2</xdr:col>
          <xdr:colOff>60960</xdr:colOff>
          <xdr:row>141</xdr:row>
          <xdr:rowOff>38100</xdr:rowOff>
        </xdr:to>
        <xdr:sp macro="" textlink="">
          <xdr:nvSpPr>
            <xdr:cNvPr id="1089" name="RB_Samen_Met_Andere_OI_Fals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22860</xdr:rowOff>
        </xdr:from>
        <xdr:to>
          <xdr:col>1</xdr:col>
          <xdr:colOff>99060</xdr:colOff>
          <xdr:row>180</xdr:row>
          <xdr:rowOff>0</xdr:rowOff>
        </xdr:to>
        <xdr:sp macro="" textlink="">
          <xdr:nvSpPr>
            <xdr:cNvPr id="1090" name="CB_OpenbareVerkoop_T"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179</xdr:row>
          <xdr:rowOff>182880</xdr:rowOff>
        </xdr:from>
        <xdr:to>
          <xdr:col>2</xdr:col>
          <xdr:colOff>60960</xdr:colOff>
          <xdr:row>181</xdr:row>
          <xdr:rowOff>38100</xdr:rowOff>
        </xdr:to>
        <xdr:sp macro="" textlink="">
          <xdr:nvSpPr>
            <xdr:cNvPr id="1091" name="CB_OpenbareVerkoop_F"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222</xdr:row>
          <xdr:rowOff>419100</xdr:rowOff>
        </xdr:from>
        <xdr:to>
          <xdr:col>2</xdr:col>
          <xdr:colOff>60960</xdr:colOff>
          <xdr:row>226</xdr:row>
          <xdr:rowOff>7620</xdr:rowOff>
        </xdr:to>
        <xdr:sp macro="" textlink="">
          <xdr:nvSpPr>
            <xdr:cNvPr id="1094" name="RB_SamenWerking_OV_PS_True"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225</xdr:row>
          <xdr:rowOff>7620</xdr:rowOff>
        </xdr:from>
        <xdr:to>
          <xdr:col>2</xdr:col>
          <xdr:colOff>76200</xdr:colOff>
          <xdr:row>227</xdr:row>
          <xdr:rowOff>45720</xdr:rowOff>
        </xdr:to>
        <xdr:sp macro="" textlink="">
          <xdr:nvSpPr>
            <xdr:cNvPr id="1095" name="RB_SamenWerking_OV_PS_False"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228</xdr:row>
          <xdr:rowOff>144780</xdr:rowOff>
        </xdr:from>
        <xdr:to>
          <xdr:col>2</xdr:col>
          <xdr:colOff>68580</xdr:colOff>
          <xdr:row>231</xdr:row>
          <xdr:rowOff>7620</xdr:rowOff>
        </xdr:to>
        <xdr:sp macro="" textlink="">
          <xdr:nvSpPr>
            <xdr:cNvPr id="1096" name="CB_Dienst_Onr_Erfgoed"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230</xdr:row>
          <xdr:rowOff>0</xdr:rowOff>
        </xdr:from>
        <xdr:to>
          <xdr:col>2</xdr:col>
          <xdr:colOff>60960</xdr:colOff>
          <xdr:row>233</xdr:row>
          <xdr:rowOff>22860</xdr:rowOff>
        </xdr:to>
        <xdr:sp macro="" textlink="">
          <xdr:nvSpPr>
            <xdr:cNvPr id="1097" name="CB_VIPA"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234</xdr:row>
          <xdr:rowOff>0</xdr:rowOff>
        </xdr:from>
        <xdr:to>
          <xdr:col>2</xdr:col>
          <xdr:colOff>60960</xdr:colOff>
          <xdr:row>237</xdr:row>
          <xdr:rowOff>7620</xdr:rowOff>
        </xdr:to>
        <xdr:sp macro="" textlink="">
          <xdr:nvSpPr>
            <xdr:cNvPr id="1098" name="CB_VGC"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236</xdr:row>
          <xdr:rowOff>0</xdr:rowOff>
        </xdr:from>
        <xdr:to>
          <xdr:col>2</xdr:col>
          <xdr:colOff>60960</xdr:colOff>
          <xdr:row>238</xdr:row>
          <xdr:rowOff>38100</xdr:rowOff>
        </xdr:to>
        <xdr:sp macro="" textlink="">
          <xdr:nvSpPr>
            <xdr:cNvPr id="1099" name="CB_Andere_Overheden"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83820</xdr:colOff>
          <xdr:row>436</xdr:row>
          <xdr:rowOff>0</xdr:rowOff>
        </xdr:from>
        <xdr:to>
          <xdr:col>34</xdr:col>
          <xdr:colOff>106680</xdr:colOff>
          <xdr:row>438</xdr:row>
          <xdr:rowOff>0</xdr:rowOff>
        </xdr:to>
        <xdr:sp macro="" textlink="">
          <xdr:nvSpPr>
            <xdr:cNvPr id="1100" name="CB_GebAfgebrOntrGesubAGIOnGeb1"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99060</xdr:colOff>
          <xdr:row>434</xdr:row>
          <xdr:rowOff>160020</xdr:rowOff>
        </xdr:from>
        <xdr:to>
          <xdr:col>34</xdr:col>
          <xdr:colOff>114300</xdr:colOff>
          <xdr:row>441</xdr:row>
          <xdr:rowOff>144780</xdr:rowOff>
        </xdr:to>
        <xdr:sp macro="" textlink="">
          <xdr:nvSpPr>
            <xdr:cNvPr id="1101" name="CB_GebAfgebrOntrGesubAGIOnGeb2"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240</xdr:row>
          <xdr:rowOff>144780</xdr:rowOff>
        </xdr:from>
        <xdr:to>
          <xdr:col>2</xdr:col>
          <xdr:colOff>60960</xdr:colOff>
          <xdr:row>243</xdr:row>
          <xdr:rowOff>22860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239</xdr:row>
          <xdr:rowOff>373380</xdr:rowOff>
        </xdr:from>
        <xdr:to>
          <xdr:col>2</xdr:col>
          <xdr:colOff>60960</xdr:colOff>
          <xdr:row>241</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183</xdr:row>
          <xdr:rowOff>7620</xdr:rowOff>
        </xdr:from>
        <xdr:to>
          <xdr:col>2</xdr:col>
          <xdr:colOff>7620</xdr:colOff>
          <xdr:row>184</xdr:row>
          <xdr:rowOff>7620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188</xdr:row>
          <xdr:rowOff>7620</xdr:rowOff>
        </xdr:from>
        <xdr:to>
          <xdr:col>2</xdr:col>
          <xdr:colOff>30480</xdr:colOff>
          <xdr:row>189</xdr:row>
          <xdr:rowOff>182880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674</xdr:row>
          <xdr:rowOff>0</xdr:rowOff>
        </xdr:from>
        <xdr:to>
          <xdr:col>2</xdr:col>
          <xdr:colOff>60960</xdr:colOff>
          <xdr:row>677</xdr:row>
          <xdr:rowOff>7620</xdr:rowOff>
        </xdr:to>
        <xdr:sp macro="" textlink="">
          <xdr:nvSpPr>
            <xdr:cNvPr id="1111" name="CB_BeschrijvingGebouwen"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668</xdr:row>
          <xdr:rowOff>7620</xdr:rowOff>
        </xdr:from>
        <xdr:to>
          <xdr:col>1</xdr:col>
          <xdr:colOff>76200</xdr:colOff>
          <xdr:row>671</xdr:row>
          <xdr:rowOff>0</xdr:rowOff>
        </xdr:to>
        <xdr:sp macro="" textlink="">
          <xdr:nvSpPr>
            <xdr:cNvPr id="1112" name="CB_Verkoopovereenkomst"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670</xdr:row>
          <xdr:rowOff>0</xdr:rowOff>
        </xdr:from>
        <xdr:to>
          <xdr:col>2</xdr:col>
          <xdr:colOff>60960</xdr:colOff>
          <xdr:row>673</xdr:row>
          <xdr:rowOff>7620</xdr:rowOff>
        </xdr:to>
        <xdr:sp macro="" textlink="">
          <xdr:nvSpPr>
            <xdr:cNvPr id="1113" name="CB_KadastraalPlanEnLegger"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672</xdr:row>
          <xdr:rowOff>7620</xdr:rowOff>
        </xdr:from>
        <xdr:to>
          <xdr:col>2</xdr:col>
          <xdr:colOff>60960</xdr:colOff>
          <xdr:row>675</xdr:row>
          <xdr:rowOff>22860</xdr:rowOff>
        </xdr:to>
        <xdr:sp macro="" textlink="">
          <xdr:nvSpPr>
            <xdr:cNvPr id="1117" name="CB_BodemAttest"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676</xdr:row>
          <xdr:rowOff>7620</xdr:rowOff>
        </xdr:from>
        <xdr:to>
          <xdr:col>1</xdr:col>
          <xdr:colOff>76200</xdr:colOff>
          <xdr:row>679</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678</xdr:row>
          <xdr:rowOff>7620</xdr:rowOff>
        </xdr:from>
        <xdr:to>
          <xdr:col>1</xdr:col>
          <xdr:colOff>76200</xdr:colOff>
          <xdr:row>681</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680</xdr:row>
          <xdr:rowOff>0</xdr:rowOff>
        </xdr:from>
        <xdr:to>
          <xdr:col>1</xdr:col>
          <xdr:colOff>76200</xdr:colOff>
          <xdr:row>683</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682</xdr:row>
          <xdr:rowOff>0</xdr:rowOff>
        </xdr:from>
        <xdr:to>
          <xdr:col>1</xdr:col>
          <xdr:colOff>76200</xdr:colOff>
          <xdr:row>684</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686</xdr:row>
          <xdr:rowOff>7620</xdr:rowOff>
        </xdr:from>
        <xdr:to>
          <xdr:col>1</xdr:col>
          <xdr:colOff>76200</xdr:colOff>
          <xdr:row>689</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688</xdr:row>
          <xdr:rowOff>7620</xdr:rowOff>
        </xdr:from>
        <xdr:to>
          <xdr:col>1</xdr:col>
          <xdr:colOff>76200</xdr:colOff>
          <xdr:row>691</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691</xdr:row>
          <xdr:rowOff>30480</xdr:rowOff>
        </xdr:from>
        <xdr:to>
          <xdr:col>1</xdr:col>
          <xdr:colOff>76200</xdr:colOff>
          <xdr:row>691</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692</xdr:row>
          <xdr:rowOff>22860</xdr:rowOff>
        </xdr:from>
        <xdr:to>
          <xdr:col>1</xdr:col>
          <xdr:colOff>76200</xdr:colOff>
          <xdr:row>695</xdr:row>
          <xdr:rowOff>22860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695</xdr:row>
          <xdr:rowOff>38100</xdr:rowOff>
        </xdr:from>
        <xdr:to>
          <xdr:col>1</xdr:col>
          <xdr:colOff>76200</xdr:colOff>
          <xdr:row>695</xdr:row>
          <xdr:rowOff>236220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684</xdr:row>
          <xdr:rowOff>7620</xdr:rowOff>
        </xdr:from>
        <xdr:to>
          <xdr:col>1</xdr:col>
          <xdr:colOff>76200</xdr:colOff>
          <xdr:row>687</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715</xdr:row>
      <xdr:rowOff>21980</xdr:rowOff>
    </xdr:from>
    <xdr:to>
      <xdr:col>27</xdr:col>
      <xdr:colOff>29306</xdr:colOff>
      <xdr:row>717</xdr:row>
      <xdr:rowOff>161192</xdr:rowOff>
    </xdr:to>
    <xdr:sp macro="" textlink="">
      <xdr:nvSpPr>
        <xdr:cNvPr id="53" name="Tekstvak 52">
          <a:extLst>
            <a:ext uri="{FF2B5EF4-FFF2-40B4-BE49-F238E27FC236}">
              <a16:creationId xmlns:a16="http://schemas.microsoft.com/office/drawing/2014/main" id="{00000000-0008-0000-0000-000035000000}"/>
            </a:ext>
          </a:extLst>
        </xdr:cNvPr>
        <xdr:cNvSpPr txBox="1"/>
      </xdr:nvSpPr>
      <xdr:spPr>
        <a:xfrm>
          <a:off x="3884440" y="2498480"/>
          <a:ext cx="130126" cy="2077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231</xdr:row>
          <xdr:rowOff>160020</xdr:rowOff>
        </xdr:from>
        <xdr:to>
          <xdr:col>2</xdr:col>
          <xdr:colOff>60960</xdr:colOff>
          <xdr:row>235</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462</xdr:row>
          <xdr:rowOff>0</xdr:rowOff>
        </xdr:from>
        <xdr:to>
          <xdr:col>35</xdr:col>
          <xdr:colOff>38100</xdr:colOff>
          <xdr:row>464</xdr:row>
          <xdr:rowOff>7620</xdr:rowOff>
        </xdr:to>
        <xdr:sp macro="" textlink="">
          <xdr:nvSpPr>
            <xdr:cNvPr id="1137" name="CB_LokLOAfgebrOntrGesubAGIOnG1"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463</xdr:row>
          <xdr:rowOff>22860</xdr:rowOff>
        </xdr:from>
        <xdr:to>
          <xdr:col>35</xdr:col>
          <xdr:colOff>38100</xdr:colOff>
          <xdr:row>466</xdr:row>
          <xdr:rowOff>0</xdr:rowOff>
        </xdr:to>
        <xdr:sp macro="" textlink="">
          <xdr:nvSpPr>
            <xdr:cNvPr id="1138" name="CB_LokLOAfgebrOntrGesubAGIOnG1"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7" Type="http://schemas.openxmlformats.org/officeDocument/2006/relationships/vmlDrawing" Target="../drawings/vmlDrawing1.v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2" Type="http://schemas.openxmlformats.org/officeDocument/2006/relationships/hyperlink" Target="http://www.agion.be/"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41" Type="http://schemas.openxmlformats.org/officeDocument/2006/relationships/ctrlProp" Target="../ctrlProps/ctrlProp33.xml"/><Relationship Id="rId54" Type="http://schemas.openxmlformats.org/officeDocument/2006/relationships/ctrlProp" Target="../ctrlProps/ctrlProp46.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5"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4" Type="http://schemas.openxmlformats.org/officeDocument/2006/relationships/hyperlink" Target="http://www.agion.be/"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8" Type="http://schemas.openxmlformats.org/officeDocument/2006/relationships/vmlDrawing" Target="../drawings/vmlDrawing2.vml"/><Relationship Id="rId51" Type="http://schemas.openxmlformats.org/officeDocument/2006/relationships/ctrlProp" Target="../ctrlProps/ctrlProp43.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63"/>
  <sheetViews>
    <sheetView tabSelected="1" view="pageBreakPreview" zoomScaleNormal="160" zoomScaleSheetLayoutView="100" workbookViewId="0">
      <selection activeCell="AI10" sqref="AI10:AP11"/>
    </sheetView>
  </sheetViews>
  <sheetFormatPr defaultColWidth="9.109375" defaultRowHeight="15" customHeight="1" zeroHeight="1" x14ac:dyDescent="0.25"/>
  <cols>
    <col min="1" max="1" width="4" style="1" customWidth="1"/>
    <col min="2" max="7" width="2.109375" style="2" customWidth="1"/>
    <col min="8" max="8" width="2.5546875" style="2" customWidth="1"/>
    <col min="9" max="19" width="2.109375" style="2" customWidth="1"/>
    <col min="20" max="20" width="4.109375" style="2" customWidth="1"/>
    <col min="21" max="42" width="2.109375" style="2" customWidth="1"/>
    <col min="43" max="43" width="2.33203125" style="2" customWidth="1"/>
    <col min="44" max="44" width="2.109375" style="2" customWidth="1"/>
    <col min="45" max="16384" width="9.109375" style="2"/>
  </cols>
  <sheetData>
    <row r="1" spans="1:42" ht="4.5" customHeight="1" x14ac:dyDescent="0.25">
      <c r="A1" s="1" t="s">
        <v>71</v>
      </c>
    </row>
    <row r="2" spans="1:42" ht="15" customHeight="1" x14ac:dyDescent="0.25">
      <c r="A2" s="4"/>
      <c r="B2" s="222" t="s">
        <v>216</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3" t="s">
        <v>271</v>
      </c>
      <c r="AH2" s="223"/>
      <c r="AI2" s="223"/>
      <c r="AJ2" s="223"/>
      <c r="AK2" s="223"/>
      <c r="AL2" s="223"/>
      <c r="AM2" s="223"/>
      <c r="AN2" s="223"/>
      <c r="AO2" s="223"/>
      <c r="AP2" s="223"/>
    </row>
    <row r="3" spans="1:42" ht="15.75" customHeight="1" x14ac:dyDescent="0.3">
      <c r="A3" s="4"/>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15"/>
      <c r="AH3" s="15"/>
      <c r="AI3" s="16"/>
      <c r="AJ3" s="16"/>
      <c r="AK3" s="16"/>
      <c r="AL3" s="16"/>
      <c r="AM3" s="16"/>
      <c r="AN3" s="16"/>
      <c r="AO3" s="16"/>
      <c r="AP3" s="16"/>
    </row>
    <row r="4" spans="1:42" ht="45" customHeight="1" x14ac:dyDescent="0.3">
      <c r="A4" s="4"/>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15"/>
      <c r="AH4" s="15"/>
      <c r="AI4" s="16"/>
      <c r="AJ4" s="16"/>
      <c r="AK4" s="16"/>
      <c r="AL4" s="16"/>
      <c r="AM4" s="16"/>
      <c r="AN4" s="16"/>
      <c r="AO4" s="16"/>
      <c r="AP4" s="16"/>
    </row>
    <row r="5" spans="1:42" ht="4.5" customHeight="1" x14ac:dyDescent="0.25">
      <c r="A5" s="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E5" s="3"/>
      <c r="AF5" s="3"/>
      <c r="AG5" s="3"/>
      <c r="AH5" s="3"/>
      <c r="AI5" s="3"/>
      <c r="AJ5" s="3"/>
      <c r="AK5" s="3"/>
    </row>
    <row r="6" spans="1:42" ht="15" customHeight="1" x14ac:dyDescent="0.25">
      <c r="A6" s="4"/>
      <c r="B6" s="224" t="s">
        <v>191</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row>
    <row r="7" spans="1:42" s="25" customFormat="1" ht="15" customHeight="1" x14ac:dyDescent="0.25">
      <c r="A7" s="31"/>
      <c r="B7" s="25" t="s">
        <v>0</v>
      </c>
      <c r="AH7" s="225" t="s">
        <v>200</v>
      </c>
      <c r="AI7" s="225"/>
      <c r="AJ7" s="225"/>
      <c r="AK7" s="225"/>
      <c r="AL7" s="225"/>
      <c r="AM7" s="225"/>
      <c r="AN7" s="225"/>
      <c r="AO7" s="225"/>
      <c r="AP7" s="225"/>
    </row>
    <row r="8" spans="1:42" s="25" customFormat="1" ht="15" customHeight="1" x14ac:dyDescent="0.25">
      <c r="A8" s="31"/>
      <c r="B8" s="31" t="s">
        <v>192</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225" t="s">
        <v>193</v>
      </c>
      <c r="AI8" s="225"/>
      <c r="AJ8" s="225"/>
      <c r="AK8" s="225"/>
      <c r="AL8" s="225"/>
      <c r="AM8" s="225"/>
      <c r="AN8" s="225"/>
      <c r="AO8" s="225"/>
      <c r="AP8" s="225"/>
    </row>
    <row r="9" spans="1:42" s="25" customFormat="1" ht="15" customHeight="1" x14ac:dyDescent="0.25">
      <c r="A9" s="31"/>
      <c r="B9" s="25" t="s">
        <v>199</v>
      </c>
      <c r="AH9" s="152" t="s">
        <v>2</v>
      </c>
      <c r="AI9" s="152"/>
      <c r="AJ9" s="152"/>
      <c r="AK9" s="152"/>
      <c r="AL9" s="152"/>
      <c r="AM9" s="152"/>
      <c r="AN9" s="152"/>
      <c r="AO9" s="152"/>
      <c r="AP9" s="152"/>
    </row>
    <row r="10" spans="1:42" s="25" customFormat="1" ht="15" customHeight="1" x14ac:dyDescent="0.25">
      <c r="A10" s="31"/>
      <c r="B10" s="13" t="s">
        <v>194</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226"/>
      <c r="AJ10" s="227"/>
      <c r="AK10" s="227"/>
      <c r="AL10" s="227"/>
      <c r="AM10" s="227"/>
      <c r="AN10" s="227"/>
      <c r="AO10" s="227"/>
      <c r="AP10" s="228"/>
    </row>
    <row r="11" spans="1:42" s="25" customFormat="1" ht="17.399999999999999" customHeight="1" x14ac:dyDescent="0.25">
      <c r="A11" s="31"/>
      <c r="B11" s="21" t="s">
        <v>155</v>
      </c>
      <c r="C11" s="21"/>
      <c r="D11" s="21"/>
      <c r="E11" s="21"/>
      <c r="F11" s="21"/>
      <c r="G11" s="21"/>
      <c r="H11" s="232" t="s">
        <v>195</v>
      </c>
      <c r="I11" s="232"/>
      <c r="J11" s="233" t="s">
        <v>1</v>
      </c>
      <c r="K11" s="233"/>
      <c r="L11" s="233"/>
      <c r="M11" s="233"/>
      <c r="N11" s="233"/>
      <c r="O11" s="233"/>
      <c r="P11" s="233"/>
      <c r="Q11" s="233"/>
      <c r="R11" s="21"/>
      <c r="S11" s="21"/>
      <c r="T11" s="21"/>
      <c r="U11" s="21"/>
      <c r="V11" s="21"/>
      <c r="W11" s="21"/>
      <c r="X11" s="21"/>
      <c r="Y11" s="21"/>
      <c r="Z11" s="21"/>
      <c r="AA11" s="21"/>
      <c r="AB11" s="21"/>
      <c r="AC11" s="21"/>
      <c r="AD11" s="21"/>
      <c r="AE11" s="21"/>
      <c r="AF11" s="21"/>
      <c r="AG11" s="21"/>
      <c r="AH11" s="21"/>
      <c r="AI11" s="229"/>
      <c r="AJ11" s="230"/>
      <c r="AK11" s="230"/>
      <c r="AL11" s="230"/>
      <c r="AM11" s="230"/>
      <c r="AN11" s="230"/>
      <c r="AO11" s="230"/>
      <c r="AP11" s="231"/>
    </row>
    <row r="12" spans="1:42" s="25" customFormat="1" ht="12.6" customHeight="1" x14ac:dyDescent="0.25">
      <c r="A12" s="3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22"/>
      <c r="AP12" s="22"/>
    </row>
    <row r="13" spans="1:42" s="25" customFormat="1" ht="12.75" customHeight="1" x14ac:dyDescent="0.25">
      <c r="A13" s="31"/>
      <c r="B13" s="214" t="s">
        <v>3</v>
      </c>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168"/>
      <c r="AP13" s="168"/>
    </row>
    <row r="14" spans="1:42" s="25" customFormat="1" ht="14.4" hidden="1" customHeight="1" x14ac:dyDescent="0.25">
      <c r="A14" s="31"/>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22"/>
      <c r="AP14" s="22"/>
    </row>
    <row r="15" spans="1:42" s="25" customFormat="1" ht="4.95" customHeight="1" x14ac:dyDescent="0.25">
      <c r="A15" s="31"/>
      <c r="B15" s="151" t="s">
        <v>239</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241"/>
      <c r="AP15" s="241"/>
    </row>
    <row r="16" spans="1:42" s="25" customFormat="1" ht="53.4" customHeight="1" x14ac:dyDescent="0.25">
      <c r="A16" s="3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row>
    <row r="17" spans="1:42" s="25" customFormat="1" ht="4.2" customHeight="1" x14ac:dyDescent="0.25">
      <c r="A17" s="3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22"/>
      <c r="AP17" s="22"/>
    </row>
    <row r="18" spans="1:42" s="25" customFormat="1" ht="12.75" customHeight="1" x14ac:dyDescent="0.25">
      <c r="A18" s="31"/>
      <c r="B18" s="242" t="s">
        <v>33</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row>
    <row r="19" spans="1:42" s="25" customFormat="1" ht="0.6" customHeight="1" x14ac:dyDescent="0.25">
      <c r="A19" s="31"/>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22"/>
      <c r="AP19" s="22"/>
    </row>
    <row r="20" spans="1:42" s="25" customFormat="1" ht="12.75" customHeight="1" x14ac:dyDescent="0.25">
      <c r="A20" s="31"/>
      <c r="B20" s="166" t="s">
        <v>218</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row>
    <row r="21" spans="1:42" s="25" customFormat="1" ht="16.95" customHeight="1" x14ac:dyDescent="0.25">
      <c r="A21" s="31"/>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row>
    <row r="22" spans="1:42" s="25" customFormat="1" ht="3" customHeight="1" x14ac:dyDescent="0.25">
      <c r="A22" s="3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22"/>
      <c r="AP22" s="22"/>
    </row>
    <row r="23" spans="1:42" s="25" customFormat="1" ht="12.75" customHeight="1" x14ac:dyDescent="0.25">
      <c r="A23" s="31"/>
      <c r="B23" s="242" t="s">
        <v>64</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row>
    <row r="24" spans="1:42" s="25" customFormat="1" ht="14.4" hidden="1" customHeight="1" x14ac:dyDescent="0.25">
      <c r="A24" s="31"/>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22"/>
      <c r="AP24" s="22"/>
    </row>
    <row r="25" spans="1:42" s="77" customFormat="1" ht="14.25" customHeight="1" x14ac:dyDescent="0.25">
      <c r="A25" s="84"/>
      <c r="B25" s="151" t="s">
        <v>196</v>
      </c>
      <c r="C25" s="241"/>
      <c r="D25" s="244" t="s">
        <v>1</v>
      </c>
      <c r="E25" s="244"/>
      <c r="F25" s="244"/>
      <c r="G25" s="244"/>
      <c r="H25" s="244"/>
      <c r="I25" s="244"/>
      <c r="J25" s="151" t="s">
        <v>219</v>
      </c>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row>
    <row r="26" spans="1:42" s="77" customFormat="1" ht="12.6" customHeight="1" x14ac:dyDescent="0.25">
      <c r="A26" s="84"/>
      <c r="B26" s="166" t="s">
        <v>220</v>
      </c>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row>
    <row r="27" spans="1:42" s="25" customFormat="1" ht="12.6" customHeight="1" x14ac:dyDescent="0.25">
      <c r="A27" s="31"/>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row>
    <row r="28" spans="1:42" s="25" customFormat="1" ht="12.6" customHeight="1" x14ac:dyDescent="0.25">
      <c r="A28" s="37"/>
      <c r="B28" s="135" t="s">
        <v>4</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row>
    <row r="29" spans="1:42" s="25" customFormat="1" ht="6.6" customHeight="1" x14ac:dyDescent="0.25">
      <c r="A29" s="37"/>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row>
    <row r="30" spans="1:42" s="25" customFormat="1" ht="15" customHeight="1" x14ac:dyDescent="0.25">
      <c r="A30" s="38">
        <v>1</v>
      </c>
      <c r="B30" s="279" t="s">
        <v>221</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row>
    <row r="31" spans="1:42" s="25" customFormat="1" ht="2.25" customHeight="1" x14ac:dyDescent="0.25">
      <c r="A31" s="37"/>
      <c r="B31" s="31"/>
    </row>
    <row r="32" spans="1:42" s="25" customFormat="1" ht="12.75" customHeight="1" x14ac:dyDescent="0.25">
      <c r="A32" s="37"/>
      <c r="C32" s="119" t="s">
        <v>5</v>
      </c>
      <c r="D32" s="119"/>
      <c r="E32" s="119"/>
      <c r="F32" s="119"/>
      <c r="G32" s="119"/>
      <c r="H32" s="119"/>
      <c r="I32" s="119"/>
      <c r="J32" s="119"/>
      <c r="K32" s="119"/>
      <c r="L32" s="119"/>
      <c r="M32" s="119"/>
      <c r="N32" s="119"/>
      <c r="Q32" s="119" t="s">
        <v>127</v>
      </c>
      <c r="R32" s="119"/>
      <c r="S32" s="119"/>
      <c r="T32" s="119"/>
      <c r="U32" s="119"/>
      <c r="V32" s="119"/>
      <c r="W32" s="119"/>
      <c r="X32" s="119"/>
      <c r="Y32" s="119"/>
      <c r="Z32" s="119"/>
      <c r="AA32" s="119"/>
      <c r="AB32" s="119"/>
      <c r="AE32" s="119" t="s">
        <v>128</v>
      </c>
      <c r="AF32" s="119"/>
      <c r="AG32" s="119"/>
      <c r="AH32" s="119"/>
      <c r="AI32" s="119"/>
      <c r="AJ32" s="119"/>
      <c r="AK32" s="119"/>
      <c r="AL32" s="119"/>
      <c r="AM32" s="119"/>
      <c r="AN32" s="119"/>
      <c r="AO32" s="119"/>
      <c r="AP32" s="119"/>
    </row>
    <row r="33" spans="1:42" s="25" customFormat="1" ht="4.5" customHeight="1" x14ac:dyDescent="0.25">
      <c r="A33" s="37"/>
    </row>
    <row r="34" spans="1:42" s="25" customFormat="1" ht="15" customHeight="1" x14ac:dyDescent="0.25">
      <c r="A34" s="37">
        <v>2</v>
      </c>
      <c r="B34" s="279" t="s">
        <v>222</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row>
    <row r="35" spans="1:42" s="25" customFormat="1" ht="2.25" customHeight="1" x14ac:dyDescent="0.25">
      <c r="A35" s="37"/>
    </row>
    <row r="36" spans="1:42" s="25" customFormat="1" ht="12.75" customHeight="1" x14ac:dyDescent="0.25">
      <c r="A36" s="37"/>
      <c r="C36" s="119" t="s">
        <v>58</v>
      </c>
      <c r="D36" s="119"/>
      <c r="E36" s="119"/>
      <c r="F36" s="119"/>
      <c r="G36" s="119"/>
      <c r="H36" s="119"/>
      <c r="I36" s="119"/>
      <c r="J36" s="119"/>
      <c r="K36" s="119"/>
      <c r="L36" s="119"/>
      <c r="M36" s="119"/>
      <c r="N36" s="119"/>
      <c r="Q36" s="119" t="s">
        <v>60</v>
      </c>
      <c r="R36" s="119"/>
      <c r="S36" s="119"/>
      <c r="T36" s="119"/>
      <c r="U36" s="119"/>
      <c r="V36" s="119"/>
      <c r="W36" s="119"/>
      <c r="X36" s="119"/>
      <c r="Y36" s="119"/>
      <c r="Z36" s="119"/>
      <c r="AA36" s="119"/>
      <c r="AB36" s="119"/>
      <c r="AE36" s="119" t="s">
        <v>62</v>
      </c>
      <c r="AF36" s="119"/>
      <c r="AG36" s="119"/>
      <c r="AH36" s="119"/>
      <c r="AI36" s="119"/>
      <c r="AJ36" s="119"/>
      <c r="AK36" s="119"/>
      <c r="AL36" s="119"/>
      <c r="AM36" s="119"/>
      <c r="AN36" s="119"/>
      <c r="AO36" s="119"/>
      <c r="AP36" s="119"/>
    </row>
    <row r="37" spans="1:42" s="25" customFormat="1" ht="2.25" customHeight="1" x14ac:dyDescent="0.25">
      <c r="A37" s="37"/>
    </row>
    <row r="38" spans="1:42" s="25" customFormat="1" ht="12.75" customHeight="1" x14ac:dyDescent="0.25">
      <c r="A38" s="37"/>
      <c r="C38" s="119" t="s">
        <v>59</v>
      </c>
      <c r="D38" s="119"/>
      <c r="E38" s="119"/>
      <c r="F38" s="119"/>
      <c r="G38" s="119"/>
      <c r="H38" s="119"/>
      <c r="I38" s="119"/>
      <c r="J38" s="119"/>
      <c r="K38" s="119"/>
      <c r="L38" s="119"/>
      <c r="M38" s="119"/>
      <c r="N38" s="119"/>
      <c r="Q38" s="119" t="s">
        <v>61</v>
      </c>
      <c r="R38" s="119"/>
      <c r="S38" s="119"/>
      <c r="T38" s="119"/>
      <c r="U38" s="119"/>
      <c r="V38" s="119"/>
      <c r="W38" s="119"/>
      <c r="X38" s="119"/>
      <c r="Y38" s="119"/>
      <c r="Z38" s="119"/>
      <c r="AA38" s="119"/>
      <c r="AB38" s="119"/>
      <c r="AE38" s="119" t="s">
        <v>63</v>
      </c>
      <c r="AF38" s="119"/>
      <c r="AG38" s="119"/>
      <c r="AH38" s="119"/>
      <c r="AI38" s="119"/>
      <c r="AJ38" s="119"/>
      <c r="AK38" s="119"/>
      <c r="AL38" s="119"/>
      <c r="AM38" s="119"/>
      <c r="AN38" s="119"/>
      <c r="AO38" s="119"/>
      <c r="AP38" s="119"/>
    </row>
    <row r="39" spans="1:42" s="25" customFormat="1" ht="4.5" customHeight="1" x14ac:dyDescent="0.25">
      <c r="A39" s="37"/>
    </row>
    <row r="40" spans="1:42" s="25" customFormat="1" ht="15" customHeight="1" x14ac:dyDescent="0.25">
      <c r="A40" s="38">
        <v>3</v>
      </c>
      <c r="B40" s="279" t="s">
        <v>182</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row>
    <row r="41" spans="1:42" s="25" customFormat="1" ht="2.25" customHeight="1" x14ac:dyDescent="0.25">
      <c r="A41" s="37"/>
    </row>
    <row r="42" spans="1:42" s="25" customFormat="1" ht="12.75" customHeight="1" x14ac:dyDescent="0.25">
      <c r="A42" s="37"/>
      <c r="C42" s="119" t="s">
        <v>6</v>
      </c>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row>
    <row r="43" spans="1:42" s="25" customFormat="1" ht="2.25" customHeight="1" x14ac:dyDescent="0.25">
      <c r="A43" s="37"/>
    </row>
    <row r="44" spans="1:42" s="25" customFormat="1" ht="12.75" customHeight="1" x14ac:dyDescent="0.25">
      <c r="A44" s="37"/>
      <c r="C44" s="119" t="s">
        <v>65</v>
      </c>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row>
    <row r="45" spans="1:42" s="25" customFormat="1" ht="4.5" customHeight="1" x14ac:dyDescent="0.25">
      <c r="A45" s="37"/>
    </row>
    <row r="46" spans="1:42" s="25" customFormat="1" ht="15" customHeight="1" x14ac:dyDescent="0.25">
      <c r="A46" s="38">
        <v>4</v>
      </c>
      <c r="B46" s="279" t="s">
        <v>240</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row>
    <row r="47" spans="1:42" s="33" customFormat="1" ht="2.25" customHeight="1" x14ac:dyDescent="0.25">
      <c r="A47" s="39"/>
    </row>
    <row r="48" spans="1:42" s="25" customFormat="1" ht="13.8" x14ac:dyDescent="0.25">
      <c r="A48" s="37"/>
      <c r="B48" s="188" t="s">
        <v>7</v>
      </c>
      <c r="C48" s="119"/>
      <c r="D48" s="119"/>
      <c r="E48" s="119"/>
      <c r="F48" s="119"/>
      <c r="G48" s="119"/>
      <c r="H48" s="119"/>
      <c r="I48" s="119"/>
      <c r="J48" s="119"/>
      <c r="K48" s="119"/>
      <c r="L48" s="119"/>
      <c r="M48" s="119"/>
      <c r="N48" s="119"/>
      <c r="O48" s="119"/>
      <c r="Q48" s="218"/>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row>
    <row r="49" spans="1:42" s="33" customFormat="1" ht="2.25" customHeight="1" x14ac:dyDescent="0.25">
      <c r="A49" s="39"/>
      <c r="N49" s="41"/>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s="25" customFormat="1" ht="15" customHeight="1" x14ac:dyDescent="0.25">
      <c r="A50" s="37"/>
      <c r="B50" s="188" t="s">
        <v>8</v>
      </c>
      <c r="C50" s="119"/>
      <c r="D50" s="119"/>
      <c r="E50" s="119"/>
      <c r="F50" s="119"/>
      <c r="G50" s="119"/>
      <c r="H50" s="119"/>
      <c r="I50" s="119"/>
      <c r="J50" s="119"/>
      <c r="K50" s="119"/>
      <c r="L50" s="119"/>
      <c r="M50" s="119"/>
      <c r="N50" s="119"/>
      <c r="O50" s="119"/>
      <c r="Q50" s="218"/>
      <c r="R50" s="219"/>
      <c r="S50" s="219"/>
      <c r="T50" s="219"/>
      <c r="U50" s="219"/>
      <c r="V50" s="219"/>
      <c r="W50" s="219"/>
      <c r="X50" s="219"/>
      <c r="Y50" s="219"/>
      <c r="Z50" s="219"/>
      <c r="AA50" s="219"/>
      <c r="AB50" s="219"/>
      <c r="AC50" s="219"/>
      <c r="AD50" s="219"/>
      <c r="AE50" s="219"/>
      <c r="AF50" s="219"/>
      <c r="AG50" s="219"/>
      <c r="AH50" s="219"/>
      <c r="AI50" s="219"/>
      <c r="AJ50" s="219"/>
      <c r="AK50" s="220"/>
      <c r="AL50" s="42"/>
      <c r="AM50" s="280"/>
      <c r="AN50" s="281"/>
      <c r="AO50" s="281"/>
      <c r="AP50" s="282"/>
    </row>
    <row r="51" spans="1:42" s="33" customFormat="1" ht="2.25" customHeight="1" x14ac:dyDescent="0.25">
      <c r="A51" s="39"/>
      <c r="N51" s="41"/>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s="25" customFormat="1" ht="15" customHeight="1" x14ac:dyDescent="0.25">
      <c r="A52" s="37"/>
      <c r="B52" s="188" t="s">
        <v>9</v>
      </c>
      <c r="C52" s="119"/>
      <c r="D52" s="119"/>
      <c r="E52" s="119"/>
      <c r="F52" s="119"/>
      <c r="G52" s="119"/>
      <c r="H52" s="119"/>
      <c r="I52" s="119"/>
      <c r="J52" s="119"/>
      <c r="K52" s="119"/>
      <c r="L52" s="119"/>
      <c r="M52" s="119"/>
      <c r="N52" s="119"/>
      <c r="O52" s="119"/>
      <c r="Q52" s="280"/>
      <c r="R52" s="281"/>
      <c r="S52" s="281"/>
      <c r="T52" s="282"/>
      <c r="U52" s="42"/>
      <c r="V52" s="218"/>
      <c r="W52" s="219"/>
      <c r="X52" s="219"/>
      <c r="Y52" s="219"/>
      <c r="Z52" s="219"/>
      <c r="AA52" s="219"/>
      <c r="AB52" s="219"/>
      <c r="AC52" s="219"/>
      <c r="AD52" s="219"/>
      <c r="AE52" s="219"/>
      <c r="AF52" s="219"/>
      <c r="AG52" s="219"/>
      <c r="AH52" s="219"/>
      <c r="AI52" s="219"/>
      <c r="AJ52" s="219"/>
      <c r="AK52" s="219"/>
      <c r="AL52" s="219"/>
      <c r="AM52" s="219"/>
      <c r="AN52" s="219"/>
      <c r="AO52" s="219"/>
      <c r="AP52" s="220"/>
    </row>
    <row r="53" spans="1:42" s="25" customFormat="1" ht="2.25" customHeight="1" x14ac:dyDescent="0.25">
      <c r="A53" s="37"/>
    </row>
    <row r="54" spans="1:42" s="25" customFormat="1" ht="15" customHeight="1" x14ac:dyDescent="0.25">
      <c r="A54" s="37"/>
      <c r="B54" s="188" t="s">
        <v>130</v>
      </c>
      <c r="C54" s="119"/>
      <c r="D54" s="119"/>
      <c r="E54" s="119"/>
      <c r="F54" s="119"/>
      <c r="G54" s="119"/>
      <c r="H54" s="119"/>
      <c r="I54" s="119"/>
      <c r="J54" s="119"/>
      <c r="K54" s="119"/>
      <c r="L54" s="119"/>
      <c r="M54" s="119"/>
      <c r="N54" s="119"/>
      <c r="O54" s="119"/>
      <c r="Q54" s="43"/>
      <c r="R54" s="44"/>
      <c r="S54" s="44"/>
      <c r="T54" s="44"/>
      <c r="U54" s="45"/>
      <c r="V54" s="44"/>
      <c r="W54" s="44"/>
      <c r="X54" s="44"/>
      <c r="Y54" s="45"/>
      <c r="Z54" s="44"/>
      <c r="AA54" s="44"/>
      <c r="AB54" s="44"/>
      <c r="AC54" s="45"/>
      <c r="AD54" s="45"/>
      <c r="AE54" s="45"/>
      <c r="AF54" s="45"/>
      <c r="AG54" s="45"/>
      <c r="AH54" s="45"/>
      <c r="AI54" s="45"/>
      <c r="AJ54" s="45"/>
      <c r="AK54" s="45"/>
      <c r="AL54" s="45"/>
      <c r="AM54" s="45"/>
      <c r="AN54" s="45"/>
      <c r="AO54" s="45"/>
      <c r="AP54" s="45"/>
    </row>
    <row r="55" spans="1:42" s="25" customFormat="1" ht="4.5" customHeight="1" x14ac:dyDescent="0.25">
      <c r="A55" s="37"/>
    </row>
    <row r="56" spans="1:42" s="25" customFormat="1" ht="15" customHeight="1" x14ac:dyDescent="0.25">
      <c r="A56" s="38">
        <v>5</v>
      </c>
      <c r="B56" s="279" t="s">
        <v>79</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row>
    <row r="57" spans="1:42" s="25" customFormat="1" ht="2.25" customHeight="1" x14ac:dyDescent="0.25">
      <c r="A57" s="37"/>
    </row>
    <row r="58" spans="1:42" s="25" customFormat="1" ht="15" customHeight="1" x14ac:dyDescent="0.25">
      <c r="A58" s="37"/>
      <c r="B58" s="188" t="s">
        <v>7</v>
      </c>
      <c r="C58" s="119"/>
      <c r="D58" s="119"/>
      <c r="E58" s="119"/>
      <c r="F58" s="119"/>
      <c r="G58" s="119"/>
      <c r="H58" s="119"/>
      <c r="I58" s="119"/>
      <c r="J58" s="119"/>
      <c r="K58" s="119"/>
      <c r="L58" s="119"/>
      <c r="M58" s="119"/>
      <c r="N58" s="119"/>
      <c r="O58" s="119"/>
      <c r="Q58" s="218"/>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8"/>
    </row>
    <row r="59" spans="1:42" s="33" customFormat="1" ht="2.25" customHeight="1" x14ac:dyDescent="0.25">
      <c r="A59" s="39"/>
      <c r="N59" s="41"/>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s="25" customFormat="1" ht="15" customHeight="1" x14ac:dyDescent="0.25">
      <c r="A60" s="37"/>
      <c r="B60" s="188" t="s">
        <v>8</v>
      </c>
      <c r="C60" s="119"/>
      <c r="D60" s="119"/>
      <c r="E60" s="119"/>
      <c r="F60" s="119"/>
      <c r="G60" s="119"/>
      <c r="H60" s="119"/>
      <c r="I60" s="119"/>
      <c r="J60" s="119"/>
      <c r="K60" s="119"/>
      <c r="L60" s="119"/>
      <c r="M60" s="119"/>
      <c r="N60" s="119"/>
      <c r="O60" s="119"/>
      <c r="Q60" s="218"/>
      <c r="R60" s="219"/>
      <c r="S60" s="219"/>
      <c r="T60" s="219"/>
      <c r="U60" s="219"/>
      <c r="V60" s="219"/>
      <c r="W60" s="219"/>
      <c r="X60" s="219"/>
      <c r="Y60" s="219"/>
      <c r="Z60" s="219"/>
      <c r="AA60" s="219"/>
      <c r="AB60" s="219"/>
      <c r="AC60" s="219"/>
      <c r="AD60" s="219"/>
      <c r="AE60" s="219"/>
      <c r="AF60" s="219"/>
      <c r="AG60" s="219"/>
      <c r="AH60" s="219"/>
      <c r="AI60" s="219"/>
      <c r="AJ60" s="219"/>
      <c r="AK60" s="220"/>
      <c r="AL60" s="42"/>
      <c r="AM60" s="280"/>
      <c r="AN60" s="281"/>
      <c r="AO60" s="281"/>
      <c r="AP60" s="282"/>
    </row>
    <row r="61" spans="1:42" s="33" customFormat="1" ht="2.25" customHeight="1" x14ac:dyDescent="0.25">
      <c r="A61" s="39"/>
      <c r="N61" s="41"/>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s="25" customFormat="1" ht="15" customHeight="1" x14ac:dyDescent="0.25">
      <c r="A62" s="37"/>
      <c r="B62" s="188" t="s">
        <v>9</v>
      </c>
      <c r="C62" s="119"/>
      <c r="D62" s="119"/>
      <c r="E62" s="119"/>
      <c r="F62" s="119"/>
      <c r="G62" s="119"/>
      <c r="H62" s="119"/>
      <c r="I62" s="119"/>
      <c r="J62" s="119"/>
      <c r="K62" s="119"/>
      <c r="L62" s="119"/>
      <c r="M62" s="119"/>
      <c r="N62" s="119"/>
      <c r="O62" s="119"/>
      <c r="Q62" s="280"/>
      <c r="R62" s="281"/>
      <c r="S62" s="281"/>
      <c r="T62" s="282"/>
      <c r="U62" s="42"/>
      <c r="V62" s="218"/>
      <c r="W62" s="219"/>
      <c r="X62" s="219"/>
      <c r="Y62" s="219"/>
      <c r="Z62" s="219"/>
      <c r="AA62" s="219"/>
      <c r="AB62" s="219"/>
      <c r="AC62" s="219"/>
      <c r="AD62" s="219"/>
      <c r="AE62" s="219"/>
      <c r="AF62" s="219"/>
      <c r="AG62" s="219"/>
      <c r="AH62" s="219"/>
      <c r="AI62" s="219"/>
      <c r="AJ62" s="219"/>
      <c r="AK62" s="219"/>
      <c r="AL62" s="219"/>
      <c r="AM62" s="219"/>
      <c r="AN62" s="219"/>
      <c r="AO62" s="219"/>
      <c r="AP62" s="220"/>
    </row>
    <row r="63" spans="1:42" s="25" customFormat="1" ht="4.5" customHeight="1" x14ac:dyDescent="0.25">
      <c r="A63" s="37"/>
    </row>
    <row r="64" spans="1:42" s="25" customFormat="1" ht="15" customHeight="1" x14ac:dyDescent="0.25">
      <c r="A64" s="38">
        <v>6</v>
      </c>
      <c r="B64" s="279" t="s">
        <v>241</v>
      </c>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row>
    <row r="65" spans="1:43" s="25" customFormat="1" ht="2.25" customHeight="1" x14ac:dyDescent="0.25">
      <c r="A65" s="37"/>
    </row>
    <row r="66" spans="1:43" s="25" customFormat="1" ht="15" customHeight="1" x14ac:dyDescent="0.25">
      <c r="A66" s="37"/>
      <c r="B66" s="188" t="s">
        <v>7</v>
      </c>
      <c r="C66" s="119"/>
      <c r="D66" s="119"/>
      <c r="E66" s="119"/>
      <c r="F66" s="119"/>
      <c r="G66" s="119"/>
      <c r="H66" s="119"/>
      <c r="I66" s="119"/>
      <c r="J66" s="119"/>
      <c r="K66" s="119"/>
      <c r="L66" s="119"/>
      <c r="M66" s="119"/>
      <c r="N66" s="119"/>
      <c r="O66" s="119"/>
      <c r="Q66" s="218"/>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8"/>
    </row>
    <row r="67" spans="1:43" s="25" customFormat="1" ht="2.25" customHeight="1" x14ac:dyDescent="0.25">
      <c r="A67" s="39"/>
      <c r="C67" s="33"/>
      <c r="D67" s="33"/>
      <c r="E67" s="33"/>
      <c r="F67" s="33"/>
      <c r="G67" s="33"/>
      <c r="H67" s="33"/>
      <c r="I67" s="33"/>
      <c r="J67" s="33"/>
      <c r="K67" s="33"/>
      <c r="L67" s="33"/>
      <c r="N67" s="41"/>
      <c r="P67" s="33"/>
      <c r="Q67" s="5"/>
      <c r="R67" s="5"/>
      <c r="S67" s="5"/>
      <c r="T67" s="5"/>
      <c r="U67" s="5"/>
      <c r="V67" s="5"/>
      <c r="W67" s="5"/>
      <c r="X67" s="5"/>
      <c r="Y67" s="5"/>
      <c r="Z67" s="5"/>
      <c r="AA67" s="5"/>
      <c r="AB67" s="5"/>
      <c r="AC67" s="5"/>
      <c r="AD67" s="5"/>
      <c r="AE67" s="5"/>
      <c r="AF67" s="5"/>
      <c r="AG67" s="5"/>
      <c r="AH67" s="5"/>
      <c r="AI67" s="5"/>
      <c r="AJ67" s="5"/>
      <c r="AK67" s="5"/>
      <c r="AL67" s="5"/>
      <c r="AM67" s="5"/>
      <c r="AN67" s="5"/>
      <c r="AO67" s="5"/>
      <c r="AP67" s="6"/>
    </row>
    <row r="68" spans="1:43" s="25" customFormat="1" ht="15" customHeight="1" x14ac:dyDescent="0.25">
      <c r="A68" s="37"/>
      <c r="B68" s="188" t="s">
        <v>8</v>
      </c>
      <c r="C68" s="119"/>
      <c r="D68" s="119"/>
      <c r="E68" s="119"/>
      <c r="F68" s="119"/>
      <c r="G68" s="119"/>
      <c r="H68" s="119"/>
      <c r="I68" s="119"/>
      <c r="J68" s="119"/>
      <c r="K68" s="119"/>
      <c r="L68" s="119"/>
      <c r="M68" s="119"/>
      <c r="N68" s="119"/>
      <c r="O68" s="119"/>
      <c r="Q68" s="218"/>
      <c r="R68" s="219"/>
      <c r="S68" s="219"/>
      <c r="T68" s="219"/>
      <c r="U68" s="219"/>
      <c r="V68" s="219"/>
      <c r="W68" s="219"/>
      <c r="X68" s="219"/>
      <c r="Y68" s="219"/>
      <c r="Z68" s="219"/>
      <c r="AA68" s="219"/>
      <c r="AB68" s="219"/>
      <c r="AC68" s="219"/>
      <c r="AD68" s="219"/>
      <c r="AE68" s="219"/>
      <c r="AF68" s="219"/>
      <c r="AG68" s="219"/>
      <c r="AH68" s="219"/>
      <c r="AI68" s="219"/>
      <c r="AJ68" s="219"/>
      <c r="AK68" s="220"/>
      <c r="AL68" s="42"/>
      <c r="AM68" s="280"/>
      <c r="AN68" s="281"/>
      <c r="AO68" s="281"/>
      <c r="AP68" s="282"/>
    </row>
    <row r="69" spans="1:43" s="25" customFormat="1" ht="2.25" customHeight="1" x14ac:dyDescent="0.25">
      <c r="A69" s="39"/>
      <c r="C69" s="33"/>
      <c r="D69" s="33"/>
      <c r="E69" s="33"/>
      <c r="F69" s="33"/>
      <c r="G69" s="33"/>
      <c r="H69" s="33"/>
      <c r="I69" s="33"/>
      <c r="J69" s="33"/>
      <c r="K69" s="33"/>
      <c r="L69" s="33"/>
      <c r="N69" s="41"/>
      <c r="P69" s="33"/>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3" s="25" customFormat="1" ht="15" customHeight="1" x14ac:dyDescent="0.25">
      <c r="A70" s="37"/>
      <c r="B70" s="188" t="s">
        <v>9</v>
      </c>
      <c r="C70" s="119"/>
      <c r="D70" s="119"/>
      <c r="E70" s="119"/>
      <c r="F70" s="119"/>
      <c r="G70" s="119"/>
      <c r="H70" s="119"/>
      <c r="I70" s="119"/>
      <c r="J70" s="119"/>
      <c r="K70" s="119"/>
      <c r="L70" s="119"/>
      <c r="M70" s="119"/>
      <c r="N70" s="119"/>
      <c r="O70" s="119"/>
      <c r="Q70" s="280"/>
      <c r="R70" s="281"/>
      <c r="S70" s="281"/>
      <c r="T70" s="282"/>
      <c r="U70" s="42"/>
      <c r="V70" s="218"/>
      <c r="W70" s="219"/>
      <c r="X70" s="219"/>
      <c r="Y70" s="219"/>
      <c r="Z70" s="219"/>
      <c r="AA70" s="219"/>
      <c r="AB70" s="219"/>
      <c r="AC70" s="219"/>
      <c r="AD70" s="219"/>
      <c r="AE70" s="219"/>
      <c r="AF70" s="219"/>
      <c r="AG70" s="219"/>
      <c r="AH70" s="219"/>
      <c r="AI70" s="219"/>
      <c r="AJ70" s="219"/>
      <c r="AK70" s="219"/>
      <c r="AL70" s="219"/>
      <c r="AM70" s="219"/>
      <c r="AN70" s="219"/>
      <c r="AO70" s="219"/>
      <c r="AP70" s="220"/>
    </row>
    <row r="71" spans="1:43" s="25" customFormat="1" ht="2.25" customHeight="1" x14ac:dyDescent="0.25">
      <c r="A71" s="37"/>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3" s="25" customFormat="1" ht="30" customHeight="1" x14ac:dyDescent="0.25">
      <c r="A72" s="37"/>
      <c r="B72" s="221" t="s">
        <v>223</v>
      </c>
      <c r="C72" s="119"/>
      <c r="D72" s="119"/>
      <c r="E72" s="119"/>
      <c r="F72" s="119"/>
      <c r="G72" s="119"/>
      <c r="H72" s="119"/>
      <c r="I72" s="119"/>
      <c r="J72" s="119"/>
      <c r="K72" s="119"/>
      <c r="L72" s="119"/>
      <c r="M72" s="119"/>
      <c r="N72" s="119"/>
      <c r="O72" s="119"/>
      <c r="Q72" s="283"/>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5"/>
    </row>
    <row r="73" spans="1:43" s="25" customFormat="1" ht="4.5" customHeight="1" x14ac:dyDescent="0.25">
      <c r="A73" s="37"/>
    </row>
    <row r="74" spans="1:43" s="25" customFormat="1" ht="15" customHeight="1" x14ac:dyDescent="0.25">
      <c r="A74" s="38">
        <v>7</v>
      </c>
      <c r="B74" s="279" t="s">
        <v>139</v>
      </c>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row>
    <row r="75" spans="1:43" s="25" customFormat="1" ht="1.5" customHeight="1" x14ac:dyDescent="0.25">
      <c r="A75" s="38"/>
      <c r="B75" s="31"/>
    </row>
    <row r="76" spans="1:43" s="25" customFormat="1" ht="15" customHeight="1" x14ac:dyDescent="0.25">
      <c r="A76" s="37"/>
      <c r="B76" s="152" t="s">
        <v>132</v>
      </c>
      <c r="C76" s="119"/>
      <c r="D76" s="119"/>
      <c r="E76" s="119"/>
      <c r="F76" s="119"/>
      <c r="G76" s="119"/>
      <c r="H76" s="119"/>
      <c r="I76" s="119"/>
      <c r="J76" s="119"/>
      <c r="K76" s="119"/>
      <c r="L76" s="119"/>
      <c r="M76" s="119"/>
      <c r="N76" s="119"/>
      <c r="O76" s="119"/>
      <c r="Q76" s="276"/>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8"/>
      <c r="AQ76" s="7"/>
    </row>
    <row r="77" spans="1:43" s="25" customFormat="1" ht="2.25" customHeight="1" x14ac:dyDescent="0.25">
      <c r="A77" s="37"/>
      <c r="P77" s="20"/>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7"/>
    </row>
    <row r="78" spans="1:43" s="25" customFormat="1" ht="15" customHeight="1" x14ac:dyDescent="0.25">
      <c r="A78" s="37"/>
      <c r="B78" s="152" t="s">
        <v>8</v>
      </c>
      <c r="C78" s="119"/>
      <c r="D78" s="119"/>
      <c r="E78" s="119"/>
      <c r="F78" s="119"/>
      <c r="G78" s="119"/>
      <c r="H78" s="119"/>
      <c r="I78" s="119"/>
      <c r="J78" s="119"/>
      <c r="K78" s="119"/>
      <c r="L78" s="119"/>
      <c r="M78" s="119"/>
      <c r="N78" s="119"/>
      <c r="O78" s="119"/>
      <c r="Q78" s="218"/>
      <c r="R78" s="219"/>
      <c r="S78" s="219"/>
      <c r="T78" s="219"/>
      <c r="U78" s="219"/>
      <c r="V78" s="219"/>
      <c r="W78" s="219"/>
      <c r="X78" s="219"/>
      <c r="Y78" s="219"/>
      <c r="Z78" s="219"/>
      <c r="AA78" s="219"/>
      <c r="AB78" s="219"/>
      <c r="AC78" s="219"/>
      <c r="AD78" s="219"/>
      <c r="AE78" s="219"/>
      <c r="AF78" s="219"/>
      <c r="AG78" s="219"/>
      <c r="AH78" s="219"/>
      <c r="AI78" s="219"/>
      <c r="AJ78" s="219"/>
      <c r="AK78" s="220"/>
      <c r="AL78" s="42"/>
      <c r="AM78" s="280"/>
      <c r="AN78" s="281"/>
      <c r="AO78" s="281"/>
      <c r="AP78" s="282"/>
      <c r="AQ78" s="7"/>
    </row>
    <row r="79" spans="1:43" s="25" customFormat="1" ht="2.25" customHeight="1" x14ac:dyDescent="0.25">
      <c r="A79" s="37"/>
      <c r="P79" s="20"/>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7"/>
    </row>
    <row r="80" spans="1:43" s="25" customFormat="1" ht="15" customHeight="1" x14ac:dyDescent="0.25">
      <c r="A80" s="37"/>
      <c r="B80" s="152" t="s">
        <v>9</v>
      </c>
      <c r="C80" s="119"/>
      <c r="D80" s="119"/>
      <c r="E80" s="119"/>
      <c r="F80" s="119"/>
      <c r="G80" s="119"/>
      <c r="H80" s="119"/>
      <c r="I80" s="119"/>
      <c r="J80" s="119"/>
      <c r="K80" s="119"/>
      <c r="L80" s="119"/>
      <c r="M80" s="119"/>
      <c r="N80" s="119"/>
      <c r="O80" s="119"/>
      <c r="Q80" s="280"/>
      <c r="R80" s="281"/>
      <c r="S80" s="281"/>
      <c r="T80" s="282"/>
      <c r="U80" s="42"/>
      <c r="V80" s="218"/>
      <c r="W80" s="219"/>
      <c r="X80" s="219"/>
      <c r="Y80" s="219"/>
      <c r="Z80" s="219"/>
      <c r="AA80" s="219"/>
      <c r="AB80" s="219"/>
      <c r="AC80" s="219"/>
      <c r="AD80" s="219"/>
      <c r="AE80" s="219"/>
      <c r="AF80" s="219"/>
      <c r="AG80" s="219"/>
      <c r="AH80" s="219"/>
      <c r="AI80" s="219"/>
      <c r="AJ80" s="219"/>
      <c r="AK80" s="219"/>
      <c r="AL80" s="219"/>
      <c r="AM80" s="219"/>
      <c r="AN80" s="219"/>
      <c r="AO80" s="219"/>
      <c r="AP80" s="220"/>
      <c r="AQ80" s="7"/>
    </row>
    <row r="81" spans="1:43" s="7" customFormat="1" ht="3" customHeight="1" x14ac:dyDescent="0.25">
      <c r="A81" s="46"/>
      <c r="B81" s="47"/>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row>
    <row r="82" spans="1:43" s="25" customFormat="1" ht="12.75" customHeight="1" x14ac:dyDescent="0.25">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row>
    <row r="83" spans="1:43" s="25" customFormat="1" ht="4.5" customHeight="1" x14ac:dyDescent="0.25">
      <c r="A83" s="37"/>
    </row>
    <row r="84" spans="1:43" s="25" customFormat="1" ht="15" customHeight="1" x14ac:dyDescent="0.25">
      <c r="A84" s="38">
        <v>8</v>
      </c>
      <c r="B84" s="279" t="s">
        <v>133</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row>
    <row r="85" spans="1:43" s="7" customFormat="1" ht="2.25" customHeight="1" x14ac:dyDescent="0.25">
      <c r="A85" s="46"/>
      <c r="B85" s="47"/>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row>
    <row r="86" spans="1:43" s="25" customFormat="1" ht="39" customHeight="1" x14ac:dyDescent="0.25">
      <c r="A86" s="37"/>
      <c r="B86" s="286" t="s">
        <v>242</v>
      </c>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row>
    <row r="87" spans="1:43" s="25" customFormat="1" ht="4.5" customHeight="1" x14ac:dyDescent="0.25">
      <c r="A87" s="37"/>
    </row>
    <row r="88" spans="1:43" s="25" customFormat="1" ht="15" customHeight="1" x14ac:dyDescent="0.25">
      <c r="A88" s="37"/>
      <c r="B88" s="152" t="s">
        <v>180</v>
      </c>
      <c r="C88" s="119"/>
      <c r="D88" s="119"/>
      <c r="E88" s="119"/>
      <c r="F88" s="119"/>
      <c r="G88" s="119"/>
      <c r="H88" s="119"/>
      <c r="I88" s="119"/>
      <c r="J88" s="119"/>
      <c r="K88" s="119"/>
      <c r="L88" s="119"/>
      <c r="M88" s="119"/>
      <c r="N88" s="119"/>
      <c r="O88" s="119"/>
      <c r="Q88" s="276"/>
      <c r="R88" s="277"/>
      <c r="S88" s="277"/>
      <c r="T88" s="277"/>
      <c r="U88" s="277"/>
      <c r="V88" s="277"/>
      <c r="W88" s="277"/>
      <c r="X88" s="277"/>
      <c r="Y88" s="277"/>
      <c r="Z88" s="277"/>
      <c r="AA88" s="277"/>
      <c r="AB88" s="277"/>
      <c r="AC88" s="277"/>
      <c r="AD88" s="277"/>
      <c r="AE88" s="277"/>
      <c r="AF88" s="277"/>
      <c r="AG88" s="277"/>
      <c r="AH88" s="277"/>
      <c r="AI88" s="277"/>
      <c r="AJ88" s="277"/>
      <c r="AK88" s="277"/>
      <c r="AL88" s="277"/>
      <c r="AM88" s="277"/>
      <c r="AN88" s="277"/>
      <c r="AO88" s="277"/>
      <c r="AP88" s="278"/>
      <c r="AQ88" s="7"/>
    </row>
    <row r="89" spans="1:43" s="25" customFormat="1" ht="2.25" customHeight="1" x14ac:dyDescent="0.25">
      <c r="A89" s="37"/>
      <c r="P89" s="20"/>
    </row>
    <row r="90" spans="1:43" s="25" customFormat="1" ht="15" customHeight="1" x14ac:dyDescent="0.25">
      <c r="A90" s="37"/>
      <c r="B90" s="152" t="s">
        <v>36</v>
      </c>
      <c r="C90" s="119"/>
      <c r="D90" s="119"/>
      <c r="E90" s="119"/>
      <c r="F90" s="119"/>
      <c r="G90" s="119"/>
      <c r="H90" s="119"/>
      <c r="I90" s="119"/>
      <c r="J90" s="119"/>
      <c r="K90" s="119"/>
      <c r="L90" s="119"/>
      <c r="M90" s="119"/>
      <c r="N90" s="119"/>
      <c r="O90" s="119"/>
      <c r="Q90" s="276"/>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8"/>
      <c r="AQ90" s="7"/>
    </row>
    <row r="91" spans="1:43" s="25" customFormat="1" ht="2.25" customHeight="1" x14ac:dyDescent="0.25">
      <c r="A91" s="37"/>
      <c r="P91" s="20"/>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7"/>
    </row>
    <row r="92" spans="1:43" s="25" customFormat="1" ht="15" customHeight="1" x14ac:dyDescent="0.25">
      <c r="A92" s="37"/>
      <c r="B92" s="152" t="s">
        <v>134</v>
      </c>
      <c r="C92" s="119"/>
      <c r="D92" s="119"/>
      <c r="E92" s="119"/>
      <c r="F92" s="119"/>
      <c r="G92" s="119"/>
      <c r="H92" s="119"/>
      <c r="I92" s="119"/>
      <c r="J92" s="119"/>
      <c r="K92" s="119"/>
      <c r="L92" s="119"/>
      <c r="M92" s="119"/>
      <c r="N92" s="119"/>
      <c r="O92" s="119"/>
      <c r="Q92" s="276"/>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8"/>
      <c r="AQ92" s="7"/>
    </row>
    <row r="93" spans="1:43" s="25" customFormat="1" ht="2.25" customHeight="1" x14ac:dyDescent="0.25">
      <c r="A93" s="37"/>
      <c r="P93" s="20"/>
    </row>
    <row r="94" spans="1:43" s="25" customFormat="1" ht="15" customHeight="1" x14ac:dyDescent="0.25">
      <c r="A94" s="37"/>
      <c r="B94" s="152" t="s">
        <v>66</v>
      </c>
      <c r="C94" s="119"/>
      <c r="D94" s="119"/>
      <c r="E94" s="119"/>
      <c r="F94" s="119"/>
      <c r="G94" s="119"/>
      <c r="H94" s="119"/>
      <c r="I94" s="119"/>
      <c r="J94" s="119"/>
      <c r="K94" s="119"/>
      <c r="L94" s="119"/>
      <c r="M94" s="119"/>
      <c r="N94" s="119"/>
      <c r="O94" s="119"/>
      <c r="Q94" s="160"/>
      <c r="R94" s="184"/>
      <c r="S94" s="184"/>
      <c r="T94" s="184"/>
      <c r="U94" s="184"/>
      <c r="V94" s="185"/>
      <c r="W94" s="119" t="s">
        <v>131</v>
      </c>
      <c r="X94" s="119"/>
      <c r="Z94" s="160"/>
      <c r="AA94" s="184"/>
      <c r="AB94" s="184"/>
      <c r="AC94" s="184"/>
      <c r="AD94" s="184"/>
      <c r="AE94" s="185"/>
      <c r="AF94" s="119" t="s">
        <v>156</v>
      </c>
      <c r="AG94" s="119"/>
      <c r="AI94" s="160"/>
      <c r="AJ94" s="184"/>
      <c r="AK94" s="184"/>
      <c r="AL94" s="184"/>
      <c r="AM94" s="184"/>
      <c r="AN94" s="185"/>
      <c r="AO94" s="119" t="s">
        <v>118</v>
      </c>
      <c r="AP94" s="119"/>
    </row>
    <row r="95" spans="1:43" s="25" customFormat="1" ht="2.25" customHeight="1" x14ac:dyDescent="0.25">
      <c r="A95" s="37"/>
      <c r="P95" s="20"/>
    </row>
    <row r="96" spans="1:43" s="25" customFormat="1" ht="15" customHeight="1" x14ac:dyDescent="0.25">
      <c r="A96" s="37"/>
      <c r="B96" s="152" t="s">
        <v>161</v>
      </c>
      <c r="C96" s="152"/>
      <c r="D96" s="152"/>
      <c r="E96" s="152"/>
      <c r="F96" s="152"/>
      <c r="G96" s="152"/>
      <c r="H96" s="152"/>
      <c r="I96" s="152"/>
      <c r="J96" s="152"/>
      <c r="K96" s="152"/>
      <c r="L96" s="152"/>
      <c r="M96" s="152"/>
      <c r="N96" s="152"/>
      <c r="O96" s="152"/>
      <c r="Q96" s="25" t="s">
        <v>18</v>
      </c>
      <c r="R96" s="29"/>
      <c r="S96" s="18"/>
      <c r="T96" s="18"/>
      <c r="V96" s="25" t="s">
        <v>19</v>
      </c>
      <c r="X96" s="29"/>
      <c r="Y96" s="18"/>
      <c r="Z96" s="18"/>
      <c r="AA96" s="13"/>
      <c r="AB96" s="25" t="s">
        <v>20</v>
      </c>
      <c r="AC96" s="29"/>
      <c r="AD96" s="18"/>
      <c r="AE96" s="18"/>
      <c r="AF96" s="18"/>
      <c r="AG96" s="18"/>
      <c r="AL96" s="49"/>
      <c r="AM96" s="49"/>
      <c r="AN96" s="49"/>
      <c r="AO96" s="49"/>
      <c r="AP96" s="49"/>
      <c r="AQ96" s="7"/>
    </row>
    <row r="97" spans="1:42" s="25" customFormat="1" ht="2.25" customHeight="1" x14ac:dyDescent="0.25">
      <c r="A97" s="37"/>
      <c r="P97" s="20"/>
    </row>
    <row r="98" spans="1:42" s="25" customFormat="1" ht="2.4" customHeight="1" x14ac:dyDescent="0.25">
      <c r="A98" s="37"/>
    </row>
    <row r="99" spans="1:42" s="25" customFormat="1" ht="3" customHeight="1" x14ac:dyDescent="0.25">
      <c r="A99" s="37"/>
    </row>
    <row r="100" spans="1:42" s="25" customFormat="1" ht="15.75" customHeight="1" x14ac:dyDescent="0.25">
      <c r="A100" s="38">
        <v>9</v>
      </c>
      <c r="B100" s="192" t="s">
        <v>224</v>
      </c>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row>
    <row r="101" spans="1:42" s="25" customFormat="1" ht="2.25" customHeight="1" x14ac:dyDescent="0.25">
      <c r="A101" s="37"/>
      <c r="P101" s="20"/>
    </row>
    <row r="102" spans="1:42" s="25" customFormat="1" ht="15" customHeight="1" x14ac:dyDescent="0.25">
      <c r="A102" s="37"/>
      <c r="C102" s="119" t="s">
        <v>201</v>
      </c>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row>
    <row r="103" spans="1:42" s="25" customFormat="1" ht="2.25" customHeight="1" x14ac:dyDescent="0.25">
      <c r="A103" s="37"/>
      <c r="P103" s="20"/>
    </row>
    <row r="104" spans="1:42" s="25" customFormat="1" ht="15" customHeight="1" x14ac:dyDescent="0.25">
      <c r="A104" s="37"/>
      <c r="C104" s="119" t="s">
        <v>243</v>
      </c>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row>
    <row r="105" spans="1:42" s="25" customFormat="1" ht="4.5" customHeight="1" x14ac:dyDescent="0.25">
      <c r="A105" s="37"/>
    </row>
    <row r="106" spans="1:42" s="25" customFormat="1" ht="15" customHeight="1" x14ac:dyDescent="0.25">
      <c r="A106" s="38">
        <v>10</v>
      </c>
      <c r="B106" s="279" t="s">
        <v>140</v>
      </c>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row>
    <row r="107" spans="1:42" s="25" customFormat="1" ht="40.5" customHeight="1" x14ac:dyDescent="0.25">
      <c r="A107" s="37"/>
      <c r="B107" s="238" t="s">
        <v>225</v>
      </c>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row>
    <row r="108" spans="1:42" s="25" customFormat="1" ht="15" customHeight="1" x14ac:dyDescent="0.25">
      <c r="A108" s="37"/>
      <c r="C108" s="119" t="s">
        <v>202</v>
      </c>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row>
    <row r="109" spans="1:42" s="25" customFormat="1" ht="2.25" customHeight="1" x14ac:dyDescent="0.25">
      <c r="A109" s="37"/>
      <c r="P109" s="20"/>
    </row>
    <row r="110" spans="1:42" s="25" customFormat="1" ht="15" customHeight="1" x14ac:dyDescent="0.25">
      <c r="A110" s="37"/>
      <c r="C110" s="119" t="s">
        <v>243</v>
      </c>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row>
    <row r="111" spans="1:42" s="25" customFormat="1" ht="4.5" customHeight="1" x14ac:dyDescent="0.25">
      <c r="A111" s="37"/>
    </row>
    <row r="112" spans="1:42" s="25" customFormat="1" ht="15" customHeight="1" x14ac:dyDescent="0.25">
      <c r="A112" s="38">
        <v>11</v>
      </c>
      <c r="B112" s="279" t="s">
        <v>141</v>
      </c>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row>
    <row r="113" spans="1:42" s="25" customFormat="1" ht="2.25" customHeight="1" x14ac:dyDescent="0.25">
      <c r="A113" s="38"/>
      <c r="B113" s="31"/>
    </row>
    <row r="114" spans="1:42" s="25" customFormat="1" ht="15" customHeight="1" x14ac:dyDescent="0.25">
      <c r="A114" s="37"/>
      <c r="B114" s="126" t="s">
        <v>119</v>
      </c>
      <c r="C114" s="119"/>
      <c r="D114" s="119"/>
      <c r="E114" s="119"/>
      <c r="F114" s="119"/>
      <c r="G114" s="119"/>
      <c r="H114" s="119"/>
      <c r="I114" s="119"/>
      <c r="J114" s="119"/>
      <c r="K114" s="119"/>
      <c r="L114" s="119"/>
      <c r="M114" s="119"/>
      <c r="N114" s="119"/>
      <c r="O114" s="119"/>
      <c r="Q114" s="218"/>
      <c r="R114" s="277"/>
      <c r="S114" s="277"/>
      <c r="T114" s="277"/>
      <c r="U114" s="277"/>
      <c r="V114" s="277"/>
      <c r="W114" s="277"/>
      <c r="X114" s="277"/>
      <c r="Y114" s="277"/>
      <c r="Z114" s="277"/>
      <c r="AA114" s="277"/>
      <c r="AB114" s="277"/>
      <c r="AC114" s="277"/>
      <c r="AD114" s="277"/>
      <c r="AE114" s="277"/>
      <c r="AF114" s="277"/>
      <c r="AG114" s="277"/>
      <c r="AH114" s="277"/>
      <c r="AI114" s="277"/>
      <c r="AJ114" s="277"/>
      <c r="AK114" s="277"/>
      <c r="AL114" s="277"/>
      <c r="AM114" s="277"/>
      <c r="AN114" s="277"/>
      <c r="AO114" s="277"/>
      <c r="AP114" s="278"/>
    </row>
    <row r="115" spans="1:42" s="25" customFormat="1" ht="2.25" customHeight="1" x14ac:dyDescent="0.25">
      <c r="A115" s="39"/>
      <c r="D115" s="33"/>
      <c r="E115" s="33"/>
      <c r="F115" s="33"/>
      <c r="G115" s="33"/>
      <c r="H115" s="33"/>
      <c r="I115" s="33"/>
      <c r="J115" s="33"/>
      <c r="K115" s="33"/>
      <c r="L115" s="33"/>
      <c r="M115" s="33"/>
      <c r="P115" s="33"/>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6"/>
    </row>
    <row r="116" spans="1:42" s="25" customFormat="1" ht="15" customHeight="1" x14ac:dyDescent="0.25">
      <c r="A116" s="37"/>
      <c r="B116" s="126" t="s">
        <v>8</v>
      </c>
      <c r="C116" s="119"/>
      <c r="D116" s="119"/>
      <c r="E116" s="119"/>
      <c r="F116" s="119"/>
      <c r="G116" s="119"/>
      <c r="H116" s="119"/>
      <c r="I116" s="119"/>
      <c r="J116" s="119"/>
      <c r="K116" s="119"/>
      <c r="L116" s="119"/>
      <c r="M116" s="119"/>
      <c r="N116" s="119"/>
      <c r="O116" s="119"/>
      <c r="Q116" s="218"/>
      <c r="R116" s="219"/>
      <c r="S116" s="219"/>
      <c r="T116" s="219"/>
      <c r="U116" s="219"/>
      <c r="V116" s="219"/>
      <c r="W116" s="219"/>
      <c r="X116" s="219"/>
      <c r="Y116" s="219"/>
      <c r="Z116" s="219"/>
      <c r="AA116" s="219"/>
      <c r="AB116" s="219"/>
      <c r="AC116" s="219"/>
      <c r="AD116" s="219"/>
      <c r="AE116" s="219"/>
      <c r="AF116" s="219"/>
      <c r="AG116" s="219"/>
      <c r="AH116" s="219"/>
      <c r="AI116" s="219"/>
      <c r="AJ116" s="219"/>
      <c r="AK116" s="220"/>
      <c r="AL116" s="42"/>
      <c r="AM116" s="280"/>
      <c r="AN116" s="281"/>
      <c r="AO116" s="281"/>
      <c r="AP116" s="282"/>
    </row>
    <row r="117" spans="1:42" s="25" customFormat="1" ht="2.25" customHeight="1" x14ac:dyDescent="0.25">
      <c r="A117" s="39"/>
      <c r="D117" s="33"/>
      <c r="E117" s="33"/>
      <c r="F117" s="33"/>
      <c r="G117" s="33"/>
      <c r="H117" s="33"/>
      <c r="I117" s="33"/>
      <c r="J117" s="33"/>
      <c r="K117" s="33"/>
      <c r="L117" s="33"/>
      <c r="M117" s="33"/>
      <c r="P117" s="33"/>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s="25" customFormat="1" ht="15" customHeight="1" x14ac:dyDescent="0.25">
      <c r="A118" s="37"/>
      <c r="B118" s="126" t="s">
        <v>9</v>
      </c>
      <c r="C118" s="119"/>
      <c r="D118" s="119"/>
      <c r="E118" s="119"/>
      <c r="F118" s="119"/>
      <c r="G118" s="119"/>
      <c r="H118" s="119"/>
      <c r="I118" s="119"/>
      <c r="J118" s="119"/>
      <c r="K118" s="119"/>
      <c r="L118" s="119"/>
      <c r="M118" s="119"/>
      <c r="N118" s="119"/>
      <c r="O118" s="119"/>
      <c r="Q118" s="280"/>
      <c r="R118" s="281"/>
      <c r="S118" s="281"/>
      <c r="T118" s="282"/>
      <c r="U118" s="42"/>
      <c r="V118" s="218"/>
      <c r="W118" s="219"/>
      <c r="X118" s="219"/>
      <c r="Y118" s="219"/>
      <c r="Z118" s="219"/>
      <c r="AA118" s="219"/>
      <c r="AB118" s="219"/>
      <c r="AC118" s="219"/>
      <c r="AD118" s="219"/>
      <c r="AE118" s="219"/>
      <c r="AF118" s="219"/>
      <c r="AG118" s="219"/>
      <c r="AH118" s="219"/>
      <c r="AI118" s="219"/>
      <c r="AJ118" s="219"/>
      <c r="AK118" s="219"/>
      <c r="AL118" s="219"/>
      <c r="AM118" s="219"/>
      <c r="AN118" s="219"/>
      <c r="AO118" s="219"/>
      <c r="AP118" s="220"/>
    </row>
    <row r="119" spans="1:42" s="25" customFormat="1" ht="2.25" customHeight="1" x14ac:dyDescent="0.25">
      <c r="A119" s="37"/>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s="25" customFormat="1" ht="15" customHeight="1" x14ac:dyDescent="0.25">
      <c r="A120" s="37"/>
      <c r="B120" s="126" t="s">
        <v>10</v>
      </c>
      <c r="C120" s="119"/>
      <c r="D120" s="119"/>
      <c r="E120" s="119"/>
      <c r="F120" s="119"/>
      <c r="G120" s="119"/>
      <c r="H120" s="119"/>
      <c r="I120" s="119"/>
      <c r="J120" s="119"/>
      <c r="K120" s="119"/>
      <c r="L120" s="119"/>
      <c r="M120" s="119"/>
      <c r="N120" s="119"/>
      <c r="O120" s="119"/>
      <c r="Q120" s="218"/>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8"/>
    </row>
    <row r="121" spans="1:42" s="25" customFormat="1" ht="2.25" customHeight="1" x14ac:dyDescent="0.25">
      <c r="A121" s="37"/>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s="25" customFormat="1" ht="13.8" x14ac:dyDescent="0.25">
      <c r="A122" s="37"/>
      <c r="B122" s="126" t="s">
        <v>11</v>
      </c>
      <c r="C122" s="126"/>
      <c r="D122" s="126"/>
      <c r="E122" s="126"/>
      <c r="F122" s="126"/>
      <c r="G122" s="126"/>
      <c r="H122" s="126"/>
      <c r="I122" s="126"/>
      <c r="J122" s="126"/>
      <c r="K122" s="126"/>
      <c r="L122" s="126"/>
      <c r="M122" s="126"/>
      <c r="N122" s="126"/>
      <c r="O122" s="126"/>
      <c r="Q122" s="218"/>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20"/>
    </row>
    <row r="123" spans="1:42" s="25" customFormat="1" ht="2.25" customHeight="1" x14ac:dyDescent="0.25">
      <c r="A123" s="37"/>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s="25" customFormat="1" ht="15" customHeight="1" x14ac:dyDescent="0.25">
      <c r="A124" s="37"/>
      <c r="B124" s="126" t="s">
        <v>12</v>
      </c>
      <c r="C124" s="119"/>
      <c r="D124" s="119"/>
      <c r="E124" s="119"/>
      <c r="F124" s="119"/>
      <c r="G124" s="119"/>
      <c r="H124" s="119"/>
      <c r="I124" s="119"/>
      <c r="J124" s="119"/>
      <c r="K124" s="119"/>
      <c r="L124" s="119"/>
      <c r="M124" s="119"/>
      <c r="N124" s="119"/>
      <c r="O124" s="119"/>
      <c r="Q124" s="218"/>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77"/>
      <c r="AN124" s="277"/>
      <c r="AO124" s="277"/>
      <c r="AP124" s="278"/>
    </row>
    <row r="125" spans="1:42" s="25" customFormat="1" ht="4.5" customHeight="1" x14ac:dyDescent="0.25">
      <c r="A125" s="37"/>
    </row>
    <row r="126" spans="1:42" s="25" customFormat="1" ht="15" customHeight="1" x14ac:dyDescent="0.25">
      <c r="A126" s="39">
        <v>12</v>
      </c>
      <c r="B126" s="289" t="s">
        <v>181</v>
      </c>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row>
    <row r="127" spans="1:42" s="25" customFormat="1" ht="16.5" customHeight="1" x14ac:dyDescent="0.25">
      <c r="A127" s="3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row>
    <row r="128" spans="1:42" s="25" customFormat="1" ht="2.25" customHeight="1" x14ac:dyDescent="0.25">
      <c r="A128" s="37"/>
    </row>
    <row r="129" spans="1:42" s="25" customFormat="1" ht="15" customHeight="1" x14ac:dyDescent="0.25">
      <c r="A129" s="39"/>
      <c r="B129" s="33"/>
      <c r="C129" s="290" t="s">
        <v>142</v>
      </c>
      <c r="D129" s="291"/>
      <c r="E129" s="291"/>
      <c r="F129" s="291"/>
      <c r="G129" s="291"/>
      <c r="H129" s="33"/>
      <c r="I129" s="8"/>
      <c r="J129" s="8"/>
      <c r="K129" s="8"/>
      <c r="L129" s="9"/>
      <c r="M129" s="8"/>
      <c r="N129" s="8"/>
      <c r="O129" s="8"/>
      <c r="P129" s="9"/>
      <c r="Q129" s="8"/>
      <c r="R129" s="8"/>
      <c r="S129" s="8"/>
      <c r="T129" s="9"/>
      <c r="U129" s="8"/>
      <c r="V129" s="8"/>
      <c r="W129" s="8"/>
      <c r="X129" s="9"/>
      <c r="Y129" s="8"/>
      <c r="Z129" s="8"/>
      <c r="AA129" s="8"/>
      <c r="AB129" s="8"/>
      <c r="AC129" s="78"/>
      <c r="AD129" s="78"/>
      <c r="AE129" s="78"/>
      <c r="AF129" s="78"/>
      <c r="AG129" s="78"/>
      <c r="AH129" s="78"/>
      <c r="AI129" s="78"/>
      <c r="AJ129" s="78"/>
      <c r="AK129" s="78"/>
      <c r="AL129" s="78"/>
      <c r="AM129" s="78"/>
      <c r="AN129" s="78"/>
      <c r="AO129" s="78"/>
      <c r="AP129" s="78"/>
    </row>
    <row r="130" spans="1:42" s="25" customFormat="1" ht="2.25" customHeight="1" x14ac:dyDescent="0.25">
      <c r="A130" s="37"/>
    </row>
    <row r="131" spans="1:42" s="25" customFormat="1" ht="15" customHeight="1" x14ac:dyDescent="0.25">
      <c r="A131" s="39"/>
      <c r="B131" s="33"/>
      <c r="C131" s="290" t="s">
        <v>143</v>
      </c>
      <c r="D131" s="291"/>
      <c r="E131" s="291"/>
      <c r="F131" s="291"/>
      <c r="G131" s="291"/>
      <c r="H131" s="33"/>
      <c r="I131" s="8"/>
      <c r="J131" s="8"/>
      <c r="K131" s="8"/>
      <c r="L131" s="9"/>
      <c r="M131" s="8"/>
      <c r="N131" s="8"/>
      <c r="O131" s="8"/>
      <c r="P131" s="9"/>
      <c r="Q131" s="8"/>
      <c r="R131" s="8"/>
      <c r="S131" s="8"/>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row>
    <row r="132" spans="1:42" s="25" customFormat="1" ht="4.5" customHeight="1" x14ac:dyDescent="0.25">
      <c r="A132" s="37"/>
    </row>
    <row r="133" spans="1:42" s="25" customFormat="1" ht="15" customHeight="1" x14ac:dyDescent="0.25">
      <c r="A133" s="38">
        <v>13</v>
      </c>
      <c r="B133" s="131" t="s">
        <v>144</v>
      </c>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row>
    <row r="134" spans="1:42" s="25" customFormat="1" ht="2.25" customHeight="1" x14ac:dyDescent="0.25">
      <c r="A134" s="37"/>
    </row>
    <row r="135" spans="1:42" s="25" customFormat="1" ht="15" customHeight="1" x14ac:dyDescent="0.25">
      <c r="A135" s="37"/>
      <c r="B135" s="43"/>
      <c r="C135" s="44"/>
      <c r="D135" s="44"/>
      <c r="E135" s="44"/>
      <c r="F135" s="45"/>
      <c r="G135" s="44"/>
      <c r="H135" s="44"/>
      <c r="I135" s="44"/>
      <c r="J135" s="45"/>
      <c r="K135" s="44"/>
      <c r="L135" s="44"/>
      <c r="M135" s="44"/>
      <c r="AC135" s="45"/>
      <c r="AD135" s="45"/>
      <c r="AE135" s="45"/>
      <c r="AF135" s="45"/>
      <c r="AG135" s="45"/>
      <c r="AH135" s="45"/>
      <c r="AI135" s="45"/>
      <c r="AJ135" s="45"/>
      <c r="AK135" s="45"/>
      <c r="AL135" s="45"/>
      <c r="AM135" s="45"/>
      <c r="AN135" s="45"/>
      <c r="AO135" s="45"/>
      <c r="AP135" s="45"/>
    </row>
    <row r="136" spans="1:42" s="25" customFormat="1" ht="4.5" customHeight="1" x14ac:dyDescent="0.25">
      <c r="A136" s="37"/>
    </row>
    <row r="137" spans="1:42" s="25" customFormat="1" ht="30" customHeight="1" x14ac:dyDescent="0.25">
      <c r="A137" s="38">
        <v>14</v>
      </c>
      <c r="B137" s="131" t="s">
        <v>251</v>
      </c>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row>
    <row r="138" spans="1:42" s="25" customFormat="1" ht="2.25" customHeight="1" x14ac:dyDescent="0.25">
      <c r="A138" s="37"/>
    </row>
    <row r="139" spans="1:42" s="89" customFormat="1" ht="12.75" customHeight="1" x14ac:dyDescent="0.25">
      <c r="A139" s="39"/>
      <c r="B139" s="90"/>
      <c r="C139" s="91" t="s">
        <v>226</v>
      </c>
      <c r="D139" s="91"/>
      <c r="E139" s="91"/>
      <c r="F139" s="91"/>
      <c r="G139" s="91"/>
      <c r="H139" s="91"/>
      <c r="I139" s="91"/>
      <c r="J139" s="91"/>
      <c r="K139" s="91"/>
      <c r="L139" s="91"/>
      <c r="M139" s="91"/>
      <c r="N139" s="91"/>
      <c r="O139" s="91"/>
      <c r="P139" s="91"/>
      <c r="Q139" s="91"/>
      <c r="R139" s="91"/>
      <c r="S139" s="91"/>
      <c r="T139" s="91"/>
      <c r="U139" s="91"/>
      <c r="V139" s="91"/>
      <c r="W139" s="91"/>
      <c r="X139" s="91"/>
      <c r="Y139" s="91"/>
      <c r="AC139" s="92"/>
      <c r="AD139" s="287"/>
      <c r="AE139" s="147"/>
      <c r="AF139" s="147"/>
      <c r="AG139" s="147"/>
      <c r="AH139" s="147"/>
      <c r="AI139" s="147"/>
      <c r="AJ139" s="147"/>
      <c r="AK139" s="147"/>
      <c r="AL139" s="147"/>
      <c r="AM139" s="147"/>
      <c r="AN139" s="147"/>
      <c r="AO139" s="147"/>
      <c r="AP139" s="148"/>
    </row>
    <row r="140" spans="1:42" s="25" customFormat="1" ht="2.25" customHeight="1" x14ac:dyDescent="0.25">
      <c r="A140" s="37"/>
    </row>
    <row r="141" spans="1:42" s="25" customFormat="1" ht="15" customHeight="1" x14ac:dyDescent="0.25">
      <c r="A141" s="37"/>
      <c r="C141" s="119" t="s">
        <v>65</v>
      </c>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row>
    <row r="142" spans="1:42" s="25" customFormat="1" ht="4.5" customHeight="1" x14ac:dyDescent="0.25">
      <c r="A142" s="37"/>
    </row>
    <row r="143" spans="1:42" s="25" customFormat="1" ht="15" customHeight="1" x14ac:dyDescent="0.25">
      <c r="A143" s="37"/>
      <c r="B143" s="135" t="s">
        <v>13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6"/>
    </row>
    <row r="144" spans="1:42" s="25" customFormat="1" ht="4.5" customHeight="1" x14ac:dyDescent="0.25">
      <c r="A144" s="37"/>
    </row>
    <row r="145" spans="1:42" s="25" customFormat="1" ht="24" customHeight="1" x14ac:dyDescent="0.25">
      <c r="A145" s="38">
        <v>15</v>
      </c>
      <c r="B145" s="131" t="s">
        <v>252</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row>
    <row r="146" spans="1:42" s="25" customFormat="1" ht="2.25" customHeight="1" x14ac:dyDescent="0.25">
      <c r="A146" s="37"/>
    </row>
    <row r="147" spans="1:42" s="25" customFormat="1" ht="12.75" customHeight="1" x14ac:dyDescent="0.25">
      <c r="A147" s="37"/>
      <c r="C147" s="119" t="s">
        <v>6</v>
      </c>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row>
    <row r="148" spans="1:42" s="25" customFormat="1" ht="2.25" customHeight="1" x14ac:dyDescent="0.25">
      <c r="A148" s="37"/>
    </row>
    <row r="149" spans="1:42" s="25" customFormat="1" ht="12.75" customHeight="1" x14ac:dyDescent="0.25">
      <c r="A149" s="37"/>
      <c r="C149" s="119" t="s">
        <v>203</v>
      </c>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row>
    <row r="150" spans="1:42" s="25" customFormat="1" ht="4.5" customHeight="1" x14ac:dyDescent="0.25">
      <c r="A150" s="37"/>
    </row>
    <row r="151" spans="1:42" s="25" customFormat="1" ht="15" customHeight="1" x14ac:dyDescent="0.25">
      <c r="A151" s="37">
        <v>16</v>
      </c>
      <c r="B151" s="131" t="s">
        <v>244</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19"/>
    </row>
    <row r="152" spans="1:42" s="25" customFormat="1" ht="13.8" x14ac:dyDescent="0.25">
      <c r="A152" s="3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19"/>
    </row>
    <row r="153" spans="1:42" s="25" customFormat="1" ht="2.25" customHeight="1" x14ac:dyDescent="0.25">
      <c r="A153" s="3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row>
    <row r="154" spans="1:42" s="25" customFormat="1" ht="12.75" customHeight="1" x14ac:dyDescent="0.25">
      <c r="A154" s="37"/>
      <c r="C154" s="119" t="s">
        <v>204</v>
      </c>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row>
    <row r="155" spans="1:42" s="25" customFormat="1" ht="2.25" customHeight="1" x14ac:dyDescent="0.25">
      <c r="A155" s="37"/>
    </row>
    <row r="156" spans="1:42" s="25" customFormat="1" ht="12.75" customHeight="1" x14ac:dyDescent="0.25">
      <c r="A156" s="37"/>
      <c r="C156" s="119" t="s">
        <v>205</v>
      </c>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row>
    <row r="157" spans="1:42" s="25" customFormat="1" ht="4.5" customHeight="1" x14ac:dyDescent="0.25">
      <c r="A157" s="37"/>
    </row>
    <row r="158" spans="1:42" s="25" customFormat="1" ht="12.75" customHeight="1" x14ac:dyDescent="0.25">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row>
    <row r="159" spans="1:42" s="25" customFormat="1" ht="15" customHeight="1" x14ac:dyDescent="0.25">
      <c r="A159" s="37">
        <v>17</v>
      </c>
      <c r="B159" s="131" t="s">
        <v>67</v>
      </c>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row>
    <row r="160" spans="1:42" s="25" customFormat="1" ht="2.25" customHeight="1" x14ac:dyDescent="0.25">
      <c r="A160" s="37"/>
      <c r="B160" s="31"/>
    </row>
    <row r="161" spans="1:42" s="25" customFormat="1" ht="15" customHeight="1" x14ac:dyDescent="0.25">
      <c r="A161" s="37"/>
      <c r="B161" s="126" t="s">
        <v>253</v>
      </c>
      <c r="C161" s="126"/>
      <c r="D161" s="126"/>
      <c r="E161" s="126"/>
      <c r="F161" s="126"/>
      <c r="G161" s="126"/>
      <c r="H161" s="126"/>
      <c r="I161" s="126"/>
      <c r="J161" s="126"/>
      <c r="K161" s="126"/>
      <c r="L161" s="126"/>
      <c r="M161" s="126"/>
      <c r="N161" s="126"/>
      <c r="O161" s="126"/>
      <c r="Q161" s="293"/>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94"/>
      <c r="AN161" s="294"/>
      <c r="AO161" s="294"/>
      <c r="AP161" s="295"/>
    </row>
    <row r="162" spans="1:42" s="25" customFormat="1" ht="15" customHeight="1" x14ac:dyDescent="0.25">
      <c r="A162" s="37"/>
      <c r="B162" s="126"/>
      <c r="C162" s="126"/>
      <c r="D162" s="126"/>
      <c r="E162" s="126"/>
      <c r="F162" s="126"/>
      <c r="G162" s="126"/>
      <c r="H162" s="126"/>
      <c r="I162" s="126"/>
      <c r="J162" s="126"/>
      <c r="K162" s="126"/>
      <c r="L162" s="126"/>
      <c r="M162" s="126"/>
      <c r="N162" s="126"/>
      <c r="O162" s="126"/>
      <c r="P162" s="27"/>
      <c r="Q162" s="296"/>
      <c r="R162" s="297"/>
      <c r="S162" s="297"/>
      <c r="T162" s="297"/>
      <c r="U162" s="297"/>
      <c r="V162" s="297"/>
      <c r="W162" s="297"/>
      <c r="X162" s="297"/>
      <c r="Y162" s="297"/>
      <c r="Z162" s="297"/>
      <c r="AA162" s="297"/>
      <c r="AB162" s="297"/>
      <c r="AC162" s="297"/>
      <c r="AD162" s="297"/>
      <c r="AE162" s="297"/>
      <c r="AF162" s="297"/>
      <c r="AG162" s="297"/>
      <c r="AH162" s="297"/>
      <c r="AI162" s="297"/>
      <c r="AJ162" s="297"/>
      <c r="AK162" s="297"/>
      <c r="AL162" s="297"/>
      <c r="AM162" s="297"/>
      <c r="AN162" s="297"/>
      <c r="AO162" s="297"/>
      <c r="AP162" s="298"/>
    </row>
    <row r="163" spans="1:42" s="25" customFormat="1" ht="2.25" customHeight="1" x14ac:dyDescent="0.25">
      <c r="A163" s="37"/>
      <c r="M163" s="2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row>
    <row r="164" spans="1:42" s="25" customFormat="1" ht="15" customHeight="1" x14ac:dyDescent="0.25">
      <c r="A164" s="37"/>
      <c r="B164" s="152" t="s">
        <v>54</v>
      </c>
      <c r="C164" s="119"/>
      <c r="D164" s="119"/>
      <c r="E164" s="119"/>
      <c r="F164" s="119"/>
      <c r="G164" s="119"/>
      <c r="H164" s="119"/>
      <c r="I164" s="119"/>
      <c r="J164" s="119"/>
      <c r="K164" s="119"/>
      <c r="L164" s="119"/>
      <c r="M164" s="119"/>
      <c r="N164" s="119"/>
      <c r="O164" s="119"/>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row>
    <row r="165" spans="1:42" s="25" customFormat="1" ht="2.25" customHeight="1" x14ac:dyDescent="0.25">
      <c r="A165" s="37"/>
      <c r="N165" s="2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row>
    <row r="166" spans="1:42" s="25" customFormat="1" ht="15" customHeight="1" x14ac:dyDescent="0.25">
      <c r="A166" s="37"/>
      <c r="B166" s="152" t="s">
        <v>8</v>
      </c>
      <c r="C166" s="119"/>
      <c r="D166" s="119"/>
      <c r="E166" s="119"/>
      <c r="F166" s="119"/>
      <c r="G166" s="119"/>
      <c r="H166" s="119"/>
      <c r="I166" s="119"/>
      <c r="J166" s="119"/>
      <c r="K166" s="119"/>
      <c r="L166" s="119"/>
      <c r="M166" s="119"/>
      <c r="N166" s="119"/>
      <c r="O166" s="119"/>
      <c r="Q166" s="218"/>
      <c r="R166" s="219"/>
      <c r="S166" s="219"/>
      <c r="T166" s="219"/>
      <c r="U166" s="219"/>
      <c r="V166" s="219"/>
      <c r="W166" s="219"/>
      <c r="X166" s="219"/>
      <c r="Y166" s="219"/>
      <c r="Z166" s="219"/>
      <c r="AA166" s="219"/>
      <c r="AB166" s="219"/>
      <c r="AC166" s="219"/>
      <c r="AD166" s="219"/>
      <c r="AE166" s="219"/>
      <c r="AF166" s="219"/>
      <c r="AG166" s="219"/>
      <c r="AH166" s="219"/>
      <c r="AI166" s="219"/>
      <c r="AJ166" s="219"/>
      <c r="AK166" s="220"/>
      <c r="AL166" s="50"/>
      <c r="AM166" s="281"/>
      <c r="AN166" s="281"/>
      <c r="AO166" s="281"/>
      <c r="AP166" s="282"/>
    </row>
    <row r="167" spans="1:42" s="25" customFormat="1" ht="2.25" customHeight="1" x14ac:dyDescent="0.25">
      <c r="A167" s="37"/>
      <c r="N167" s="20"/>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row>
    <row r="168" spans="1:42" s="25" customFormat="1" ht="15" customHeight="1" x14ac:dyDescent="0.25">
      <c r="A168" s="37"/>
      <c r="B168" s="152" t="s">
        <v>9</v>
      </c>
      <c r="C168" s="119"/>
      <c r="D168" s="119"/>
      <c r="E168" s="119"/>
      <c r="F168" s="119"/>
      <c r="G168" s="119"/>
      <c r="H168" s="119"/>
      <c r="I168" s="119"/>
      <c r="J168" s="119"/>
      <c r="K168" s="119"/>
      <c r="L168" s="119"/>
      <c r="M168" s="119"/>
      <c r="N168" s="119"/>
      <c r="O168" s="119"/>
      <c r="Q168" s="280"/>
      <c r="R168" s="281"/>
      <c r="S168" s="281"/>
      <c r="T168" s="282"/>
      <c r="U168" s="50"/>
      <c r="V168" s="218"/>
      <c r="W168" s="219"/>
      <c r="X168" s="219"/>
      <c r="Y168" s="219"/>
      <c r="Z168" s="219"/>
      <c r="AA168" s="219"/>
      <c r="AB168" s="219"/>
      <c r="AC168" s="219"/>
      <c r="AD168" s="219"/>
      <c r="AE168" s="219"/>
      <c r="AF168" s="219"/>
      <c r="AG168" s="219"/>
      <c r="AH168" s="219"/>
      <c r="AI168" s="219"/>
      <c r="AJ168" s="219"/>
      <c r="AK168" s="219"/>
      <c r="AL168" s="219"/>
      <c r="AM168" s="219"/>
      <c r="AN168" s="219"/>
      <c r="AO168" s="219"/>
      <c r="AP168" s="220"/>
    </row>
    <row r="169" spans="1:42" s="25" customFormat="1" ht="2.25" customHeight="1" x14ac:dyDescent="0.25">
      <c r="A169" s="37"/>
      <c r="N169" s="2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row>
    <row r="170" spans="1:42" s="25" customFormat="1" ht="15" customHeight="1" x14ac:dyDescent="0.25">
      <c r="A170" s="37"/>
      <c r="B170" s="152" t="s">
        <v>55</v>
      </c>
      <c r="C170" s="119"/>
      <c r="D170" s="119"/>
      <c r="E170" s="119"/>
      <c r="F170" s="119"/>
      <c r="G170" s="119"/>
      <c r="H170" s="119"/>
      <c r="I170" s="119"/>
      <c r="J170" s="119"/>
      <c r="K170" s="119"/>
      <c r="L170" s="119"/>
      <c r="M170" s="119"/>
      <c r="N170" s="119"/>
      <c r="O170" s="119"/>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row>
    <row r="171" spans="1:42" s="25" customFormat="1" ht="2.25" customHeight="1" x14ac:dyDescent="0.25">
      <c r="A171" s="37"/>
      <c r="N171" s="2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row>
    <row r="172" spans="1:42" s="25" customFormat="1" ht="15" customHeight="1" x14ac:dyDescent="0.25">
      <c r="A172" s="37"/>
      <c r="B172" s="152" t="s">
        <v>8</v>
      </c>
      <c r="C172" s="119"/>
      <c r="D172" s="119"/>
      <c r="E172" s="119"/>
      <c r="F172" s="119"/>
      <c r="G172" s="119"/>
      <c r="H172" s="119"/>
      <c r="I172" s="119"/>
      <c r="J172" s="119"/>
      <c r="K172" s="119"/>
      <c r="L172" s="119"/>
      <c r="M172" s="119"/>
      <c r="N172" s="119"/>
      <c r="O172" s="119"/>
      <c r="Q172" s="218"/>
      <c r="R172" s="219"/>
      <c r="S172" s="219"/>
      <c r="T172" s="219"/>
      <c r="U172" s="219"/>
      <c r="V172" s="219"/>
      <c r="W172" s="219"/>
      <c r="X172" s="219"/>
      <c r="Y172" s="219"/>
      <c r="Z172" s="219"/>
      <c r="AA172" s="219"/>
      <c r="AB172" s="219"/>
      <c r="AC172" s="219"/>
      <c r="AD172" s="219"/>
      <c r="AE172" s="219"/>
      <c r="AF172" s="219"/>
      <c r="AG172" s="219"/>
      <c r="AH172" s="219"/>
      <c r="AI172" s="219"/>
      <c r="AJ172" s="219"/>
      <c r="AK172" s="220"/>
      <c r="AL172" s="50"/>
      <c r="AM172" s="281"/>
      <c r="AN172" s="281"/>
      <c r="AO172" s="281"/>
      <c r="AP172" s="282"/>
    </row>
    <row r="173" spans="1:42" s="25" customFormat="1" ht="2.25" customHeight="1" x14ac:dyDescent="0.25">
      <c r="A173" s="37"/>
      <c r="N173" s="20"/>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row>
    <row r="174" spans="1:42" s="25" customFormat="1" ht="15" customHeight="1" x14ac:dyDescent="0.25">
      <c r="A174" s="37"/>
      <c r="B174" s="152" t="s">
        <v>9</v>
      </c>
      <c r="C174" s="119"/>
      <c r="D174" s="119"/>
      <c r="E174" s="119"/>
      <c r="F174" s="119"/>
      <c r="G174" s="119"/>
      <c r="H174" s="119"/>
      <c r="I174" s="119"/>
      <c r="J174" s="119"/>
      <c r="K174" s="119"/>
      <c r="L174" s="119"/>
      <c r="M174" s="119"/>
      <c r="N174" s="119"/>
      <c r="O174" s="119"/>
      <c r="Q174" s="280"/>
      <c r="R174" s="281"/>
      <c r="S174" s="281"/>
      <c r="T174" s="282"/>
      <c r="U174" s="50"/>
      <c r="V174" s="218"/>
      <c r="W174" s="219"/>
      <c r="X174" s="219"/>
      <c r="Y174" s="219"/>
      <c r="Z174" s="219"/>
      <c r="AA174" s="219"/>
      <c r="AB174" s="219"/>
      <c r="AC174" s="219"/>
      <c r="AD174" s="219"/>
      <c r="AE174" s="219"/>
      <c r="AF174" s="219"/>
      <c r="AG174" s="219"/>
      <c r="AH174" s="219"/>
      <c r="AI174" s="219"/>
      <c r="AJ174" s="219"/>
      <c r="AK174" s="219"/>
      <c r="AL174" s="219"/>
      <c r="AM174" s="219"/>
      <c r="AN174" s="219"/>
      <c r="AO174" s="219"/>
      <c r="AP174" s="220"/>
    </row>
    <row r="175" spans="1:42" s="25" customFormat="1" ht="4.5" customHeight="1" x14ac:dyDescent="0.25">
      <c r="A175" s="37"/>
    </row>
    <row r="176" spans="1:42" s="25" customFormat="1" ht="15" customHeight="1" x14ac:dyDescent="0.25">
      <c r="A176" s="37"/>
      <c r="B176" s="135" t="s">
        <v>14</v>
      </c>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6"/>
    </row>
    <row r="177" spans="1:42" s="25" customFormat="1" ht="4.5" customHeight="1" x14ac:dyDescent="0.25">
      <c r="A177" s="37"/>
    </row>
    <row r="178" spans="1:42" s="25" customFormat="1" ht="15" customHeight="1" x14ac:dyDescent="0.25">
      <c r="A178" s="38">
        <v>18</v>
      </c>
      <c r="B178" s="279" t="s">
        <v>162</v>
      </c>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row>
    <row r="179" spans="1:42" s="25" customFormat="1" ht="15" customHeight="1" x14ac:dyDescent="0.3">
      <c r="A179" s="37"/>
      <c r="C179" s="25" t="s">
        <v>206</v>
      </c>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row>
    <row r="180" spans="1:42" s="25" customFormat="1" ht="2.25" customHeight="1" x14ac:dyDescent="0.25">
      <c r="A180" s="37"/>
      <c r="N180" s="20"/>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row>
    <row r="181" spans="1:42" s="25" customFormat="1" ht="15" customHeight="1" x14ac:dyDescent="0.25">
      <c r="A181" s="37"/>
      <c r="C181" s="25" t="s">
        <v>65</v>
      </c>
    </row>
    <row r="182" spans="1:42" s="25" customFormat="1" ht="4.5" customHeight="1" x14ac:dyDescent="0.25">
      <c r="A182" s="37"/>
    </row>
    <row r="183" spans="1:42" s="25" customFormat="1" ht="15" customHeight="1" x14ac:dyDescent="0.25">
      <c r="A183" s="38">
        <v>19</v>
      </c>
      <c r="B183" s="279" t="s">
        <v>145</v>
      </c>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row>
    <row r="184" spans="1:42" s="34" customFormat="1" ht="15" customHeight="1" x14ac:dyDescent="0.3">
      <c r="A184" s="37"/>
      <c r="C184" s="119" t="s">
        <v>245</v>
      </c>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row>
    <row r="185" spans="1:42" s="34" customFormat="1" ht="1.5" customHeight="1" x14ac:dyDescent="0.3">
      <c r="A185" s="37"/>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row>
    <row r="186" spans="1:42" s="34" customFormat="1" ht="44.4" customHeight="1" x14ac:dyDescent="0.25">
      <c r="A186" s="37"/>
      <c r="B186" s="51"/>
      <c r="C186" s="215" t="s">
        <v>185</v>
      </c>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51"/>
    </row>
    <row r="187" spans="1:42" s="34" customFormat="1" ht="1.5" customHeight="1" x14ac:dyDescent="0.25">
      <c r="A187" s="37"/>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row>
    <row r="188" spans="1:42" s="34" customFormat="1" ht="15" customHeight="1" x14ac:dyDescent="0.25">
      <c r="A188" s="37"/>
      <c r="B188" s="40"/>
      <c r="C188" s="216" t="s">
        <v>19</v>
      </c>
      <c r="D188" s="216"/>
      <c r="E188" s="216"/>
      <c r="G188" s="52"/>
      <c r="H188" s="52"/>
      <c r="J188" s="188" t="s">
        <v>20</v>
      </c>
      <c r="K188" s="188"/>
      <c r="L188" s="188"/>
      <c r="M188" s="18"/>
      <c r="N188" s="18"/>
      <c r="O188" s="18"/>
      <c r="P188" s="52"/>
      <c r="R188" s="53"/>
      <c r="S188" s="53"/>
      <c r="T188" s="53"/>
    </row>
    <row r="189" spans="1:42" s="34" customFormat="1" ht="1.5" customHeight="1" x14ac:dyDescent="0.25">
      <c r="A189" s="37"/>
      <c r="D189" s="13"/>
      <c r="E189" s="53"/>
      <c r="F189" s="53"/>
      <c r="G189" s="63"/>
      <c r="H189" s="35"/>
      <c r="I189" s="63"/>
      <c r="J189" s="54"/>
      <c r="K189" s="54"/>
      <c r="L189" s="54"/>
      <c r="M189" s="53"/>
      <c r="N189" s="53"/>
      <c r="O189" s="53"/>
      <c r="P189" s="53"/>
      <c r="Q189" s="53"/>
      <c r="R189" s="53"/>
      <c r="S189" s="53"/>
      <c r="T189" s="53"/>
    </row>
    <row r="190" spans="1:42" s="34" customFormat="1" ht="15" customHeight="1" x14ac:dyDescent="0.3">
      <c r="A190" s="37"/>
      <c r="C190" s="119" t="s">
        <v>186</v>
      </c>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c r="AA190" s="217"/>
      <c r="AB190" s="217"/>
      <c r="AC190" s="217"/>
      <c r="AD190" s="217"/>
      <c r="AE190" s="217"/>
      <c r="AF190" s="217"/>
      <c r="AG190" s="217"/>
      <c r="AH190" s="217"/>
      <c r="AI190" s="217"/>
      <c r="AJ190" s="217"/>
      <c r="AK190" s="217"/>
      <c r="AL190" s="217"/>
      <c r="AM190" s="217"/>
      <c r="AN190" s="217"/>
      <c r="AO190" s="217"/>
      <c r="AP190" s="217"/>
    </row>
    <row r="191" spans="1:42" s="25" customFormat="1" ht="16.2" customHeight="1" x14ac:dyDescent="0.25">
      <c r="A191" s="37">
        <v>20</v>
      </c>
      <c r="B191" s="192" t="s">
        <v>163</v>
      </c>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row>
    <row r="192" spans="1:42" s="25" customFormat="1" ht="2.25" customHeight="1" x14ac:dyDescent="0.25">
      <c r="A192" s="37"/>
    </row>
    <row r="193" spans="1:42" s="25" customFormat="1" ht="15" customHeight="1" x14ac:dyDescent="0.25">
      <c r="A193" s="37"/>
      <c r="B193" s="246"/>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8"/>
    </row>
    <row r="194" spans="1:42" s="25" customFormat="1" ht="15" customHeight="1" x14ac:dyDescent="0.25">
      <c r="A194" s="37"/>
      <c r="B194" s="249"/>
      <c r="C194" s="250"/>
      <c r="D194" s="250"/>
      <c r="E194" s="250"/>
      <c r="F194" s="250"/>
      <c r="G194" s="250"/>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50"/>
      <c r="AP194" s="251"/>
    </row>
    <row r="195" spans="1:42" s="25" customFormat="1" ht="15" customHeight="1" x14ac:dyDescent="0.25">
      <c r="A195" s="37"/>
      <c r="B195" s="249"/>
      <c r="C195" s="250"/>
      <c r="D195" s="250"/>
      <c r="E195" s="250"/>
      <c r="F195" s="250"/>
      <c r="G195" s="250"/>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50"/>
      <c r="AP195" s="251"/>
    </row>
    <row r="196" spans="1:42" s="25" customFormat="1" ht="15" customHeight="1" x14ac:dyDescent="0.25">
      <c r="A196" s="37"/>
      <c r="B196" s="249"/>
      <c r="C196" s="250"/>
      <c r="D196" s="250"/>
      <c r="E196" s="250"/>
      <c r="F196" s="250"/>
      <c r="G196" s="250"/>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50"/>
      <c r="AP196" s="251"/>
    </row>
    <row r="197" spans="1:42" s="25" customFormat="1" ht="15" customHeight="1" x14ac:dyDescent="0.25">
      <c r="A197" s="37"/>
      <c r="B197" s="249"/>
      <c r="C197" s="25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1"/>
    </row>
    <row r="198" spans="1:42" s="25" customFormat="1" ht="15" customHeight="1" x14ac:dyDescent="0.25">
      <c r="A198" s="37"/>
      <c r="B198" s="249"/>
      <c r="C198" s="250"/>
      <c r="D198" s="250"/>
      <c r="E198" s="250"/>
      <c r="F198" s="250"/>
      <c r="G198" s="250"/>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50"/>
      <c r="AP198" s="251"/>
    </row>
    <row r="199" spans="1:42" s="25" customFormat="1" ht="15" customHeight="1" x14ac:dyDescent="0.25">
      <c r="A199" s="37"/>
      <c r="B199" s="249"/>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1"/>
    </row>
    <row r="200" spans="1:42" s="25" customFormat="1" ht="15" customHeight="1" x14ac:dyDescent="0.25">
      <c r="A200" s="37"/>
      <c r="B200" s="249"/>
      <c r="C200" s="250"/>
      <c r="D200" s="250"/>
      <c r="E200" s="250"/>
      <c r="F200" s="250"/>
      <c r="G200" s="250"/>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50"/>
      <c r="AP200" s="251"/>
    </row>
    <row r="201" spans="1:42" s="25" customFormat="1" ht="15" customHeight="1" x14ac:dyDescent="0.25">
      <c r="A201" s="37"/>
      <c r="B201" s="249"/>
      <c r="C201" s="250"/>
      <c r="D201" s="250"/>
      <c r="E201" s="250"/>
      <c r="F201" s="250"/>
      <c r="G201" s="250"/>
      <c r="H201" s="250"/>
      <c r="I201" s="250"/>
      <c r="J201" s="250"/>
      <c r="K201" s="250"/>
      <c r="L201" s="250"/>
      <c r="M201" s="250"/>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50"/>
      <c r="AP201" s="251"/>
    </row>
    <row r="202" spans="1:42" s="25" customFormat="1" ht="15" customHeight="1" x14ac:dyDescent="0.25">
      <c r="A202" s="37"/>
      <c r="B202" s="249"/>
      <c r="C202" s="250"/>
      <c r="D202" s="250"/>
      <c r="E202" s="250"/>
      <c r="F202" s="250"/>
      <c r="G202" s="250"/>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50"/>
      <c r="AP202" s="251"/>
    </row>
    <row r="203" spans="1:42" s="25" customFormat="1" ht="15" customHeight="1" x14ac:dyDescent="0.25">
      <c r="A203" s="37"/>
      <c r="B203" s="249"/>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50"/>
      <c r="AP203" s="251"/>
    </row>
    <row r="204" spans="1:42" s="25" customFormat="1" ht="15" customHeight="1" x14ac:dyDescent="0.25">
      <c r="A204" s="37"/>
      <c r="B204" s="249"/>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50"/>
      <c r="AP204" s="251"/>
    </row>
    <row r="205" spans="1:42" s="25" customFormat="1" ht="15" customHeight="1" x14ac:dyDescent="0.25">
      <c r="A205" s="37"/>
      <c r="B205" s="252"/>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c r="AN205" s="253"/>
      <c r="AO205" s="253"/>
      <c r="AP205" s="254"/>
    </row>
    <row r="206" spans="1:42" s="25" customFormat="1" ht="4.5" customHeight="1" x14ac:dyDescent="0.25">
      <c r="A206" s="37"/>
    </row>
    <row r="207" spans="1:42" s="25" customFormat="1" ht="15" customHeight="1" x14ac:dyDescent="0.25">
      <c r="A207" s="37">
        <v>21</v>
      </c>
      <c r="B207" s="192" t="s">
        <v>164</v>
      </c>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c r="AF207" s="192"/>
      <c r="AG207" s="192"/>
      <c r="AH207" s="192"/>
      <c r="AI207" s="192"/>
      <c r="AJ207" s="192"/>
      <c r="AK207" s="192"/>
      <c r="AL207" s="192"/>
      <c r="AM207" s="192"/>
      <c r="AN207" s="192"/>
      <c r="AO207" s="192"/>
      <c r="AP207" s="192"/>
    </row>
    <row r="208" spans="1:42" s="77" customFormat="1" ht="15" customHeight="1" x14ac:dyDescent="0.25">
      <c r="A208" s="37"/>
      <c r="B208" s="177" t="s">
        <v>227</v>
      </c>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row>
    <row r="209" spans="1:42" s="25" customFormat="1" ht="15" customHeight="1" x14ac:dyDescent="0.25">
      <c r="A209" s="37"/>
      <c r="B209" s="246"/>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8"/>
    </row>
    <row r="210" spans="1:42" s="25" customFormat="1" ht="15" customHeight="1" x14ac:dyDescent="0.25">
      <c r="A210" s="37"/>
      <c r="B210" s="249"/>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50"/>
      <c r="AP210" s="251"/>
    </row>
    <row r="211" spans="1:42" s="25" customFormat="1" ht="15" customHeight="1" x14ac:dyDescent="0.25">
      <c r="A211" s="37"/>
      <c r="B211" s="249"/>
      <c r="C211" s="250"/>
      <c r="D211" s="250"/>
      <c r="E211" s="250"/>
      <c r="F211" s="250"/>
      <c r="G211" s="250"/>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50"/>
      <c r="AP211" s="251"/>
    </row>
    <row r="212" spans="1:42" s="25" customFormat="1" ht="15" customHeight="1" x14ac:dyDescent="0.25">
      <c r="A212" s="37"/>
      <c r="B212" s="249"/>
      <c r="C212" s="250"/>
      <c r="D212" s="250"/>
      <c r="E212" s="250"/>
      <c r="F212" s="250"/>
      <c r="G212" s="250"/>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50"/>
      <c r="AP212" s="251"/>
    </row>
    <row r="213" spans="1:42" s="25" customFormat="1" ht="15" customHeight="1" x14ac:dyDescent="0.25">
      <c r="A213" s="37"/>
      <c r="B213" s="249"/>
      <c r="C213" s="250"/>
      <c r="D213" s="250"/>
      <c r="E213" s="250"/>
      <c r="F213" s="250"/>
      <c r="G213" s="250"/>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c r="AP213" s="251"/>
    </row>
    <row r="214" spans="1:42" s="25" customFormat="1" ht="15" customHeight="1" x14ac:dyDescent="0.25">
      <c r="A214" s="37"/>
      <c r="B214" s="249"/>
      <c r="C214" s="250"/>
      <c r="D214" s="250"/>
      <c r="E214" s="250"/>
      <c r="F214" s="250"/>
      <c r="G214" s="250"/>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1"/>
    </row>
    <row r="215" spans="1:42" s="25" customFormat="1" ht="15" customHeight="1" x14ac:dyDescent="0.25">
      <c r="A215" s="37"/>
      <c r="B215" s="249"/>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c r="AP215" s="251"/>
    </row>
    <row r="216" spans="1:42" s="25" customFormat="1" ht="15" customHeight="1" x14ac:dyDescent="0.25">
      <c r="A216" s="37"/>
      <c r="B216" s="249"/>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50"/>
      <c r="AP216" s="251"/>
    </row>
    <row r="217" spans="1:42" s="25" customFormat="1" ht="15" customHeight="1" x14ac:dyDescent="0.25">
      <c r="A217" s="37"/>
      <c r="B217" s="249"/>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50"/>
      <c r="AP217" s="251"/>
    </row>
    <row r="218" spans="1:42" s="25" customFormat="1" ht="15" customHeight="1" x14ac:dyDescent="0.25">
      <c r="A218" s="37"/>
      <c r="B218" s="249"/>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50"/>
      <c r="AP218" s="251"/>
    </row>
    <row r="219" spans="1:42" s="25" customFormat="1" ht="15" customHeight="1" x14ac:dyDescent="0.25">
      <c r="A219" s="37"/>
      <c r="B219" s="252"/>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4"/>
    </row>
    <row r="220" spans="1:42" s="25" customFormat="1" ht="4.5" customHeight="1" x14ac:dyDescent="0.25">
      <c r="A220" s="37"/>
    </row>
    <row r="221" spans="1:42" s="25" customFormat="1" ht="2.25" customHeight="1" x14ac:dyDescent="0.25">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row>
    <row r="222" spans="1:42" s="25" customFormat="1" ht="4.5" customHeight="1" x14ac:dyDescent="0.25">
      <c r="A222" s="37"/>
    </row>
    <row r="223" spans="1:42" s="25" customFormat="1" ht="28.5" customHeight="1" x14ac:dyDescent="0.25">
      <c r="A223" s="55">
        <v>22</v>
      </c>
      <c r="B223" s="212" t="s">
        <v>165</v>
      </c>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row>
    <row r="224" spans="1:42" s="25" customFormat="1" ht="2.25" customHeight="1" x14ac:dyDescent="0.25">
      <c r="A224" s="37"/>
    </row>
    <row r="225" spans="1:45" s="25" customFormat="1" ht="12.75" customHeight="1" x14ac:dyDescent="0.25">
      <c r="A225" s="55"/>
      <c r="B225" s="12"/>
      <c r="C225" s="211" t="s">
        <v>207</v>
      </c>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row>
    <row r="226" spans="1:45" s="25" customFormat="1" ht="2.25" customHeight="1" x14ac:dyDescent="0.25">
      <c r="A226" s="37"/>
    </row>
    <row r="227" spans="1:45" s="25" customFormat="1" ht="12.75" customHeight="1" x14ac:dyDescent="0.25">
      <c r="A227" s="55"/>
      <c r="B227" s="12"/>
      <c r="C227" s="211" t="s">
        <v>208</v>
      </c>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row>
    <row r="228" spans="1:45" s="25" customFormat="1" ht="4.5" customHeight="1" x14ac:dyDescent="0.25">
      <c r="A228" s="37"/>
    </row>
    <row r="229" spans="1:45" s="25" customFormat="1" ht="15" customHeight="1" x14ac:dyDescent="0.25">
      <c r="A229" s="55">
        <v>23</v>
      </c>
      <c r="B229" s="288" t="s">
        <v>166</v>
      </c>
      <c r="C229" s="288"/>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row>
    <row r="230" spans="1:45" s="25" customFormat="1" ht="12.75" customHeight="1" x14ac:dyDescent="0.25">
      <c r="A230" s="55"/>
      <c r="B230" s="12"/>
      <c r="C230" s="211" t="s">
        <v>217</v>
      </c>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row>
    <row r="231" spans="1:45" s="25" customFormat="1" ht="2.25" customHeight="1" x14ac:dyDescent="0.25">
      <c r="A231" s="37"/>
    </row>
    <row r="232" spans="1:45" s="25" customFormat="1" ht="12.75" customHeight="1" x14ac:dyDescent="0.25">
      <c r="A232" s="55"/>
      <c r="B232" s="12"/>
      <c r="C232" s="211" t="s">
        <v>146</v>
      </c>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row>
    <row r="233" spans="1:45" s="77" customFormat="1" ht="1.5" customHeight="1" x14ac:dyDescent="0.25">
      <c r="A233" s="87"/>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row>
    <row r="234" spans="1:45" s="77" customFormat="1" ht="15" customHeight="1" x14ac:dyDescent="0.25">
      <c r="A234" s="1"/>
      <c r="C234" s="187" t="s">
        <v>228</v>
      </c>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row>
    <row r="235" spans="1:45" s="25" customFormat="1" ht="2.25" customHeight="1" x14ac:dyDescent="0.25">
      <c r="A235" s="37"/>
    </row>
    <row r="236" spans="1:45" s="25" customFormat="1" ht="12.75" customHeight="1" x14ac:dyDescent="0.25">
      <c r="A236" s="55"/>
      <c r="B236" s="12"/>
      <c r="C236" s="211" t="s">
        <v>147</v>
      </c>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row>
    <row r="237" spans="1:45" s="25" customFormat="1" ht="2.25" customHeight="1" x14ac:dyDescent="0.25">
      <c r="A237" s="37"/>
    </row>
    <row r="238" spans="1:45" s="25" customFormat="1" ht="12.75" customHeight="1" x14ac:dyDescent="0.25">
      <c r="A238" s="55"/>
      <c r="B238" s="12"/>
      <c r="C238" s="56" t="s">
        <v>167</v>
      </c>
      <c r="D238" s="56"/>
      <c r="E238" s="56"/>
      <c r="F238" s="57"/>
      <c r="G238" s="57"/>
      <c r="H238" s="57"/>
      <c r="I238" s="234"/>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6"/>
    </row>
    <row r="239" spans="1:45" s="25" customFormat="1" ht="4.5" customHeight="1" x14ac:dyDescent="0.25">
      <c r="A239" s="55"/>
      <c r="B239" s="12"/>
      <c r="C239" s="56"/>
      <c r="D239" s="56"/>
      <c r="E239" s="56"/>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33"/>
      <c r="AR239" s="33"/>
      <c r="AS239" s="33"/>
    </row>
    <row r="240" spans="1:45" s="25" customFormat="1" ht="32.25" customHeight="1" x14ac:dyDescent="0.25">
      <c r="A240" s="55">
        <v>24</v>
      </c>
      <c r="B240" s="212" t="s">
        <v>183</v>
      </c>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2"/>
    </row>
    <row r="241" spans="1:46" s="25" customFormat="1" ht="12.75" customHeight="1" x14ac:dyDescent="0.25">
      <c r="A241" s="55"/>
      <c r="B241" s="12"/>
      <c r="C241" s="211" t="s">
        <v>209</v>
      </c>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33"/>
      <c r="AR241" s="33"/>
      <c r="AS241" s="33"/>
    </row>
    <row r="242" spans="1:46" s="25" customFormat="1" ht="12.75" customHeight="1" x14ac:dyDescent="0.25">
      <c r="C242" s="211" t="s">
        <v>187</v>
      </c>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1"/>
      <c r="AD242" s="211"/>
      <c r="AE242" s="211"/>
      <c r="AF242" s="211"/>
      <c r="AG242" s="211"/>
      <c r="AH242" s="211"/>
      <c r="AI242" s="211"/>
      <c r="AJ242" s="211"/>
      <c r="AK242" s="211"/>
      <c r="AL242" s="211"/>
      <c r="AM242" s="211"/>
      <c r="AN242" s="211"/>
      <c r="AO242" s="211"/>
      <c r="AP242" s="211"/>
      <c r="AQ242" s="33"/>
      <c r="AR242" s="33"/>
      <c r="AS242" s="33"/>
    </row>
    <row r="243" spans="1:46" s="25" customFormat="1" ht="2.25" customHeight="1" x14ac:dyDescent="0.25">
      <c r="A243" s="37"/>
      <c r="B243" s="12"/>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c r="AO243" s="211"/>
      <c r="AP243" s="211"/>
      <c r="AQ243" s="33"/>
      <c r="AR243" s="33"/>
      <c r="AS243" s="33"/>
    </row>
    <row r="244" spans="1:46" s="25" customFormat="1" ht="15" customHeight="1" x14ac:dyDescent="0.25">
      <c r="A244" s="37">
        <v>25</v>
      </c>
      <c r="B244" s="279" t="s">
        <v>184</v>
      </c>
      <c r="C244" s="279"/>
      <c r="D244" s="279"/>
      <c r="E244" s="279"/>
      <c r="F244" s="279"/>
      <c r="G244" s="279"/>
      <c r="H244" s="279"/>
      <c r="I244" s="279"/>
      <c r="J244" s="279"/>
      <c r="K244" s="279"/>
      <c r="L244" s="279"/>
      <c r="M244" s="279"/>
      <c r="N244" s="279"/>
      <c r="O244" s="279"/>
      <c r="P244" s="279"/>
      <c r="Q244" s="279"/>
      <c r="R244" s="279"/>
      <c r="S244" s="279"/>
      <c r="T244" s="279"/>
      <c r="U244" s="279"/>
      <c r="V244" s="279"/>
      <c r="W244" s="279"/>
      <c r="X244" s="279"/>
      <c r="Y244" s="279"/>
      <c r="Z244" s="279"/>
      <c r="AA244" s="279"/>
      <c r="AB244" s="279"/>
      <c r="AC244" s="279"/>
      <c r="AD244" s="279"/>
      <c r="AE244" s="279"/>
      <c r="AF244" s="279"/>
      <c r="AG244" s="279"/>
      <c r="AH244" s="279"/>
      <c r="AI244" s="279"/>
      <c r="AJ244" s="279"/>
      <c r="AK244" s="279"/>
      <c r="AL244" s="279"/>
      <c r="AM244" s="279"/>
      <c r="AN244" s="279"/>
      <c r="AO244" s="279"/>
      <c r="AP244" s="279"/>
    </row>
    <row r="245" spans="1:46" s="25" customFormat="1" ht="2.25" customHeight="1" x14ac:dyDescent="0.25">
      <c r="A245" s="37"/>
    </row>
    <row r="246" spans="1:46" s="25" customFormat="1" ht="15" customHeight="1" x14ac:dyDescent="0.25">
      <c r="A246" s="37"/>
      <c r="B246" s="132"/>
      <c r="C246" s="133"/>
      <c r="D246" s="133"/>
      <c r="E246" s="134"/>
      <c r="G246" s="25" t="s">
        <v>267</v>
      </c>
    </row>
    <row r="247" spans="1:46" s="77" customFormat="1" ht="3" customHeight="1" x14ac:dyDescent="0.25">
      <c r="A247" s="37"/>
      <c r="B247" s="53"/>
      <c r="C247" s="53"/>
      <c r="D247" s="53"/>
      <c r="E247" s="53"/>
    </row>
    <row r="248" spans="1:46" s="77" customFormat="1" ht="2.25" customHeight="1" x14ac:dyDescent="0.25">
      <c r="A248" s="39"/>
      <c r="B248" s="53"/>
      <c r="C248" s="53"/>
      <c r="D248" s="53"/>
      <c r="E248" s="53"/>
      <c r="F248" s="89"/>
      <c r="G248" s="89"/>
      <c r="AQ248" s="13"/>
      <c r="AR248" s="13"/>
      <c r="AS248" s="13"/>
      <c r="AT248" s="13"/>
    </row>
    <row r="249" spans="1:46" s="77" customFormat="1" ht="15" customHeight="1" x14ac:dyDescent="0.25">
      <c r="A249" s="39">
        <v>26</v>
      </c>
      <c r="B249" s="239" t="s">
        <v>229</v>
      </c>
      <c r="C249" s="239"/>
      <c r="D249" s="239"/>
      <c r="E249" s="23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13"/>
      <c r="AR249" s="13"/>
      <c r="AS249" s="13"/>
      <c r="AT249" s="13"/>
    </row>
    <row r="250" spans="1:46" s="77" customFormat="1" ht="2.25" customHeight="1" x14ac:dyDescent="0.25">
      <c r="A250" s="39"/>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13"/>
      <c r="AR250" s="13"/>
      <c r="AS250" s="13"/>
      <c r="AT250" s="13"/>
    </row>
    <row r="251" spans="1:46" s="77" customFormat="1" ht="15" customHeight="1" x14ac:dyDescent="0.25">
      <c r="A251" s="39"/>
      <c r="B251" s="240"/>
      <c r="C251" s="240"/>
      <c r="D251" s="240"/>
      <c r="E251" s="240"/>
      <c r="F251" s="54"/>
      <c r="G251" s="53" t="s">
        <v>230</v>
      </c>
      <c r="H251" s="53"/>
      <c r="I251" s="53"/>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13"/>
      <c r="AR251" s="13"/>
      <c r="AS251" s="13"/>
      <c r="AT251" s="13"/>
    </row>
    <row r="252" spans="1:46" s="77" customFormat="1" ht="7.95" customHeight="1" x14ac:dyDescent="0.25">
      <c r="A252" s="39"/>
      <c r="B252" s="53"/>
      <c r="C252" s="53"/>
      <c r="D252" s="53"/>
      <c r="E252" s="53"/>
      <c r="F252" s="89"/>
    </row>
    <row r="253" spans="1:46" s="25" customFormat="1" ht="4.5" customHeight="1" x14ac:dyDescent="0.25">
      <c r="A253" s="37"/>
    </row>
    <row r="254" spans="1:46" s="25" customFormat="1" ht="15" customHeight="1" x14ac:dyDescent="0.25">
      <c r="A254" s="37"/>
      <c r="B254" s="135" t="s">
        <v>68</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6"/>
    </row>
    <row r="255" spans="1:46" s="25" customFormat="1" ht="4.5" customHeight="1" x14ac:dyDescent="0.25">
      <c r="A255" s="37"/>
    </row>
    <row r="256" spans="1:46" s="25" customFormat="1" ht="4.5" customHeight="1" x14ac:dyDescent="0.25">
      <c r="A256" s="37"/>
    </row>
    <row r="257" spans="1:42" s="25" customFormat="1" ht="13.95" customHeight="1" x14ac:dyDescent="0.25">
      <c r="A257" s="37">
        <v>27</v>
      </c>
      <c r="B257" s="192" t="s">
        <v>188</v>
      </c>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row>
    <row r="258" spans="1:42" s="25" customFormat="1" ht="2.25" customHeight="1" x14ac:dyDescent="0.25">
      <c r="A258" s="37"/>
    </row>
    <row r="259" spans="1:42" s="25" customFormat="1" ht="12.75" customHeight="1" x14ac:dyDescent="0.25">
      <c r="A259" s="37"/>
      <c r="B259" s="273" t="s">
        <v>246</v>
      </c>
      <c r="C259" s="273"/>
      <c r="D259" s="273"/>
      <c r="E259" s="273"/>
      <c r="F259" s="273"/>
      <c r="G259" s="273"/>
      <c r="H259" s="273"/>
      <c r="I259" s="273"/>
      <c r="J259" s="273"/>
      <c r="K259" s="273"/>
      <c r="L259" s="273"/>
      <c r="M259" s="273"/>
      <c r="N259" s="273"/>
      <c r="O259" s="273"/>
      <c r="P259" s="273"/>
      <c r="Q259" s="273"/>
      <c r="R259" s="273"/>
      <c r="S259" s="273"/>
      <c r="T259" s="273"/>
      <c r="U259" s="273"/>
      <c r="V259" s="273"/>
      <c r="W259" s="273"/>
      <c r="X259" s="273"/>
      <c r="Y259" s="273"/>
      <c r="Z259" s="273"/>
      <c r="AA259" s="273"/>
      <c r="AB259" s="273"/>
      <c r="AC259" s="273"/>
      <c r="AD259" s="273"/>
      <c r="AE259" s="273"/>
      <c r="AF259" s="273"/>
      <c r="AG259" s="273"/>
      <c r="AH259" s="273"/>
      <c r="AI259" s="273"/>
      <c r="AJ259" s="273"/>
      <c r="AK259" s="273"/>
      <c r="AL259" s="273"/>
      <c r="AM259" s="273"/>
      <c r="AN259" s="273"/>
      <c r="AO259" s="273"/>
      <c r="AP259" s="273"/>
    </row>
    <row r="260" spans="1:42" s="25" customFormat="1" ht="2.25" customHeight="1" x14ac:dyDescent="0.25">
      <c r="A260" s="37"/>
    </row>
    <row r="261" spans="1:42" s="25" customFormat="1" ht="15" customHeight="1" x14ac:dyDescent="0.25">
      <c r="A261" s="37"/>
      <c r="B261" s="152" t="s">
        <v>15</v>
      </c>
      <c r="C261" s="119"/>
      <c r="D261" s="119"/>
      <c r="E261" s="119"/>
      <c r="F261" s="119"/>
      <c r="G261" s="119"/>
      <c r="H261" s="119"/>
      <c r="I261" s="119"/>
      <c r="J261" s="119"/>
      <c r="K261" s="119"/>
      <c r="L261" s="119"/>
      <c r="M261" s="119"/>
      <c r="N261" s="119"/>
      <c r="O261" s="119"/>
      <c r="Q261" s="132"/>
      <c r="R261" s="208"/>
      <c r="S261" s="208"/>
      <c r="T261" s="209"/>
    </row>
    <row r="262" spans="1:42" s="25" customFormat="1" ht="2.25" customHeight="1" x14ac:dyDescent="0.25">
      <c r="A262" s="37"/>
    </row>
    <row r="263" spans="1:42" s="25" customFormat="1" ht="15" customHeight="1" x14ac:dyDescent="0.25">
      <c r="A263" s="37"/>
      <c r="B263" s="126" t="s">
        <v>120</v>
      </c>
      <c r="C263" s="127"/>
      <c r="D263" s="127"/>
      <c r="E263" s="127"/>
      <c r="F263" s="127"/>
      <c r="G263" s="127"/>
      <c r="H263" s="127"/>
      <c r="I263" s="127"/>
      <c r="J263" s="127"/>
      <c r="K263" s="127"/>
      <c r="L263" s="127"/>
      <c r="M263" s="127"/>
      <c r="N263" s="127"/>
      <c r="O263" s="127"/>
    </row>
    <row r="264" spans="1:42" s="25" customFormat="1" ht="15" customHeight="1" x14ac:dyDescent="0.25">
      <c r="A264" s="37"/>
      <c r="B264" s="127"/>
      <c r="C264" s="127"/>
      <c r="D264" s="127"/>
      <c r="E264" s="127"/>
      <c r="F264" s="127"/>
      <c r="G264" s="127"/>
      <c r="H264" s="127"/>
      <c r="I264" s="127"/>
      <c r="J264" s="127"/>
      <c r="K264" s="127"/>
      <c r="L264" s="127"/>
      <c r="M264" s="127"/>
      <c r="N264" s="127"/>
      <c r="O264" s="127"/>
      <c r="Q264" s="132"/>
      <c r="R264" s="208"/>
      <c r="S264" s="208"/>
      <c r="T264" s="209"/>
    </row>
    <row r="265" spans="1:42" s="25" customFormat="1" ht="4.5" customHeight="1" x14ac:dyDescent="0.25">
      <c r="A265" s="37"/>
    </row>
    <row r="266" spans="1:42" s="25" customFormat="1" ht="15" customHeight="1" x14ac:dyDescent="0.25">
      <c r="A266" s="37">
        <v>28</v>
      </c>
      <c r="B266" s="279" t="s">
        <v>168</v>
      </c>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row>
    <row r="267" spans="1:42" s="25" customFormat="1" ht="2.25" customHeight="1" x14ac:dyDescent="0.25">
      <c r="A267" s="37"/>
    </row>
    <row r="268" spans="1:42" s="25" customFormat="1" ht="15" customHeight="1" x14ac:dyDescent="0.25">
      <c r="A268" s="37"/>
      <c r="B268" s="132"/>
      <c r="C268" s="133"/>
      <c r="D268" s="133"/>
      <c r="E268" s="134"/>
      <c r="G268" s="25" t="s">
        <v>268</v>
      </c>
    </row>
    <row r="269" spans="1:42" s="25" customFormat="1" ht="4.5" customHeight="1" x14ac:dyDescent="0.25">
      <c r="A269" s="37"/>
    </row>
    <row r="270" spans="1:42" s="25" customFormat="1" ht="15" customHeight="1" x14ac:dyDescent="0.25">
      <c r="A270" s="37">
        <v>29</v>
      </c>
      <c r="B270" s="279" t="s">
        <v>69</v>
      </c>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row>
    <row r="271" spans="1:42" s="25" customFormat="1" ht="2.25" customHeight="1" x14ac:dyDescent="0.25">
      <c r="A271" s="37"/>
    </row>
    <row r="272" spans="1:42" s="25" customFormat="1" ht="15" customHeight="1" x14ac:dyDescent="0.25">
      <c r="A272" s="37"/>
      <c r="B272" s="132"/>
      <c r="C272" s="133"/>
      <c r="D272" s="133"/>
      <c r="E272" s="134"/>
      <c r="G272" s="25" t="s">
        <v>269</v>
      </c>
    </row>
    <row r="273" spans="1:46" s="25" customFormat="1" ht="4.5" customHeight="1" x14ac:dyDescent="0.25">
      <c r="A273" s="37"/>
    </row>
    <row r="274" spans="1:46" s="25" customFormat="1" ht="15" customHeight="1" x14ac:dyDescent="0.25">
      <c r="A274" s="37">
        <v>30</v>
      </c>
      <c r="B274" s="131" t="s">
        <v>121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row>
    <row r="275" spans="1:46" s="25" customFormat="1" ht="2.25" customHeight="1" x14ac:dyDescent="0.25">
      <c r="A275" s="37"/>
    </row>
    <row r="276" spans="1:46" s="33" customFormat="1" ht="15" customHeight="1" x14ac:dyDescent="0.25">
      <c r="A276" s="39"/>
      <c r="B276" s="132"/>
      <c r="C276" s="133"/>
      <c r="D276" s="133"/>
      <c r="E276" s="134"/>
      <c r="G276" s="33" t="s">
        <v>270</v>
      </c>
      <c r="AQ276" s="7"/>
      <c r="AR276" s="7"/>
      <c r="AS276" s="7"/>
      <c r="AT276" s="7"/>
    </row>
    <row r="277" spans="1:46" s="33" customFormat="1" ht="7.2" customHeight="1" x14ac:dyDescent="0.25">
      <c r="A277" s="39"/>
      <c r="B277" s="53"/>
      <c r="C277" s="53"/>
      <c r="D277" s="53"/>
      <c r="E277" s="53"/>
      <c r="AQ277" s="7"/>
      <c r="AR277" s="7"/>
      <c r="AS277" s="7"/>
      <c r="AT277" s="7"/>
    </row>
    <row r="278" spans="1:46" s="25" customFormat="1" ht="3" customHeight="1" x14ac:dyDescent="0.25">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row>
    <row r="279" spans="1:46" s="25" customFormat="1" ht="15" customHeight="1" x14ac:dyDescent="0.25">
      <c r="A279" s="37"/>
      <c r="B279" s="135" t="s">
        <v>16</v>
      </c>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6"/>
    </row>
    <row r="280" spans="1:46" s="25" customFormat="1" ht="4.5" customHeight="1" x14ac:dyDescent="0.25">
      <c r="A280" s="37"/>
    </row>
    <row r="281" spans="1:46" s="25" customFormat="1" ht="15" customHeight="1" x14ac:dyDescent="0.25">
      <c r="A281" s="37">
        <v>31</v>
      </c>
      <c r="B281" s="131" t="s">
        <v>169</v>
      </c>
      <c r="C281" s="238"/>
      <c r="D281" s="238"/>
      <c r="E281" s="238"/>
      <c r="F281" s="238"/>
      <c r="G281" s="238"/>
      <c r="H281" s="238"/>
      <c r="I281" s="238"/>
      <c r="J281" s="238"/>
      <c r="K281" s="238"/>
      <c r="L281" s="238"/>
      <c r="M281" s="238"/>
      <c r="N281" s="238"/>
      <c r="O281" s="238"/>
      <c r="P281" s="238"/>
      <c r="Q281" s="238"/>
      <c r="R281" s="238"/>
      <c r="S281" s="238"/>
      <c r="T281" s="238"/>
      <c r="U281" s="238"/>
      <c r="V281" s="238"/>
      <c r="W281" s="238"/>
      <c r="X281" s="238"/>
      <c r="Y281" s="238"/>
      <c r="Z281" s="238"/>
      <c r="AA281" s="238"/>
      <c r="AB281" s="238"/>
      <c r="AC281" s="238"/>
      <c r="AD281" s="238"/>
      <c r="AE281" s="238"/>
      <c r="AF281" s="238"/>
      <c r="AG281" s="238"/>
      <c r="AH281" s="238"/>
      <c r="AI281" s="238"/>
      <c r="AJ281" s="238"/>
      <c r="AK281" s="238"/>
      <c r="AL281" s="238"/>
      <c r="AM281" s="238"/>
      <c r="AN281" s="238"/>
      <c r="AO281" s="238"/>
      <c r="AP281" s="238"/>
    </row>
    <row r="282" spans="1:46" s="25" customFormat="1" ht="15" customHeight="1" x14ac:dyDescent="0.25">
      <c r="A282" s="37"/>
      <c r="B282" s="238"/>
      <c r="C282" s="238"/>
      <c r="D282" s="238"/>
      <c r="E282" s="238"/>
      <c r="F282" s="238"/>
      <c r="G282" s="238"/>
      <c r="H282" s="238"/>
      <c r="I282" s="238"/>
      <c r="J282" s="238"/>
      <c r="K282" s="238"/>
      <c r="L282" s="238"/>
      <c r="M282" s="238"/>
      <c r="N282" s="238"/>
      <c r="O282" s="238"/>
      <c r="P282" s="238"/>
      <c r="Q282" s="238"/>
      <c r="R282" s="238"/>
      <c r="S282" s="238"/>
      <c r="T282" s="238"/>
      <c r="U282" s="238"/>
      <c r="V282" s="238"/>
      <c r="W282" s="238"/>
      <c r="X282" s="238"/>
      <c r="Y282" s="238"/>
      <c r="Z282" s="238"/>
      <c r="AA282" s="238"/>
      <c r="AB282" s="238"/>
      <c r="AC282" s="238"/>
      <c r="AD282" s="238"/>
      <c r="AE282" s="238"/>
      <c r="AF282" s="238"/>
      <c r="AG282" s="238"/>
      <c r="AH282" s="238"/>
      <c r="AI282" s="238"/>
      <c r="AJ282" s="238"/>
      <c r="AK282" s="238"/>
      <c r="AL282" s="238"/>
      <c r="AM282" s="238"/>
      <c r="AN282" s="238"/>
      <c r="AO282" s="238"/>
      <c r="AP282" s="238"/>
    </row>
    <row r="283" spans="1:46" s="25" customFormat="1" ht="2.25" customHeight="1" x14ac:dyDescent="0.25">
      <c r="A283" s="37"/>
      <c r="N283" s="20"/>
    </row>
    <row r="284" spans="1:46" s="25" customFormat="1" ht="15" customHeight="1" x14ac:dyDescent="0.25">
      <c r="A284" s="37"/>
      <c r="B284" s="126"/>
      <c r="C284" s="119"/>
      <c r="D284" s="119"/>
      <c r="E284" s="119"/>
      <c r="F284" s="119"/>
      <c r="G284" s="119"/>
      <c r="H284" s="119"/>
      <c r="I284" s="119"/>
      <c r="J284" s="119"/>
      <c r="K284" s="119"/>
      <c r="L284" s="119"/>
      <c r="M284" s="119"/>
      <c r="N284" s="119"/>
      <c r="O284" s="119"/>
      <c r="Q284" s="132"/>
      <c r="R284" s="208"/>
      <c r="S284" s="208"/>
      <c r="T284" s="209"/>
      <c r="U284" s="237" t="s">
        <v>70</v>
      </c>
      <c r="V284" s="127"/>
      <c r="X284" s="169">
        <f>IF(Q284=0,0,IF(Q284&lt;=32,150,((Q284/32)*150)))</f>
        <v>0</v>
      </c>
      <c r="Y284" s="170"/>
      <c r="Z284" s="170"/>
      <c r="AA284" s="170"/>
      <c r="AB284" s="170"/>
      <c r="AC284" s="171"/>
      <c r="AD284" s="119" t="s">
        <v>37</v>
      </c>
      <c r="AE284" s="119"/>
    </row>
    <row r="285" spans="1:46" s="25" customFormat="1" ht="4.5" customHeight="1" x14ac:dyDescent="0.25">
      <c r="A285" s="37"/>
    </row>
    <row r="286" spans="1:46" s="25" customFormat="1" ht="15" customHeight="1" x14ac:dyDescent="0.25">
      <c r="A286" s="37">
        <v>32</v>
      </c>
      <c r="B286" s="131" t="s">
        <v>170</v>
      </c>
      <c r="C286" s="238"/>
      <c r="D286" s="238"/>
      <c r="E286" s="238"/>
      <c r="F286" s="238"/>
      <c r="G286" s="238"/>
      <c r="H286" s="238"/>
      <c r="I286" s="238"/>
      <c r="J286" s="238"/>
      <c r="K286" s="238"/>
      <c r="L286" s="238"/>
      <c r="M286" s="238"/>
      <c r="N286" s="238"/>
      <c r="O286" s="238"/>
      <c r="P286" s="238"/>
      <c r="Q286" s="238"/>
      <c r="R286" s="238"/>
      <c r="S286" s="238"/>
      <c r="T286" s="238"/>
      <c r="U286" s="238"/>
      <c r="V286" s="238"/>
      <c r="W286" s="238"/>
      <c r="X286" s="238"/>
      <c r="Y286" s="238"/>
      <c r="Z286" s="238"/>
      <c r="AA286" s="238"/>
      <c r="AB286" s="238"/>
      <c r="AC286" s="238"/>
      <c r="AD286" s="238"/>
      <c r="AE286" s="238"/>
      <c r="AF286" s="238"/>
      <c r="AG286" s="238"/>
      <c r="AH286" s="238"/>
      <c r="AI286" s="238"/>
      <c r="AJ286" s="238"/>
      <c r="AK286" s="238"/>
      <c r="AL286" s="238"/>
      <c r="AM286" s="238"/>
      <c r="AN286" s="238"/>
      <c r="AO286" s="238"/>
      <c r="AP286" s="238"/>
    </row>
    <row r="287" spans="1:46" s="25" customFormat="1" ht="15" customHeight="1" x14ac:dyDescent="0.25">
      <c r="A287" s="37"/>
      <c r="B287" s="238"/>
      <c r="C287" s="238"/>
      <c r="D287" s="238"/>
      <c r="E287" s="238"/>
      <c r="F287" s="238"/>
      <c r="G287" s="238"/>
      <c r="H287" s="238"/>
      <c r="I287" s="238"/>
      <c r="J287" s="238"/>
      <c r="K287" s="238"/>
      <c r="L287" s="238"/>
      <c r="M287" s="238"/>
      <c r="N287" s="238"/>
      <c r="O287" s="238"/>
      <c r="P287" s="238"/>
      <c r="Q287" s="238"/>
      <c r="R287" s="238"/>
      <c r="S287" s="238"/>
      <c r="T287" s="238"/>
      <c r="U287" s="238"/>
      <c r="V287" s="238"/>
      <c r="W287" s="238"/>
      <c r="X287" s="238"/>
      <c r="Y287" s="238"/>
      <c r="Z287" s="238"/>
      <c r="AA287" s="238"/>
      <c r="AB287" s="238"/>
      <c r="AC287" s="238"/>
      <c r="AD287" s="238"/>
      <c r="AE287" s="238"/>
      <c r="AF287" s="238"/>
      <c r="AG287" s="238"/>
      <c r="AH287" s="238"/>
      <c r="AI287" s="238"/>
      <c r="AJ287" s="238"/>
      <c r="AK287" s="238"/>
      <c r="AL287" s="238"/>
      <c r="AM287" s="238"/>
      <c r="AN287" s="238"/>
      <c r="AO287" s="238"/>
      <c r="AP287" s="238"/>
    </row>
    <row r="288" spans="1:46" s="25" customFormat="1" ht="2.25" customHeight="1" x14ac:dyDescent="0.25">
      <c r="A288" s="37"/>
    </row>
    <row r="289" spans="1:31" s="25" customFormat="1" ht="15" customHeight="1" x14ac:dyDescent="0.25">
      <c r="A289" s="37"/>
      <c r="B289" s="126" t="s">
        <v>84</v>
      </c>
      <c r="C289" s="119"/>
      <c r="D289" s="119"/>
      <c r="E289" s="119"/>
      <c r="F289" s="119"/>
      <c r="G289" s="119"/>
      <c r="H289" s="119"/>
      <c r="I289" s="119"/>
      <c r="J289" s="119"/>
      <c r="K289" s="119"/>
      <c r="L289" s="119"/>
      <c r="M289" s="119"/>
      <c r="N289" s="119"/>
      <c r="O289" s="119"/>
      <c r="Q289" s="132"/>
      <c r="R289" s="208"/>
      <c r="S289" s="208"/>
      <c r="T289" s="209"/>
      <c r="U289" s="237" t="s">
        <v>70</v>
      </c>
      <c r="V289" s="127"/>
      <c r="X289" s="169">
        <f>IF(Q289=0,0,((Q289/32)*300))</f>
        <v>0</v>
      </c>
      <c r="Y289" s="170"/>
      <c r="Z289" s="170"/>
      <c r="AA289" s="170"/>
      <c r="AB289" s="170"/>
      <c r="AC289" s="171"/>
      <c r="AD289" s="119" t="s">
        <v>37</v>
      </c>
      <c r="AE289" s="119"/>
    </row>
    <row r="290" spans="1:31" s="25" customFormat="1" ht="2.25" customHeight="1" x14ac:dyDescent="0.25">
      <c r="A290" s="37"/>
    </row>
    <row r="291" spans="1:31" s="25" customFormat="1" ht="13.8" x14ac:dyDescent="0.25">
      <c r="A291" s="37"/>
      <c r="B291" s="126" t="s">
        <v>85</v>
      </c>
      <c r="C291" s="119"/>
      <c r="D291" s="119"/>
      <c r="E291" s="119"/>
      <c r="F291" s="119"/>
      <c r="G291" s="119"/>
      <c r="H291" s="119"/>
      <c r="I291" s="119"/>
      <c r="J291" s="119"/>
      <c r="K291" s="119"/>
      <c r="L291" s="119"/>
      <c r="M291" s="119"/>
      <c r="N291" s="119"/>
      <c r="O291" s="119"/>
      <c r="Q291" s="132"/>
      <c r="R291" s="208"/>
      <c r="S291" s="208"/>
      <c r="T291" s="209"/>
      <c r="U291" s="237" t="s">
        <v>70</v>
      </c>
      <c r="V291" s="127"/>
      <c r="X291" s="169">
        <f>IF(Q291=0,0,((Q291/32)*155))</f>
        <v>0</v>
      </c>
      <c r="Y291" s="170"/>
      <c r="Z291" s="170"/>
      <c r="AA291" s="170"/>
      <c r="AB291" s="170"/>
      <c r="AC291" s="171"/>
      <c r="AD291" s="119" t="s">
        <v>37</v>
      </c>
      <c r="AE291" s="119"/>
    </row>
    <row r="292" spans="1:31" s="25" customFormat="1" ht="2.25" customHeight="1" x14ac:dyDescent="0.25">
      <c r="A292" s="37"/>
    </row>
    <row r="293" spans="1:31" s="25" customFormat="1" ht="13.8" x14ac:dyDescent="0.25">
      <c r="A293" s="37"/>
      <c r="B293" s="126" t="s">
        <v>86</v>
      </c>
      <c r="C293" s="119"/>
      <c r="D293" s="119"/>
      <c r="E293" s="119"/>
      <c r="F293" s="119"/>
      <c r="G293" s="119"/>
      <c r="H293" s="119"/>
      <c r="I293" s="119"/>
      <c r="J293" s="119"/>
      <c r="K293" s="119"/>
      <c r="L293" s="119"/>
      <c r="M293" s="119"/>
      <c r="N293" s="119"/>
      <c r="O293" s="119"/>
      <c r="Q293" s="132"/>
      <c r="R293" s="208"/>
      <c r="S293" s="208"/>
      <c r="T293" s="209"/>
      <c r="U293" s="237" t="s">
        <v>70</v>
      </c>
      <c r="V293" s="127"/>
      <c r="X293" s="169">
        <f>IF(Q293=0,0,((Q293/32)*175))</f>
        <v>0</v>
      </c>
      <c r="Y293" s="170"/>
      <c r="Z293" s="170"/>
      <c r="AA293" s="170"/>
      <c r="AB293" s="170"/>
      <c r="AC293" s="171"/>
      <c r="AD293" s="119" t="s">
        <v>37</v>
      </c>
      <c r="AE293" s="119"/>
    </row>
    <row r="294" spans="1:31" s="25" customFormat="1" ht="2.25" customHeight="1" x14ac:dyDescent="0.25">
      <c r="A294" s="37"/>
    </row>
    <row r="295" spans="1:31" s="25" customFormat="1" ht="13.8" x14ac:dyDescent="0.25">
      <c r="A295" s="37"/>
      <c r="B295" s="126" t="s">
        <v>87</v>
      </c>
      <c r="C295" s="119"/>
      <c r="D295" s="119"/>
      <c r="E295" s="119"/>
      <c r="F295" s="119"/>
      <c r="G295" s="119"/>
      <c r="H295" s="119"/>
      <c r="I295" s="119"/>
      <c r="J295" s="119"/>
      <c r="K295" s="119"/>
      <c r="L295" s="119"/>
      <c r="M295" s="119"/>
      <c r="N295" s="119"/>
      <c r="O295" s="119"/>
      <c r="Q295" s="132"/>
      <c r="R295" s="208"/>
      <c r="S295" s="208"/>
      <c r="T295" s="209"/>
      <c r="U295" s="237" t="s">
        <v>70</v>
      </c>
      <c r="V295" s="127"/>
      <c r="X295" s="169">
        <f>IF(Q295=0,0,((Q295/32)*155))</f>
        <v>0</v>
      </c>
      <c r="Y295" s="170"/>
      <c r="Z295" s="170"/>
      <c r="AA295" s="170"/>
      <c r="AB295" s="170"/>
      <c r="AC295" s="171"/>
      <c r="AD295" s="119" t="s">
        <v>37</v>
      </c>
      <c r="AE295" s="119"/>
    </row>
    <row r="296" spans="1:31" s="25" customFormat="1" ht="2.25" customHeight="1" x14ac:dyDescent="0.25">
      <c r="A296" s="126"/>
      <c r="B296" s="119"/>
      <c r="C296" s="119"/>
      <c r="D296" s="119"/>
      <c r="E296" s="119"/>
      <c r="F296" s="119"/>
      <c r="G296" s="119"/>
      <c r="H296" s="119"/>
      <c r="I296" s="119"/>
      <c r="J296" s="119"/>
      <c r="K296" s="119"/>
      <c r="L296" s="119"/>
      <c r="M296" s="119"/>
      <c r="N296" s="119"/>
    </row>
    <row r="297" spans="1:31" s="25" customFormat="1" ht="13.8" x14ac:dyDescent="0.25">
      <c r="A297" s="37"/>
      <c r="B297" s="126" t="s">
        <v>88</v>
      </c>
      <c r="C297" s="119"/>
      <c r="D297" s="119"/>
      <c r="E297" s="119"/>
      <c r="F297" s="119"/>
      <c r="G297" s="119"/>
      <c r="H297" s="119"/>
      <c r="I297" s="119"/>
      <c r="J297" s="119"/>
      <c r="K297" s="119"/>
      <c r="L297" s="119"/>
      <c r="M297" s="119"/>
      <c r="N297" s="119"/>
      <c r="O297" s="119"/>
      <c r="Q297" s="132"/>
      <c r="R297" s="208"/>
      <c r="S297" s="208"/>
      <c r="T297" s="209"/>
      <c r="U297" s="237" t="s">
        <v>70</v>
      </c>
      <c r="V297" s="127"/>
      <c r="X297" s="169">
        <f>IF(Q297=0,0,((Q297/32)*155))</f>
        <v>0</v>
      </c>
      <c r="Y297" s="170"/>
      <c r="Z297" s="170"/>
      <c r="AA297" s="170"/>
      <c r="AB297" s="170"/>
      <c r="AC297" s="171"/>
      <c r="AD297" s="119" t="s">
        <v>37</v>
      </c>
      <c r="AE297" s="119"/>
    </row>
    <row r="298" spans="1:31" s="25" customFormat="1" ht="2.25" customHeight="1" x14ac:dyDescent="0.25">
      <c r="A298" s="37"/>
    </row>
    <row r="299" spans="1:31" s="25" customFormat="1" ht="13.8" x14ac:dyDescent="0.25">
      <c r="A299" s="37"/>
      <c r="B299" s="126" t="s">
        <v>89</v>
      </c>
      <c r="C299" s="119"/>
      <c r="D299" s="119"/>
      <c r="E299" s="119"/>
      <c r="F299" s="119"/>
      <c r="G299" s="119"/>
      <c r="H299" s="119"/>
      <c r="I299" s="119"/>
      <c r="J299" s="119"/>
      <c r="K299" s="119"/>
      <c r="L299" s="119"/>
      <c r="M299" s="119"/>
      <c r="N299" s="119"/>
      <c r="O299" s="119"/>
      <c r="Q299" s="132"/>
      <c r="R299" s="208"/>
      <c r="S299" s="208"/>
      <c r="T299" s="209"/>
      <c r="U299" s="237" t="s">
        <v>70</v>
      </c>
      <c r="V299" s="127"/>
      <c r="X299" s="169">
        <f>IF(Q299=0,0,((Q299/32)*155))</f>
        <v>0</v>
      </c>
      <c r="Y299" s="170"/>
      <c r="Z299" s="170"/>
      <c r="AA299" s="170"/>
      <c r="AB299" s="170"/>
      <c r="AC299" s="171"/>
      <c r="AD299" s="119" t="s">
        <v>37</v>
      </c>
      <c r="AE299" s="119"/>
    </row>
    <row r="300" spans="1:31" s="25" customFormat="1" ht="2.25" customHeight="1" x14ac:dyDescent="0.25">
      <c r="A300" s="37"/>
    </row>
    <row r="301" spans="1:31" s="25" customFormat="1" ht="13.8" x14ac:dyDescent="0.25">
      <c r="A301" s="37"/>
      <c r="B301" s="126" t="s">
        <v>90</v>
      </c>
      <c r="C301" s="119"/>
      <c r="D301" s="119"/>
      <c r="E301" s="119"/>
      <c r="F301" s="119"/>
      <c r="G301" s="119"/>
      <c r="H301" s="119"/>
      <c r="I301" s="119"/>
      <c r="J301" s="119"/>
      <c r="K301" s="119"/>
      <c r="L301" s="119"/>
      <c r="M301" s="119"/>
      <c r="N301" s="119"/>
      <c r="O301" s="119"/>
      <c r="Q301" s="132"/>
      <c r="R301" s="208"/>
      <c r="S301" s="208"/>
      <c r="T301" s="209"/>
      <c r="U301" s="237" t="s">
        <v>70</v>
      </c>
      <c r="V301" s="127"/>
      <c r="X301" s="169">
        <f>IF(Q301=0,0,((Q301/32)*100))</f>
        <v>0</v>
      </c>
      <c r="Y301" s="170"/>
      <c r="Z301" s="170"/>
      <c r="AA301" s="170"/>
      <c r="AB301" s="170"/>
      <c r="AC301" s="171"/>
      <c r="AD301" s="119" t="s">
        <v>37</v>
      </c>
      <c r="AE301" s="119"/>
    </row>
    <row r="302" spans="1:31" s="25" customFormat="1" ht="2.25" customHeight="1" x14ac:dyDescent="0.25">
      <c r="A302" s="37"/>
    </row>
    <row r="303" spans="1:31" s="25" customFormat="1" ht="13.8" x14ac:dyDescent="0.25">
      <c r="A303" s="37"/>
      <c r="B303" s="126" t="s">
        <v>91</v>
      </c>
      <c r="C303" s="119"/>
      <c r="D303" s="119"/>
      <c r="E303" s="119"/>
      <c r="F303" s="119"/>
      <c r="G303" s="119"/>
      <c r="H303" s="119"/>
      <c r="I303" s="119"/>
      <c r="J303" s="119"/>
      <c r="K303" s="119"/>
      <c r="L303" s="119"/>
      <c r="M303" s="119"/>
      <c r="N303" s="119"/>
      <c r="O303" s="119"/>
      <c r="Q303" s="132"/>
      <c r="R303" s="208"/>
      <c r="S303" s="208"/>
      <c r="T303" s="209"/>
      <c r="U303" s="237" t="s">
        <v>70</v>
      </c>
      <c r="V303" s="127"/>
      <c r="X303" s="169">
        <f>IF(Q303=0,0,((Q303/32)*175))</f>
        <v>0</v>
      </c>
      <c r="Y303" s="170"/>
      <c r="Z303" s="170"/>
      <c r="AA303" s="170"/>
      <c r="AB303" s="170"/>
      <c r="AC303" s="171"/>
      <c r="AD303" s="119" t="s">
        <v>37</v>
      </c>
      <c r="AE303" s="119"/>
    </row>
    <row r="304" spans="1:31" s="25" customFormat="1" ht="2.25" customHeight="1" x14ac:dyDescent="0.25">
      <c r="A304" s="37"/>
    </row>
    <row r="305" spans="1:31" s="25" customFormat="1" ht="13.8" x14ac:dyDescent="0.25">
      <c r="A305" s="37"/>
      <c r="B305" s="126" t="s">
        <v>92</v>
      </c>
      <c r="C305" s="119"/>
      <c r="D305" s="119"/>
      <c r="E305" s="119"/>
      <c r="F305" s="119"/>
      <c r="G305" s="119"/>
      <c r="H305" s="119"/>
      <c r="I305" s="119"/>
      <c r="J305" s="119"/>
      <c r="K305" s="119"/>
      <c r="L305" s="119"/>
      <c r="M305" s="119"/>
      <c r="N305" s="119"/>
      <c r="O305" s="119"/>
      <c r="Q305" s="132"/>
      <c r="R305" s="208"/>
      <c r="S305" s="208"/>
      <c r="T305" s="209"/>
      <c r="U305" s="237" t="s">
        <v>70</v>
      </c>
      <c r="V305" s="127"/>
      <c r="X305" s="169">
        <f>IF(Q305=0,0,((Q305/32)*100))</f>
        <v>0</v>
      </c>
      <c r="Y305" s="170"/>
      <c r="Z305" s="170"/>
      <c r="AA305" s="170"/>
      <c r="AB305" s="170"/>
      <c r="AC305" s="171"/>
      <c r="AD305" s="119" t="s">
        <v>37</v>
      </c>
      <c r="AE305" s="119"/>
    </row>
    <row r="306" spans="1:31" s="25" customFormat="1" ht="2.25" customHeight="1" x14ac:dyDescent="0.25">
      <c r="A306" s="37"/>
    </row>
    <row r="307" spans="1:31" s="25" customFormat="1" ht="13.8" x14ac:dyDescent="0.25">
      <c r="A307" s="37"/>
      <c r="B307" s="126" t="s">
        <v>93</v>
      </c>
      <c r="C307" s="119"/>
      <c r="D307" s="119"/>
      <c r="E307" s="119"/>
      <c r="F307" s="119"/>
      <c r="G307" s="119"/>
      <c r="H307" s="119"/>
      <c r="I307" s="119"/>
      <c r="J307" s="119"/>
      <c r="K307" s="119"/>
      <c r="L307" s="119"/>
      <c r="M307" s="119"/>
      <c r="N307" s="119"/>
      <c r="O307" s="119"/>
      <c r="Q307" s="132"/>
      <c r="R307" s="208"/>
      <c r="S307" s="208"/>
      <c r="T307" s="209"/>
      <c r="U307" s="237" t="s">
        <v>70</v>
      </c>
      <c r="V307" s="127"/>
      <c r="X307" s="169">
        <f>IF(Q307=0,0,((Q307/32)*155))</f>
        <v>0</v>
      </c>
      <c r="Y307" s="170"/>
      <c r="Z307" s="170"/>
      <c r="AA307" s="170"/>
      <c r="AB307" s="170"/>
      <c r="AC307" s="171"/>
      <c r="AD307" s="119" t="s">
        <v>37</v>
      </c>
      <c r="AE307" s="119"/>
    </row>
    <row r="308" spans="1:31" s="25" customFormat="1" ht="2.25" customHeight="1" x14ac:dyDescent="0.25">
      <c r="A308" s="37"/>
      <c r="B308" s="30"/>
    </row>
    <row r="309" spans="1:31" s="25" customFormat="1" ht="13.8" x14ac:dyDescent="0.25">
      <c r="A309" s="37"/>
      <c r="B309" s="126" t="s">
        <v>94</v>
      </c>
      <c r="C309" s="119"/>
      <c r="D309" s="119"/>
      <c r="E309" s="119"/>
      <c r="F309" s="119"/>
      <c r="G309" s="119"/>
      <c r="H309" s="119"/>
      <c r="I309" s="119"/>
      <c r="J309" s="119"/>
      <c r="K309" s="119"/>
      <c r="L309" s="119"/>
      <c r="M309" s="119"/>
      <c r="N309" s="119"/>
      <c r="O309" s="119"/>
      <c r="Q309" s="132"/>
      <c r="R309" s="208"/>
      <c r="S309" s="208"/>
      <c r="T309" s="209"/>
      <c r="U309" s="237" t="s">
        <v>70</v>
      </c>
      <c r="V309" s="127"/>
      <c r="X309" s="169">
        <f>IF(Q309=0,0,((Q309/32)*155))</f>
        <v>0</v>
      </c>
      <c r="Y309" s="170"/>
      <c r="Z309" s="170"/>
      <c r="AA309" s="170"/>
      <c r="AB309" s="170"/>
      <c r="AC309" s="171"/>
      <c r="AD309" s="119" t="s">
        <v>37</v>
      </c>
      <c r="AE309" s="119"/>
    </row>
    <row r="310" spans="1:31" s="25" customFormat="1" ht="2.25" customHeight="1" x14ac:dyDescent="0.25">
      <c r="A310" s="37"/>
      <c r="B310" s="30"/>
    </row>
    <row r="311" spans="1:31" s="25" customFormat="1" ht="13.8" x14ac:dyDescent="0.25">
      <c r="A311" s="37"/>
      <c r="B311" s="126" t="s">
        <v>95</v>
      </c>
      <c r="C311" s="119"/>
      <c r="D311" s="119"/>
      <c r="E311" s="119"/>
      <c r="F311" s="119"/>
      <c r="G311" s="119"/>
      <c r="H311" s="119"/>
      <c r="I311" s="119"/>
      <c r="J311" s="119"/>
      <c r="K311" s="119"/>
      <c r="L311" s="119"/>
      <c r="M311" s="119"/>
      <c r="N311" s="119"/>
      <c r="O311" s="119"/>
      <c r="Q311" s="132"/>
      <c r="R311" s="208"/>
      <c r="S311" s="208"/>
      <c r="T311" s="209"/>
      <c r="U311" s="237" t="s">
        <v>70</v>
      </c>
      <c r="V311" s="127"/>
      <c r="X311" s="169">
        <f>IF(Q311=0,0,((Q311/32)*130))</f>
        <v>0</v>
      </c>
      <c r="Y311" s="170"/>
      <c r="Z311" s="170"/>
      <c r="AA311" s="170"/>
      <c r="AB311" s="170"/>
      <c r="AC311" s="171"/>
      <c r="AD311" s="119" t="s">
        <v>37</v>
      </c>
      <c r="AE311" s="119"/>
    </row>
    <row r="312" spans="1:31" s="25" customFormat="1" ht="2.25" customHeight="1" x14ac:dyDescent="0.25">
      <c r="A312" s="37"/>
      <c r="B312" s="30"/>
    </row>
    <row r="313" spans="1:31" s="25" customFormat="1" ht="13.8" x14ac:dyDescent="0.25">
      <c r="A313" s="37"/>
      <c r="B313" s="126" t="s">
        <v>96</v>
      </c>
      <c r="C313" s="119"/>
      <c r="D313" s="119"/>
      <c r="E313" s="119"/>
      <c r="F313" s="119"/>
      <c r="G313" s="119"/>
      <c r="H313" s="119"/>
      <c r="I313" s="119"/>
      <c r="J313" s="119"/>
      <c r="K313" s="119"/>
      <c r="L313" s="119"/>
      <c r="M313" s="119"/>
      <c r="N313" s="119"/>
      <c r="O313" s="119"/>
      <c r="Q313" s="132"/>
      <c r="R313" s="208"/>
      <c r="S313" s="208"/>
      <c r="T313" s="209"/>
      <c r="U313" s="237" t="s">
        <v>70</v>
      </c>
      <c r="V313" s="127"/>
      <c r="X313" s="169">
        <f>IF(Q313=0,0,((Q313/32)*175))</f>
        <v>0</v>
      </c>
      <c r="Y313" s="170"/>
      <c r="Z313" s="170"/>
      <c r="AA313" s="170"/>
      <c r="AB313" s="170"/>
      <c r="AC313" s="171"/>
      <c r="AD313" s="119" t="s">
        <v>37</v>
      </c>
      <c r="AE313" s="119"/>
    </row>
    <row r="314" spans="1:31" s="25" customFormat="1" ht="2.25" customHeight="1" x14ac:dyDescent="0.25">
      <c r="A314" s="37"/>
      <c r="B314" s="30"/>
    </row>
    <row r="315" spans="1:31" s="25" customFormat="1" ht="13.8" x14ac:dyDescent="0.25">
      <c r="A315" s="37"/>
      <c r="B315" s="126" t="s">
        <v>97</v>
      </c>
      <c r="C315" s="119"/>
      <c r="D315" s="119"/>
      <c r="E315" s="119"/>
      <c r="F315" s="119"/>
      <c r="G315" s="119"/>
      <c r="H315" s="119"/>
      <c r="I315" s="119"/>
      <c r="J315" s="119"/>
      <c r="K315" s="119"/>
      <c r="L315" s="119"/>
      <c r="M315" s="119"/>
      <c r="N315" s="119"/>
      <c r="O315" s="119"/>
      <c r="Q315" s="132"/>
      <c r="R315" s="208"/>
      <c r="S315" s="208"/>
      <c r="T315" s="209"/>
      <c r="U315" s="237" t="s">
        <v>70</v>
      </c>
      <c r="V315" s="127"/>
      <c r="X315" s="169">
        <f>IF(Q315=0,0,((Q315/32)*175))</f>
        <v>0</v>
      </c>
      <c r="Y315" s="170"/>
      <c r="Z315" s="170"/>
      <c r="AA315" s="170"/>
      <c r="AB315" s="170"/>
      <c r="AC315" s="171"/>
      <c r="AD315" s="119" t="s">
        <v>37</v>
      </c>
      <c r="AE315" s="119"/>
    </row>
    <row r="316" spans="1:31" s="25" customFormat="1" ht="2.25" customHeight="1" x14ac:dyDescent="0.25">
      <c r="A316" s="37"/>
      <c r="B316" s="30"/>
    </row>
    <row r="317" spans="1:31" s="25" customFormat="1" ht="13.8" x14ac:dyDescent="0.25">
      <c r="A317" s="37"/>
      <c r="B317" s="126" t="s">
        <v>98</v>
      </c>
      <c r="C317" s="119"/>
      <c r="D317" s="119"/>
      <c r="E317" s="119"/>
      <c r="F317" s="119"/>
      <c r="G317" s="119"/>
      <c r="H317" s="119"/>
      <c r="I317" s="119"/>
      <c r="J317" s="119"/>
      <c r="K317" s="119"/>
      <c r="L317" s="119"/>
      <c r="M317" s="119"/>
      <c r="N317" s="119"/>
      <c r="O317" s="119"/>
      <c r="Q317" s="132"/>
      <c r="R317" s="208"/>
      <c r="S317" s="208"/>
      <c r="T317" s="209"/>
      <c r="U317" s="237" t="s">
        <v>70</v>
      </c>
      <c r="V317" s="127"/>
      <c r="X317" s="169">
        <f>IF(Q317=0,0,((Q317/32)*155))</f>
        <v>0</v>
      </c>
      <c r="Y317" s="170"/>
      <c r="Z317" s="170"/>
      <c r="AA317" s="170"/>
      <c r="AB317" s="170"/>
      <c r="AC317" s="171"/>
      <c r="AD317" s="119" t="s">
        <v>37</v>
      </c>
      <c r="AE317" s="119"/>
    </row>
    <row r="318" spans="1:31" s="25" customFormat="1" ht="2.25" customHeight="1" x14ac:dyDescent="0.25">
      <c r="A318" s="37"/>
      <c r="B318" s="30"/>
    </row>
    <row r="319" spans="1:31" s="25" customFormat="1" ht="13.8" x14ac:dyDescent="0.25">
      <c r="A319" s="37"/>
      <c r="B319" s="126" t="s">
        <v>99</v>
      </c>
      <c r="C319" s="119"/>
      <c r="D319" s="119"/>
      <c r="E319" s="119"/>
      <c r="F319" s="119"/>
      <c r="G319" s="119"/>
      <c r="H319" s="119"/>
      <c r="I319" s="119"/>
      <c r="J319" s="119"/>
      <c r="K319" s="119"/>
      <c r="L319" s="119"/>
      <c r="M319" s="119"/>
      <c r="N319" s="119"/>
      <c r="O319" s="119"/>
      <c r="Q319" s="132"/>
      <c r="R319" s="208"/>
      <c r="S319" s="208"/>
      <c r="T319" s="209"/>
      <c r="U319" s="237" t="s">
        <v>70</v>
      </c>
      <c r="V319" s="127"/>
      <c r="X319" s="169">
        <f>IF(Q319=0,0,((Q319/32)*155))</f>
        <v>0</v>
      </c>
      <c r="Y319" s="170"/>
      <c r="Z319" s="170"/>
      <c r="AA319" s="170"/>
      <c r="AB319" s="170"/>
      <c r="AC319" s="171"/>
      <c r="AD319" s="119" t="s">
        <v>37</v>
      </c>
      <c r="AE319" s="119"/>
    </row>
    <row r="320" spans="1:31" s="25" customFormat="1" ht="2.25" customHeight="1" x14ac:dyDescent="0.25">
      <c r="A320" s="37"/>
      <c r="B320" s="30"/>
    </row>
    <row r="321" spans="1:31" s="25" customFormat="1" ht="13.8" x14ac:dyDescent="0.25">
      <c r="A321" s="37"/>
      <c r="B321" s="126" t="s">
        <v>100</v>
      </c>
      <c r="C321" s="119"/>
      <c r="D321" s="119"/>
      <c r="E321" s="119"/>
      <c r="F321" s="119"/>
      <c r="G321" s="119"/>
      <c r="H321" s="119"/>
      <c r="I321" s="119"/>
      <c r="J321" s="119"/>
      <c r="K321" s="119"/>
      <c r="L321" s="119"/>
      <c r="M321" s="119"/>
      <c r="N321" s="119"/>
      <c r="O321" s="119"/>
      <c r="Q321" s="132"/>
      <c r="R321" s="208"/>
      <c r="S321" s="208"/>
      <c r="T321" s="209"/>
      <c r="U321" s="237" t="s">
        <v>70</v>
      </c>
      <c r="V321" s="127"/>
      <c r="X321" s="169">
        <f>IF(Q321=0,0,((Q321/32)*100))</f>
        <v>0</v>
      </c>
      <c r="Y321" s="170"/>
      <c r="Z321" s="170"/>
      <c r="AA321" s="170"/>
      <c r="AB321" s="170"/>
      <c r="AC321" s="171"/>
      <c r="AD321" s="119" t="s">
        <v>37</v>
      </c>
      <c r="AE321" s="119"/>
    </row>
    <row r="322" spans="1:31" s="25" customFormat="1" ht="2.25" customHeight="1" x14ac:dyDescent="0.25">
      <c r="A322" s="37"/>
      <c r="B322" s="30"/>
    </row>
    <row r="323" spans="1:31" s="25" customFormat="1" ht="13.8" x14ac:dyDescent="0.25">
      <c r="A323" s="37"/>
      <c r="B323" s="126" t="s">
        <v>101</v>
      </c>
      <c r="C323" s="119"/>
      <c r="D323" s="119"/>
      <c r="E323" s="119"/>
      <c r="F323" s="119"/>
      <c r="G323" s="119"/>
      <c r="H323" s="119"/>
      <c r="I323" s="119"/>
      <c r="J323" s="119"/>
      <c r="K323" s="119"/>
      <c r="L323" s="119"/>
      <c r="M323" s="119"/>
      <c r="N323" s="119"/>
      <c r="O323" s="119"/>
      <c r="Q323" s="132"/>
      <c r="R323" s="208"/>
      <c r="S323" s="208"/>
      <c r="T323" s="209"/>
      <c r="U323" s="237" t="s">
        <v>70</v>
      </c>
      <c r="V323" s="127"/>
      <c r="X323" s="169">
        <f>IF(Q323=0,0,((Q323/32)*100))</f>
        <v>0</v>
      </c>
      <c r="Y323" s="170"/>
      <c r="Z323" s="170"/>
      <c r="AA323" s="170"/>
      <c r="AB323" s="170"/>
      <c r="AC323" s="171"/>
      <c r="AD323" s="119" t="s">
        <v>37</v>
      </c>
      <c r="AE323" s="119"/>
    </row>
    <row r="324" spans="1:31" s="25" customFormat="1" ht="2.25" customHeight="1" x14ac:dyDescent="0.25">
      <c r="A324" s="37"/>
      <c r="B324" s="30"/>
    </row>
    <row r="325" spans="1:31" s="25" customFormat="1" ht="13.8" x14ac:dyDescent="0.25">
      <c r="A325" s="37"/>
      <c r="B325" s="126" t="s">
        <v>102</v>
      </c>
      <c r="C325" s="119"/>
      <c r="D325" s="119"/>
      <c r="E325" s="119"/>
      <c r="F325" s="119"/>
      <c r="G325" s="119"/>
      <c r="H325" s="119"/>
      <c r="I325" s="119"/>
      <c r="J325" s="119"/>
      <c r="K325" s="119"/>
      <c r="L325" s="119"/>
      <c r="M325" s="119"/>
      <c r="N325" s="119"/>
      <c r="O325" s="119"/>
      <c r="Q325" s="132"/>
      <c r="R325" s="208"/>
      <c r="S325" s="208"/>
      <c r="T325" s="209"/>
      <c r="U325" s="237" t="s">
        <v>70</v>
      </c>
      <c r="V325" s="127"/>
      <c r="X325" s="169">
        <f>IF(Q325=0,0,((Q325/32)*155))</f>
        <v>0</v>
      </c>
      <c r="Y325" s="170"/>
      <c r="Z325" s="170"/>
      <c r="AA325" s="170"/>
      <c r="AB325" s="170"/>
      <c r="AC325" s="171"/>
      <c r="AD325" s="119" t="s">
        <v>37</v>
      </c>
      <c r="AE325" s="119"/>
    </row>
    <row r="326" spans="1:31" s="25" customFormat="1" ht="2.25" customHeight="1" x14ac:dyDescent="0.25">
      <c r="A326" s="37"/>
      <c r="B326" s="30"/>
    </row>
    <row r="327" spans="1:31" s="25" customFormat="1" ht="13.8" x14ac:dyDescent="0.25">
      <c r="A327" s="37"/>
      <c r="B327" s="126" t="s">
        <v>103</v>
      </c>
      <c r="C327" s="119"/>
      <c r="D327" s="119"/>
      <c r="E327" s="119"/>
      <c r="F327" s="119"/>
      <c r="G327" s="119"/>
      <c r="H327" s="119"/>
      <c r="I327" s="119"/>
      <c r="J327" s="119"/>
      <c r="K327" s="119"/>
      <c r="L327" s="119"/>
      <c r="M327" s="119"/>
      <c r="N327" s="119"/>
      <c r="O327" s="119"/>
      <c r="Q327" s="132"/>
      <c r="R327" s="208"/>
      <c r="S327" s="208"/>
      <c r="T327" s="209"/>
      <c r="U327" s="237" t="s">
        <v>70</v>
      </c>
      <c r="V327" s="127"/>
      <c r="X327" s="169">
        <f>IF(Q327=0,0,((Q327/32)*100))</f>
        <v>0</v>
      </c>
      <c r="Y327" s="170"/>
      <c r="Z327" s="170"/>
      <c r="AA327" s="170"/>
      <c r="AB327" s="170"/>
      <c r="AC327" s="171"/>
      <c r="AD327" s="119" t="s">
        <v>37</v>
      </c>
      <c r="AE327" s="119"/>
    </row>
    <row r="328" spans="1:31" s="25" customFormat="1" ht="2.25" customHeight="1" x14ac:dyDescent="0.25">
      <c r="A328" s="37"/>
      <c r="B328" s="30"/>
    </row>
    <row r="329" spans="1:31" s="25" customFormat="1" ht="13.8" x14ac:dyDescent="0.25">
      <c r="A329" s="37"/>
      <c r="B329" s="126" t="s">
        <v>104</v>
      </c>
      <c r="C329" s="119"/>
      <c r="D329" s="119"/>
      <c r="E329" s="119"/>
      <c r="F329" s="119"/>
      <c r="G329" s="119"/>
      <c r="H329" s="119"/>
      <c r="I329" s="119"/>
      <c r="J329" s="119"/>
      <c r="K329" s="119"/>
      <c r="L329" s="119"/>
      <c r="M329" s="119"/>
      <c r="N329" s="119"/>
      <c r="O329" s="119"/>
      <c r="Q329" s="132"/>
      <c r="R329" s="208"/>
      <c r="S329" s="208"/>
      <c r="T329" s="209"/>
      <c r="U329" s="237" t="s">
        <v>70</v>
      </c>
      <c r="V329" s="127"/>
      <c r="X329" s="169">
        <f>IF(Q329=0,0,((Q329/32)*155))</f>
        <v>0</v>
      </c>
      <c r="Y329" s="170"/>
      <c r="Z329" s="170"/>
      <c r="AA329" s="170"/>
      <c r="AB329" s="170"/>
      <c r="AC329" s="171"/>
      <c r="AD329" s="119" t="s">
        <v>37</v>
      </c>
      <c r="AE329" s="119"/>
    </row>
    <row r="330" spans="1:31" s="25" customFormat="1" ht="2.25" customHeight="1" x14ac:dyDescent="0.25">
      <c r="A330" s="37"/>
      <c r="B330" s="30"/>
    </row>
    <row r="331" spans="1:31" s="25" customFormat="1" ht="13.8" x14ac:dyDescent="0.25">
      <c r="A331" s="37"/>
      <c r="B331" s="126" t="s">
        <v>105</v>
      </c>
      <c r="C331" s="119"/>
      <c r="D331" s="119"/>
      <c r="E331" s="119"/>
      <c r="F331" s="119"/>
      <c r="G331" s="119"/>
      <c r="H331" s="119"/>
      <c r="I331" s="119"/>
      <c r="J331" s="119"/>
      <c r="K331" s="119"/>
      <c r="L331" s="119"/>
      <c r="M331" s="119"/>
      <c r="N331" s="119"/>
      <c r="O331" s="119"/>
      <c r="Q331" s="132"/>
      <c r="R331" s="208"/>
      <c r="S331" s="208"/>
      <c r="T331" s="209"/>
      <c r="U331" s="237" t="s">
        <v>70</v>
      </c>
      <c r="V331" s="127"/>
      <c r="X331" s="169">
        <f>IF(Q331=0,0,((Q331/32)*100))</f>
        <v>0</v>
      </c>
      <c r="Y331" s="170"/>
      <c r="Z331" s="170"/>
      <c r="AA331" s="170"/>
      <c r="AB331" s="170"/>
      <c r="AC331" s="171"/>
      <c r="AD331" s="119" t="s">
        <v>37</v>
      </c>
      <c r="AE331" s="119"/>
    </row>
    <row r="332" spans="1:31" s="25" customFormat="1" ht="2.25" customHeight="1" x14ac:dyDescent="0.25">
      <c r="A332" s="37"/>
      <c r="B332" s="30"/>
    </row>
    <row r="333" spans="1:31" s="25" customFormat="1" ht="13.8" x14ac:dyDescent="0.25">
      <c r="A333" s="37"/>
      <c r="B333" s="126" t="s">
        <v>106</v>
      </c>
      <c r="C333" s="119"/>
      <c r="D333" s="119"/>
      <c r="E333" s="119"/>
      <c r="F333" s="119"/>
      <c r="G333" s="119"/>
      <c r="H333" s="119"/>
      <c r="I333" s="119"/>
      <c r="J333" s="119"/>
      <c r="K333" s="119"/>
      <c r="L333" s="119"/>
      <c r="M333" s="119"/>
      <c r="N333" s="119"/>
      <c r="O333" s="119"/>
      <c r="Q333" s="132"/>
      <c r="R333" s="208"/>
      <c r="S333" s="208"/>
      <c r="T333" s="209"/>
      <c r="U333" s="237" t="s">
        <v>70</v>
      </c>
      <c r="V333" s="127"/>
      <c r="X333" s="169">
        <f>IF(Q333=0,0,((Q333/32)*175))</f>
        <v>0</v>
      </c>
      <c r="Y333" s="170"/>
      <c r="Z333" s="170"/>
      <c r="AA333" s="170"/>
      <c r="AB333" s="170"/>
      <c r="AC333" s="171"/>
      <c r="AD333" s="119" t="s">
        <v>37</v>
      </c>
      <c r="AE333" s="119"/>
    </row>
    <row r="334" spans="1:31" s="25" customFormat="1" ht="2.25" customHeight="1" x14ac:dyDescent="0.25">
      <c r="A334" s="37"/>
      <c r="B334" s="30"/>
    </row>
    <row r="335" spans="1:31" s="25" customFormat="1" ht="13.8" x14ac:dyDescent="0.25">
      <c r="A335" s="37"/>
      <c r="B335" s="126" t="s">
        <v>107</v>
      </c>
      <c r="C335" s="119"/>
      <c r="D335" s="119"/>
      <c r="E335" s="119"/>
      <c r="F335" s="119"/>
      <c r="G335" s="119"/>
      <c r="H335" s="119"/>
      <c r="I335" s="119"/>
      <c r="J335" s="119"/>
      <c r="K335" s="119"/>
      <c r="L335" s="119"/>
      <c r="M335" s="119"/>
      <c r="N335" s="119"/>
      <c r="O335" s="119"/>
      <c r="Q335" s="132"/>
      <c r="R335" s="208"/>
      <c r="S335" s="208"/>
      <c r="T335" s="209"/>
      <c r="U335" s="237" t="s">
        <v>70</v>
      </c>
      <c r="V335" s="127"/>
      <c r="X335" s="169">
        <f>IF(Q335=0,0,((Q335/32)*155))</f>
        <v>0</v>
      </c>
      <c r="Y335" s="170"/>
      <c r="Z335" s="170"/>
      <c r="AA335" s="170"/>
      <c r="AB335" s="170"/>
      <c r="AC335" s="171"/>
      <c r="AD335" s="119" t="s">
        <v>37</v>
      </c>
      <c r="AE335" s="119"/>
    </row>
    <row r="336" spans="1:31" s="25" customFormat="1" ht="2.25" customHeight="1" x14ac:dyDescent="0.25">
      <c r="A336" s="37"/>
      <c r="B336" s="30"/>
    </row>
    <row r="337" spans="1:42" s="25" customFormat="1" ht="13.8" x14ac:dyDescent="0.25">
      <c r="A337" s="37"/>
      <c r="B337" s="126" t="s">
        <v>108</v>
      </c>
      <c r="C337" s="119"/>
      <c r="D337" s="119"/>
      <c r="E337" s="119"/>
      <c r="F337" s="119"/>
      <c r="G337" s="119"/>
      <c r="H337" s="119"/>
      <c r="I337" s="119"/>
      <c r="J337" s="119"/>
      <c r="K337" s="119"/>
      <c r="L337" s="119"/>
      <c r="M337" s="119"/>
      <c r="N337" s="119"/>
      <c r="O337" s="119"/>
      <c r="Q337" s="132"/>
      <c r="R337" s="208"/>
      <c r="S337" s="208"/>
      <c r="T337" s="209"/>
      <c r="U337" s="237" t="s">
        <v>70</v>
      </c>
      <c r="V337" s="127"/>
      <c r="X337" s="169">
        <f>IF(Q337=0,0,((Q337/32)*155))</f>
        <v>0</v>
      </c>
      <c r="Y337" s="170"/>
      <c r="Z337" s="170"/>
      <c r="AA337" s="170"/>
      <c r="AB337" s="170"/>
      <c r="AC337" s="171"/>
      <c r="AD337" s="119" t="s">
        <v>37</v>
      </c>
      <c r="AE337" s="119"/>
    </row>
    <row r="338" spans="1:42" s="25" customFormat="1" ht="2.25" customHeight="1" x14ac:dyDescent="0.25">
      <c r="A338" s="37"/>
      <c r="B338" s="30"/>
    </row>
    <row r="339" spans="1:42" s="25" customFormat="1" ht="13.8" x14ac:dyDescent="0.25">
      <c r="A339" s="37"/>
      <c r="B339" s="126" t="s">
        <v>109</v>
      </c>
      <c r="C339" s="119"/>
      <c r="D339" s="119"/>
      <c r="E339" s="119"/>
      <c r="F339" s="119"/>
      <c r="G339" s="119"/>
      <c r="H339" s="119"/>
      <c r="I339" s="119"/>
      <c r="J339" s="119"/>
      <c r="K339" s="119"/>
      <c r="L339" s="119"/>
      <c r="M339" s="119"/>
      <c r="N339" s="119"/>
      <c r="O339" s="119"/>
      <c r="Q339" s="132"/>
      <c r="R339" s="208"/>
      <c r="S339" s="208"/>
      <c r="T339" s="209"/>
      <c r="U339" s="237" t="s">
        <v>70</v>
      </c>
      <c r="V339" s="127"/>
      <c r="X339" s="169">
        <f>IF(Q339=0,0,((Q339/32)*155))</f>
        <v>0</v>
      </c>
      <c r="Y339" s="170"/>
      <c r="Z339" s="170"/>
      <c r="AA339" s="170"/>
      <c r="AB339" s="170"/>
      <c r="AC339" s="171"/>
      <c r="AD339" s="119" t="s">
        <v>37</v>
      </c>
      <c r="AE339" s="119"/>
    </row>
    <row r="340" spans="1:42" s="25" customFormat="1" ht="2.25" customHeight="1" x14ac:dyDescent="0.25">
      <c r="A340" s="37"/>
      <c r="B340" s="30"/>
    </row>
    <row r="341" spans="1:42" s="25" customFormat="1" ht="15" customHeight="1" x14ac:dyDescent="0.25">
      <c r="A341" s="37"/>
      <c r="B341" s="126" t="s">
        <v>49</v>
      </c>
      <c r="C341" s="119"/>
      <c r="D341" s="119"/>
      <c r="E341" s="119"/>
      <c r="F341" s="119"/>
      <c r="G341" s="119"/>
      <c r="H341" s="119"/>
      <c r="I341" s="119"/>
      <c r="J341" s="119"/>
      <c r="K341" s="119"/>
      <c r="L341" s="119"/>
      <c r="M341" s="119"/>
      <c r="N341" s="119"/>
      <c r="O341" s="119"/>
      <c r="X341" s="169">
        <f>SUM(X289,X291,X293,X295,X297,X299,X301,X303,X305,X307,X309,X311,X313,X315,X317,X319,X321,X323,X325,X327,X329,X331,X333,X335,X337,X339)</f>
        <v>0</v>
      </c>
      <c r="Y341" s="170"/>
      <c r="Z341" s="170"/>
      <c r="AA341" s="170"/>
      <c r="AB341" s="170"/>
      <c r="AC341" s="171"/>
      <c r="AD341" s="119" t="s">
        <v>37</v>
      </c>
      <c r="AE341" s="119"/>
    </row>
    <row r="342" spans="1:42" s="25" customFormat="1" ht="4.5" customHeight="1" x14ac:dyDescent="0.25">
      <c r="A342" s="37"/>
      <c r="B342" s="30"/>
      <c r="X342" s="58"/>
      <c r="Y342" s="58"/>
      <c r="Z342" s="58"/>
      <c r="AA342" s="58"/>
      <c r="AB342" s="58"/>
      <c r="AC342" s="58"/>
    </row>
    <row r="343" spans="1:42" s="25" customFormat="1" ht="15" customHeight="1" x14ac:dyDescent="0.25">
      <c r="A343" s="37">
        <v>33</v>
      </c>
      <c r="B343" s="131" t="s">
        <v>123</v>
      </c>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c r="AO343" s="131"/>
      <c r="AP343" s="131"/>
    </row>
    <row r="344" spans="1:42" s="25" customFormat="1" ht="2.25" customHeight="1" x14ac:dyDescent="0.25">
      <c r="A344" s="3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row>
    <row r="345" spans="1:42" s="25" customFormat="1" ht="15" customHeight="1" x14ac:dyDescent="0.25">
      <c r="A345" s="37"/>
      <c r="B345" s="126" t="s">
        <v>110</v>
      </c>
      <c r="C345" s="119"/>
      <c r="D345" s="119"/>
      <c r="E345" s="119"/>
      <c r="F345" s="119"/>
      <c r="G345" s="119"/>
      <c r="H345" s="119"/>
      <c r="I345" s="119"/>
      <c r="J345" s="119"/>
      <c r="K345" s="119"/>
      <c r="L345" s="119"/>
      <c r="M345" s="119"/>
      <c r="N345" s="119"/>
      <c r="O345" s="119"/>
      <c r="Q345" s="132"/>
      <c r="R345" s="208"/>
      <c r="S345" s="208"/>
      <c r="T345" s="209"/>
      <c r="U345" s="237" t="s">
        <v>157</v>
      </c>
      <c r="V345" s="127"/>
      <c r="X345" s="169">
        <f>SUM(AQ343,AQ345)</f>
        <v>0</v>
      </c>
      <c r="Y345" s="170"/>
      <c r="Z345" s="170"/>
      <c r="AA345" s="170"/>
      <c r="AB345" s="170"/>
      <c r="AC345" s="171"/>
      <c r="AD345" s="119" t="s">
        <v>37</v>
      </c>
      <c r="AE345" s="119"/>
    </row>
    <row r="346" spans="1:42" s="25" customFormat="1" ht="2.25" customHeight="1" x14ac:dyDescent="0.25">
      <c r="A346" s="37"/>
      <c r="B346" s="30"/>
    </row>
    <row r="347" spans="1:42" s="25" customFormat="1" ht="15" customHeight="1" x14ac:dyDescent="0.25">
      <c r="A347" s="37"/>
      <c r="B347" s="126" t="s">
        <v>111</v>
      </c>
      <c r="C347" s="119"/>
      <c r="D347" s="119"/>
      <c r="E347" s="119"/>
      <c r="F347" s="119"/>
      <c r="G347" s="119"/>
      <c r="H347" s="119"/>
      <c r="I347" s="119"/>
      <c r="J347" s="119"/>
      <c r="K347" s="119"/>
      <c r="L347" s="119"/>
      <c r="M347" s="119"/>
      <c r="N347" s="119"/>
      <c r="O347" s="119"/>
      <c r="Q347" s="132"/>
      <c r="R347" s="208"/>
      <c r="S347" s="208"/>
      <c r="T347" s="209"/>
      <c r="U347" s="237" t="s">
        <v>157</v>
      </c>
      <c r="V347" s="127"/>
      <c r="X347" s="169">
        <f>SUM(AQ347,AQ349)</f>
        <v>0</v>
      </c>
      <c r="Y347" s="170"/>
      <c r="Z347" s="170"/>
      <c r="AA347" s="170"/>
      <c r="AB347" s="170"/>
      <c r="AC347" s="171"/>
      <c r="AD347" s="119" t="s">
        <v>37</v>
      </c>
      <c r="AE347" s="119"/>
    </row>
    <row r="348" spans="1:42" s="25" customFormat="1" ht="2.25" customHeight="1" x14ac:dyDescent="0.25">
      <c r="A348" s="37"/>
      <c r="B348" s="30"/>
      <c r="X348" s="58"/>
      <c r="Y348" s="58"/>
      <c r="Z348" s="58"/>
      <c r="AA348" s="58"/>
      <c r="AB348" s="58"/>
      <c r="AC348" s="58"/>
    </row>
    <row r="349" spans="1:42" s="25" customFormat="1" ht="15" customHeight="1" x14ac:dyDescent="0.25">
      <c r="A349" s="37"/>
      <c r="B349" s="126" t="s">
        <v>115</v>
      </c>
      <c r="C349" s="119"/>
      <c r="D349" s="119"/>
      <c r="E349" s="119"/>
      <c r="F349" s="119"/>
      <c r="G349" s="119"/>
      <c r="H349" s="119"/>
      <c r="I349" s="119"/>
      <c r="J349" s="119"/>
      <c r="K349" s="119"/>
      <c r="L349" s="119"/>
      <c r="M349" s="119"/>
      <c r="N349" s="119"/>
      <c r="O349" s="119"/>
      <c r="X349" s="169">
        <f>SUM(X345,X347)</f>
        <v>0</v>
      </c>
      <c r="Y349" s="170"/>
      <c r="Z349" s="170"/>
      <c r="AA349" s="170"/>
      <c r="AB349" s="170"/>
      <c r="AC349" s="171"/>
      <c r="AD349" s="119" t="s">
        <v>37</v>
      </c>
      <c r="AE349" s="119"/>
    </row>
    <row r="350" spans="1:42" s="25" customFormat="1" ht="4.5" customHeight="1" x14ac:dyDescent="0.25">
      <c r="A350" s="37"/>
      <c r="B350" s="30"/>
      <c r="X350" s="58"/>
      <c r="Y350" s="58"/>
      <c r="Z350" s="58"/>
      <c r="AA350" s="58"/>
      <c r="AB350" s="58"/>
      <c r="AC350" s="58"/>
    </row>
    <row r="351" spans="1:42" s="25" customFormat="1" ht="15" customHeight="1" x14ac:dyDescent="0.25">
      <c r="A351" s="37">
        <v>34</v>
      </c>
      <c r="B351" s="131" t="s">
        <v>122</v>
      </c>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c r="AO351" s="131"/>
      <c r="AP351" s="131"/>
    </row>
    <row r="352" spans="1:42" s="25" customFormat="1" ht="2.25" customHeight="1" x14ac:dyDescent="0.25">
      <c r="A352" s="3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row>
    <row r="353" spans="1:44" s="25" customFormat="1" ht="15" customHeight="1" x14ac:dyDescent="0.25">
      <c r="A353" s="37"/>
      <c r="B353" s="126" t="s">
        <v>110</v>
      </c>
      <c r="C353" s="119"/>
      <c r="D353" s="119"/>
      <c r="E353" s="119"/>
      <c r="F353" s="119"/>
      <c r="G353" s="119"/>
      <c r="H353" s="119"/>
      <c r="I353" s="119"/>
      <c r="J353" s="119"/>
      <c r="K353" s="119"/>
      <c r="L353" s="119"/>
      <c r="M353" s="119"/>
      <c r="N353" s="119"/>
      <c r="O353" s="119"/>
      <c r="Q353" s="132"/>
      <c r="R353" s="208"/>
      <c r="S353" s="208"/>
      <c r="T353" s="209"/>
      <c r="U353" s="237" t="s">
        <v>157</v>
      </c>
      <c r="V353" s="127"/>
      <c r="X353" s="169">
        <f>IF(Q353&gt;0,120,0)</f>
        <v>0</v>
      </c>
      <c r="Y353" s="170"/>
      <c r="Z353" s="170"/>
      <c r="AA353" s="170"/>
      <c r="AB353" s="170"/>
      <c r="AC353" s="171"/>
      <c r="AD353" s="119" t="s">
        <v>37</v>
      </c>
      <c r="AE353" s="119"/>
    </row>
    <row r="354" spans="1:44" s="25" customFormat="1" ht="2.25" customHeight="1" x14ac:dyDescent="0.25">
      <c r="A354" s="37"/>
      <c r="B354" s="30"/>
    </row>
    <row r="355" spans="1:44" s="25" customFormat="1" ht="15" customHeight="1" x14ac:dyDescent="0.25">
      <c r="A355" s="37"/>
      <c r="B355" s="126" t="s">
        <v>111</v>
      </c>
      <c r="C355" s="119"/>
      <c r="D355" s="119"/>
      <c r="E355" s="119"/>
      <c r="F355" s="119"/>
      <c r="G355" s="119"/>
      <c r="H355" s="119"/>
      <c r="I355" s="119"/>
      <c r="J355" s="119"/>
      <c r="K355" s="119"/>
      <c r="L355" s="119"/>
      <c r="M355" s="119"/>
      <c r="N355" s="119"/>
      <c r="O355" s="119"/>
      <c r="Q355" s="132"/>
      <c r="R355" s="208"/>
      <c r="S355" s="208"/>
      <c r="T355" s="209"/>
      <c r="U355" s="237" t="s">
        <v>157</v>
      </c>
      <c r="V355" s="127"/>
      <c r="X355" s="169">
        <f>IF(Q355&gt;0,190,0)</f>
        <v>0</v>
      </c>
      <c r="Y355" s="170"/>
      <c r="Z355" s="170"/>
      <c r="AA355" s="170"/>
      <c r="AB355" s="170"/>
      <c r="AC355" s="171"/>
      <c r="AD355" s="119" t="s">
        <v>37</v>
      </c>
      <c r="AE355" s="119"/>
    </row>
    <row r="356" spans="1:44" s="25" customFormat="1" ht="2.25" customHeight="1" x14ac:dyDescent="0.25">
      <c r="A356" s="37"/>
      <c r="B356" s="30"/>
      <c r="Q356" s="59"/>
      <c r="R356" s="60"/>
      <c r="S356" s="60"/>
      <c r="T356" s="60"/>
      <c r="U356" s="210"/>
      <c r="V356" s="210"/>
      <c r="X356" s="58"/>
      <c r="Y356" s="58"/>
      <c r="Z356" s="58"/>
      <c r="AA356" s="58"/>
      <c r="AB356" s="58"/>
      <c r="AC356" s="58"/>
    </row>
    <row r="357" spans="1:44" s="25" customFormat="1" ht="15" customHeight="1" x14ac:dyDescent="0.25">
      <c r="A357" s="37"/>
      <c r="B357" s="126" t="s">
        <v>115</v>
      </c>
      <c r="C357" s="119"/>
      <c r="D357" s="119"/>
      <c r="E357" s="119"/>
      <c r="F357" s="119"/>
      <c r="G357" s="119"/>
      <c r="H357" s="119"/>
      <c r="I357" s="119"/>
      <c r="J357" s="119"/>
      <c r="K357" s="119"/>
      <c r="L357" s="119"/>
      <c r="M357" s="119"/>
      <c r="N357" s="119"/>
      <c r="O357" s="119"/>
      <c r="Q357" s="59"/>
      <c r="R357" s="59"/>
      <c r="S357" s="59"/>
      <c r="T357" s="59"/>
      <c r="U357" s="7"/>
      <c r="V357" s="7"/>
      <c r="X357" s="169">
        <f>SUM(X353,X355)</f>
        <v>0</v>
      </c>
      <c r="Y357" s="170"/>
      <c r="Z357" s="170"/>
      <c r="AA357" s="170"/>
      <c r="AB357" s="170"/>
      <c r="AC357" s="171"/>
      <c r="AD357" s="119" t="s">
        <v>37</v>
      </c>
      <c r="AE357" s="119"/>
    </row>
    <row r="358" spans="1:44" s="25" customFormat="1" ht="4.5" customHeight="1" x14ac:dyDescent="0.25">
      <c r="A358" s="37"/>
      <c r="B358" s="30"/>
      <c r="Q358" s="59"/>
      <c r="R358" s="60"/>
      <c r="S358" s="60"/>
      <c r="T358" s="60"/>
      <c r="U358" s="61"/>
      <c r="V358" s="61"/>
      <c r="X358" s="58"/>
      <c r="Y358" s="58"/>
      <c r="Z358" s="58"/>
      <c r="AA358" s="58"/>
      <c r="AB358" s="58"/>
      <c r="AC358" s="58"/>
    </row>
    <row r="359" spans="1:44" s="25" customFormat="1" ht="12.75" customHeight="1" x14ac:dyDescent="0.25">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row>
    <row r="360" spans="1:44" s="25" customFormat="1" ht="3.6" customHeight="1" x14ac:dyDescent="0.25">
      <c r="A360" s="39"/>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33"/>
      <c r="AQ360" s="33"/>
      <c r="AR360" s="33"/>
    </row>
    <row r="361" spans="1:44" s="25" customFormat="1" ht="15" customHeight="1" x14ac:dyDescent="0.25">
      <c r="A361" s="37">
        <v>35</v>
      </c>
      <c r="B361" s="238" t="s">
        <v>254</v>
      </c>
      <c r="C361" s="23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row>
    <row r="362" spans="1:44" s="25" customFormat="1" ht="12.75" customHeight="1" x14ac:dyDescent="0.25">
      <c r="A362" s="3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row>
    <row r="363" spans="1:44" s="25" customFormat="1" ht="4.5" customHeight="1" x14ac:dyDescent="0.25">
      <c r="A363" s="37"/>
    </row>
    <row r="364" spans="1:44" s="25" customFormat="1" ht="15" customHeight="1" x14ac:dyDescent="0.25">
      <c r="A364" s="37"/>
      <c r="B364" s="274" t="s">
        <v>125</v>
      </c>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row>
    <row r="365" spans="1:44" s="25" customFormat="1" ht="2.25" customHeight="1" x14ac:dyDescent="0.25">
      <c r="A365" s="37"/>
    </row>
    <row r="366" spans="1:44" s="25" customFormat="1" ht="15" customHeight="1" x14ac:dyDescent="0.25">
      <c r="A366" s="37"/>
      <c r="B366" s="275" t="s">
        <v>112</v>
      </c>
      <c r="C366" s="264"/>
      <c r="D366" s="264"/>
      <c r="E366" s="264"/>
      <c r="F366" s="264"/>
      <c r="G366" s="264"/>
      <c r="H366" s="264"/>
      <c r="I366" s="264"/>
      <c r="J366" s="264"/>
      <c r="K366" s="264"/>
      <c r="L366" s="264"/>
      <c r="M366" s="264"/>
      <c r="N366" s="264"/>
      <c r="O366" s="264"/>
      <c r="P366" s="113"/>
      <c r="Q366" s="260">
        <f>IF(Q261&lt;601,AQ366,AQ368)</f>
        <v>0</v>
      </c>
      <c r="R366" s="261"/>
      <c r="S366" s="261"/>
      <c r="T366" s="261"/>
      <c r="U366" s="261"/>
      <c r="V366" s="262"/>
      <c r="W366" s="265" t="s">
        <v>37</v>
      </c>
      <c r="X366" s="265"/>
      <c r="Y366" s="113"/>
      <c r="AQ366" s="112">
        <f>IF(Q261=0,0,IF(Q261&lt;76,(Q261*25),IF(Q261&lt;151,(1875+(15*(Q261-75))),IF(Q261&lt;251,(3000+(10*(Q261-150))),IF(Q261&lt;351,(4000+(9*(Q261-250))),(4900+(8*(Q261-350))))))))</f>
        <v>0</v>
      </c>
    </row>
    <row r="367" spans="1:44" s="25" customFormat="1" ht="2.25" customHeight="1" x14ac:dyDescent="0.25">
      <c r="A367" s="37"/>
      <c r="N367" s="20"/>
      <c r="AQ367" s="112"/>
    </row>
    <row r="368" spans="1:44" s="25" customFormat="1" ht="15" customHeight="1" x14ac:dyDescent="0.25">
      <c r="A368" s="37"/>
      <c r="B368" s="126" t="s">
        <v>124</v>
      </c>
      <c r="C368" s="126"/>
      <c r="D368" s="126"/>
      <c r="E368" s="126"/>
      <c r="F368" s="126"/>
      <c r="G368" s="126"/>
      <c r="H368" s="126"/>
      <c r="I368" s="126"/>
      <c r="J368" s="126"/>
      <c r="K368" s="126"/>
      <c r="L368" s="126"/>
      <c r="M368" s="126"/>
      <c r="N368" s="126"/>
      <c r="O368" s="126"/>
      <c r="Q368" s="169">
        <f>X284</f>
        <v>0</v>
      </c>
      <c r="R368" s="170"/>
      <c r="S368" s="170"/>
      <c r="T368" s="170"/>
      <c r="U368" s="170"/>
      <c r="V368" s="171"/>
      <c r="W368" s="119" t="s">
        <v>37</v>
      </c>
      <c r="X368" s="119"/>
      <c r="AQ368" s="112">
        <f>IF(Q261=0,0,IF(Q261&lt;76,((Q261*25)*1.3),IF(Q261&lt;151,((1875+(15*(Q261-75)))*1.3),IF(Q261&lt;251,((3000+(10*(Q261-150)))*1.3),IF(Q261&lt;351,((4000+(9*(Q261-250)))*1.3),((4900+(8*(Q261-350)))*1.3))))))</f>
        <v>0</v>
      </c>
    </row>
    <row r="369" spans="1:43" s="25" customFormat="1" ht="2.25" customHeight="1" x14ac:dyDescent="0.25">
      <c r="A369" s="37"/>
      <c r="N369" s="20"/>
      <c r="AQ369" s="112"/>
    </row>
    <row r="370" spans="1:43" s="25" customFormat="1" ht="15" customHeight="1" x14ac:dyDescent="0.25">
      <c r="A370" s="37"/>
      <c r="B370" s="126" t="s">
        <v>126</v>
      </c>
      <c r="C370" s="126"/>
      <c r="D370" s="126"/>
      <c r="E370" s="126"/>
      <c r="F370" s="126"/>
      <c r="G370" s="126"/>
      <c r="H370" s="126"/>
      <c r="I370" s="126"/>
      <c r="J370" s="126"/>
      <c r="K370" s="126"/>
      <c r="L370" s="126"/>
      <c r="M370" s="126"/>
      <c r="N370" s="126"/>
      <c r="O370" s="126"/>
      <c r="Q370" s="169">
        <f>X341</f>
        <v>0</v>
      </c>
      <c r="R370" s="170"/>
      <c r="S370" s="170"/>
      <c r="T370" s="170"/>
      <c r="U370" s="170"/>
      <c r="V370" s="171"/>
      <c r="W370" s="119" t="s">
        <v>37</v>
      </c>
      <c r="X370" s="119"/>
    </row>
    <row r="371" spans="1:43" s="25" customFormat="1" ht="2.25" customHeight="1" x14ac:dyDescent="0.25">
      <c r="A371" s="37"/>
      <c r="N371" s="20"/>
    </row>
    <row r="372" spans="1:43" s="25" customFormat="1" ht="15" customHeight="1" x14ac:dyDescent="0.25">
      <c r="A372" s="37"/>
      <c r="B372" s="126" t="s">
        <v>113</v>
      </c>
      <c r="C372" s="119"/>
      <c r="D372" s="119"/>
      <c r="E372" s="119"/>
      <c r="F372" s="119"/>
      <c r="G372" s="119"/>
      <c r="H372" s="119"/>
      <c r="I372" s="119"/>
      <c r="J372" s="119"/>
      <c r="K372" s="119"/>
      <c r="L372" s="119"/>
      <c r="M372" s="119"/>
      <c r="N372" s="119"/>
      <c r="O372" s="119"/>
      <c r="Q372" s="169">
        <f>X349</f>
        <v>0</v>
      </c>
      <c r="R372" s="170"/>
      <c r="S372" s="170"/>
      <c r="T372" s="170"/>
      <c r="U372" s="170"/>
      <c r="V372" s="171"/>
      <c r="W372" s="119" t="s">
        <v>37</v>
      </c>
      <c r="X372" s="119"/>
    </row>
    <row r="373" spans="1:43" s="25" customFormat="1" ht="2.25" customHeight="1" x14ac:dyDescent="0.25">
      <c r="A373" s="37"/>
      <c r="B373" s="30"/>
      <c r="Q373" s="58"/>
      <c r="R373" s="58"/>
      <c r="S373" s="58"/>
      <c r="T373" s="58"/>
      <c r="U373" s="58"/>
      <c r="V373" s="58"/>
    </row>
    <row r="374" spans="1:43" s="25" customFormat="1" ht="15" customHeight="1" x14ac:dyDescent="0.25">
      <c r="A374" s="37"/>
      <c r="B374" s="126" t="s">
        <v>114</v>
      </c>
      <c r="C374" s="119"/>
      <c r="D374" s="119"/>
      <c r="E374" s="119"/>
      <c r="F374" s="119"/>
      <c r="G374" s="119"/>
      <c r="H374" s="119"/>
      <c r="I374" s="119"/>
      <c r="J374" s="119"/>
      <c r="K374" s="119"/>
      <c r="L374" s="119"/>
      <c r="M374" s="119"/>
      <c r="N374" s="119"/>
      <c r="O374" s="119"/>
      <c r="Q374" s="169">
        <f>X357</f>
        <v>0</v>
      </c>
      <c r="R374" s="170"/>
      <c r="S374" s="170"/>
      <c r="T374" s="170"/>
      <c r="U374" s="170"/>
      <c r="V374" s="171"/>
      <c r="W374" s="119" t="s">
        <v>37</v>
      </c>
      <c r="X374" s="119"/>
    </row>
    <row r="375" spans="1:43" s="25" customFormat="1" ht="2.25" customHeight="1" x14ac:dyDescent="0.25">
      <c r="A375" s="37"/>
      <c r="B375" s="30"/>
      <c r="Q375" s="58"/>
      <c r="R375" s="58"/>
      <c r="S375" s="58"/>
      <c r="T375" s="58"/>
      <c r="U375" s="58"/>
      <c r="V375" s="58"/>
    </row>
    <row r="376" spans="1:43" s="25" customFormat="1" ht="15" customHeight="1" x14ac:dyDescent="0.25">
      <c r="A376" s="37"/>
      <c r="B376" s="126" t="s">
        <v>49</v>
      </c>
      <c r="C376" s="119"/>
      <c r="D376" s="119"/>
      <c r="E376" s="119"/>
      <c r="F376" s="119"/>
      <c r="G376" s="119"/>
      <c r="H376" s="119"/>
      <c r="I376" s="119"/>
      <c r="J376" s="119"/>
      <c r="K376" s="119"/>
      <c r="L376" s="119"/>
      <c r="M376" s="119"/>
      <c r="N376" s="119"/>
      <c r="O376" s="119"/>
      <c r="Q376" s="169">
        <f>SUM(Q366,Q368,Q370,Q372,Q374)</f>
        <v>0</v>
      </c>
      <c r="R376" s="170"/>
      <c r="S376" s="170"/>
      <c r="T376" s="170"/>
      <c r="U376" s="170"/>
      <c r="V376" s="171"/>
      <c r="W376" s="119" t="s">
        <v>37</v>
      </c>
      <c r="X376" s="119"/>
    </row>
    <row r="377" spans="1:43" s="25" customFormat="1" ht="4.5" customHeight="1" x14ac:dyDescent="0.25">
      <c r="A377" s="37"/>
    </row>
    <row r="378" spans="1:43" s="25" customFormat="1" ht="15" customHeight="1" x14ac:dyDescent="0.25">
      <c r="A378" s="37"/>
      <c r="B378" s="263" t="s">
        <v>231</v>
      </c>
      <c r="C378" s="263"/>
      <c r="D378" s="263"/>
      <c r="E378" s="263"/>
      <c r="F378" s="263"/>
      <c r="G378" s="263"/>
      <c r="H378" s="263"/>
      <c r="I378" s="263"/>
      <c r="J378" s="263"/>
      <c r="K378" s="263"/>
      <c r="L378" s="263"/>
      <c r="M378" s="263"/>
      <c r="N378" s="263"/>
      <c r="O378" s="263"/>
      <c r="P378" s="263"/>
      <c r="Q378" s="263"/>
      <c r="R378" s="263"/>
      <c r="S378" s="263"/>
      <c r="T378" s="263"/>
      <c r="U378" s="263"/>
      <c r="V378" s="263"/>
      <c r="W378" s="263"/>
      <c r="X378" s="263"/>
      <c r="Y378" s="263"/>
      <c r="Z378" s="263"/>
      <c r="AA378" s="263"/>
      <c r="AB378" s="263"/>
      <c r="AC378" s="263"/>
      <c r="AD378" s="263"/>
      <c r="AE378" s="263"/>
      <c r="AF378" s="263"/>
      <c r="AG378" s="263"/>
      <c r="AH378" s="263"/>
      <c r="AI378" s="263"/>
      <c r="AJ378" s="263"/>
      <c r="AK378" s="263"/>
      <c r="AL378" s="263"/>
      <c r="AM378" s="263"/>
      <c r="AN378" s="263"/>
      <c r="AO378" s="263"/>
      <c r="AP378" s="264"/>
      <c r="AQ378" s="112">
        <f>IF(AND(Q264=0,B276&lt;33),485,IF(AND(Q264&gt;0,B276&lt;33),600,IF(B276&lt;65,805,IF(B276&lt;97,1200,IF(B276&lt;113,1400,IF(B276&lt;129,1600,IF(B276&lt;145,1800)))))))</f>
        <v>485</v>
      </c>
    </row>
    <row r="379" spans="1:43" s="25" customFormat="1" ht="2.25" customHeight="1" x14ac:dyDescent="0.25">
      <c r="A379" s="37"/>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12"/>
    </row>
    <row r="380" spans="1:43" s="25" customFormat="1" ht="15" customHeight="1" x14ac:dyDescent="0.25">
      <c r="A380" s="37"/>
      <c r="B380" s="260">
        <f>IF(B276=0,0,IF(B276&lt;145,AQ378,IF(B276&lt;=256,AQ380,AQ382)))</f>
        <v>0</v>
      </c>
      <c r="C380" s="261"/>
      <c r="D380" s="261"/>
      <c r="E380" s="261"/>
      <c r="F380" s="261"/>
      <c r="G380" s="262"/>
      <c r="H380" s="265" t="s">
        <v>37</v>
      </c>
      <c r="I380" s="265"/>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12">
        <f>IF(B276&lt;161,2000,IF(B276&lt;177,2200,IF(B276&lt;193,2400,IF(B276&lt;209,2600,IF(B276&lt;225,2800,IF(B276&lt;241,3000,IF(B276&lt;257,3200)))))))</f>
        <v>2000</v>
      </c>
    </row>
    <row r="381" spans="1:43" s="25" customFormat="1" ht="4.5" customHeight="1" x14ac:dyDescent="0.25">
      <c r="A381" s="37"/>
      <c r="AQ381" s="112"/>
    </row>
    <row r="382" spans="1:43" s="25" customFormat="1" ht="15" customHeight="1" x14ac:dyDescent="0.25">
      <c r="A382" s="37"/>
      <c r="B382" s="274" t="s">
        <v>23</v>
      </c>
      <c r="C382" s="274"/>
      <c r="D382" s="274"/>
      <c r="E382" s="274"/>
      <c r="F382" s="274"/>
      <c r="G382" s="274"/>
      <c r="H382" s="274"/>
      <c r="I382" s="274"/>
      <c r="J382" s="274"/>
      <c r="K382" s="274"/>
      <c r="L382" s="274"/>
      <c r="M382" s="274"/>
      <c r="N382" s="274"/>
      <c r="O382" s="274"/>
      <c r="P382" s="274"/>
      <c r="Q382" s="274"/>
      <c r="R382" s="274"/>
      <c r="S382" s="274"/>
      <c r="T382" s="274"/>
      <c r="U382" s="274"/>
      <c r="V382" s="274"/>
      <c r="W382" s="274"/>
      <c r="X382" s="274"/>
      <c r="Y382" s="274"/>
      <c r="Z382" s="274"/>
      <c r="AA382" s="274"/>
      <c r="AB382" s="274"/>
      <c r="AC382" s="274"/>
      <c r="AD382" s="274"/>
      <c r="AE382" s="274"/>
      <c r="AF382" s="274"/>
      <c r="AG382" s="274"/>
      <c r="AH382" s="274"/>
      <c r="AI382" s="274"/>
      <c r="AJ382" s="274"/>
      <c r="AK382" s="274"/>
      <c r="AL382" s="274"/>
      <c r="AM382" s="274"/>
      <c r="AN382" s="274"/>
      <c r="AO382" s="274"/>
      <c r="AP382" s="119"/>
      <c r="AQ382" s="112">
        <f>IF(B276&lt;273,3400,IF(B276&lt;289,3600,IF(B276&lt;305,3800,IF(B276&lt;321,4000,IF(B276&lt;337,4200,IF(B276&lt;353,4400,IF(B276&lt;369,4600)))))))</f>
        <v>3400</v>
      </c>
    </row>
    <row r="383" spans="1:43" s="25" customFormat="1" ht="2.25" customHeight="1" x14ac:dyDescent="0.25">
      <c r="A383" s="37"/>
    </row>
    <row r="384" spans="1:43" s="25" customFormat="1" ht="15" customHeight="1" x14ac:dyDescent="0.25">
      <c r="A384" s="37"/>
      <c r="B384" s="152" t="s">
        <v>44</v>
      </c>
      <c r="C384" s="119"/>
      <c r="D384" s="119"/>
      <c r="E384" s="119"/>
      <c r="F384" s="119"/>
      <c r="G384" s="119"/>
      <c r="H384" s="119"/>
      <c r="I384" s="119"/>
      <c r="J384" s="119"/>
      <c r="K384" s="119"/>
      <c r="L384" s="119"/>
      <c r="M384" s="119"/>
      <c r="N384" s="119"/>
      <c r="O384" s="119"/>
      <c r="Q384" s="169">
        <f>Q261*4</f>
        <v>0</v>
      </c>
      <c r="R384" s="170"/>
      <c r="S384" s="170"/>
      <c r="T384" s="170"/>
      <c r="U384" s="170"/>
      <c r="V384" s="171"/>
      <c r="W384" s="119" t="s">
        <v>37</v>
      </c>
      <c r="X384" s="119"/>
    </row>
    <row r="385" spans="1:42" s="25" customFormat="1" ht="2.25" customHeight="1" x14ac:dyDescent="0.25">
      <c r="A385" s="37"/>
      <c r="N385" s="20"/>
    </row>
    <row r="386" spans="1:42" s="25" customFormat="1" ht="15" customHeight="1" x14ac:dyDescent="0.25">
      <c r="A386" s="37"/>
      <c r="B386" s="152" t="s">
        <v>24</v>
      </c>
      <c r="C386" s="119"/>
      <c r="D386" s="119"/>
      <c r="E386" s="119"/>
      <c r="F386" s="119"/>
      <c r="G386" s="119"/>
      <c r="H386" s="119"/>
      <c r="I386" s="119"/>
      <c r="J386" s="119"/>
      <c r="K386" s="119"/>
      <c r="L386" s="119"/>
      <c r="M386" s="119"/>
      <c r="N386" s="119"/>
      <c r="O386" s="119"/>
      <c r="Q386" s="169">
        <f>IF(Q261=0,0,IF(Q261&lt;=41,50,(Q261*1.2)))</f>
        <v>0</v>
      </c>
      <c r="R386" s="170"/>
      <c r="S386" s="170"/>
      <c r="T386" s="170"/>
      <c r="U386" s="170"/>
      <c r="V386" s="171"/>
      <c r="W386" s="119" t="s">
        <v>37</v>
      </c>
      <c r="X386" s="119"/>
    </row>
    <row r="387" spans="1:42" s="25" customFormat="1" ht="2.25" customHeight="1" x14ac:dyDescent="0.25">
      <c r="A387" s="37"/>
    </row>
    <row r="388" spans="1:42" s="25" customFormat="1" ht="15" customHeight="1" x14ac:dyDescent="0.25">
      <c r="A388" s="37"/>
      <c r="B388" s="152" t="s">
        <v>74</v>
      </c>
      <c r="C388" s="119"/>
      <c r="D388" s="119"/>
      <c r="E388" s="119"/>
      <c r="F388" s="119"/>
      <c r="G388" s="119"/>
      <c r="H388" s="119"/>
      <c r="I388" s="119"/>
      <c r="J388" s="119"/>
      <c r="K388" s="119"/>
      <c r="L388" s="119"/>
      <c r="M388" s="119"/>
      <c r="N388" s="119"/>
      <c r="O388" s="119"/>
      <c r="Q388" s="169">
        <f>B268*1.2</f>
        <v>0</v>
      </c>
      <c r="R388" s="170"/>
      <c r="S388" s="170"/>
      <c r="T388" s="170"/>
      <c r="U388" s="170"/>
      <c r="V388" s="171"/>
      <c r="W388" s="119" t="s">
        <v>37</v>
      </c>
      <c r="X388" s="119"/>
    </row>
    <row r="389" spans="1:42" s="25" customFormat="1" ht="2.25" customHeight="1" x14ac:dyDescent="0.25">
      <c r="A389" s="37"/>
      <c r="N389" s="20"/>
    </row>
    <row r="390" spans="1:42" s="25" customFormat="1" ht="15" customHeight="1" x14ac:dyDescent="0.25">
      <c r="A390" s="37"/>
      <c r="B390" s="152" t="s">
        <v>25</v>
      </c>
      <c r="C390" s="119"/>
      <c r="D390" s="119"/>
      <c r="E390" s="119"/>
      <c r="F390" s="119"/>
      <c r="G390" s="119"/>
      <c r="H390" s="119"/>
      <c r="I390" s="119"/>
      <c r="J390" s="119"/>
      <c r="K390" s="119"/>
      <c r="L390" s="119"/>
      <c r="M390" s="119"/>
      <c r="N390" s="119"/>
      <c r="O390" s="119"/>
      <c r="Q390" s="169">
        <f>B272*24</f>
        <v>0</v>
      </c>
      <c r="R390" s="170"/>
      <c r="S390" s="170"/>
      <c r="T390" s="170"/>
      <c r="U390" s="170"/>
      <c r="V390" s="171"/>
      <c r="W390" s="119" t="s">
        <v>37</v>
      </c>
      <c r="X390" s="119"/>
    </row>
    <row r="391" spans="1:42" s="25" customFormat="1" ht="4.5" customHeight="1" x14ac:dyDescent="0.25">
      <c r="A391" s="37"/>
    </row>
    <row r="392" spans="1:42" s="25" customFormat="1" ht="15" customHeight="1" x14ac:dyDescent="0.25">
      <c r="A392" s="37"/>
      <c r="B392" s="301" t="s">
        <v>26</v>
      </c>
      <c r="C392" s="301"/>
      <c r="D392" s="301"/>
      <c r="E392" s="301"/>
      <c r="F392" s="301"/>
      <c r="G392" s="301"/>
      <c r="H392" s="301"/>
      <c r="I392" s="301"/>
      <c r="J392" s="301"/>
      <c r="K392" s="301"/>
      <c r="L392" s="301"/>
      <c r="M392" s="301"/>
      <c r="N392" s="301"/>
      <c r="O392" s="301"/>
      <c r="P392" s="301"/>
      <c r="Q392" s="301"/>
      <c r="R392" s="301"/>
      <c r="S392" s="301"/>
      <c r="T392" s="301"/>
      <c r="U392" s="301"/>
      <c r="V392" s="301"/>
      <c r="W392" s="301"/>
      <c r="X392" s="301"/>
      <c r="Y392" s="301"/>
      <c r="Z392" s="301"/>
      <c r="AA392" s="301"/>
      <c r="AB392" s="301"/>
      <c r="AC392" s="301"/>
      <c r="AD392" s="301"/>
      <c r="AE392" s="301"/>
      <c r="AF392" s="301"/>
      <c r="AG392" s="301"/>
      <c r="AH392" s="301"/>
      <c r="AI392" s="301"/>
      <c r="AJ392" s="301"/>
      <c r="AK392" s="301"/>
      <c r="AL392" s="301"/>
      <c r="AM392" s="301"/>
      <c r="AN392" s="301"/>
      <c r="AO392" s="301"/>
      <c r="AP392" s="119"/>
    </row>
    <row r="393" spans="1:42" s="25" customFormat="1" ht="4.5" customHeight="1" x14ac:dyDescent="0.25">
      <c r="A393" s="37"/>
    </row>
    <row r="394" spans="1:42" s="25" customFormat="1" ht="4.5" customHeight="1" x14ac:dyDescent="0.25">
      <c r="A394" s="37"/>
    </row>
    <row r="395" spans="1:42" s="25" customFormat="1" ht="15" customHeight="1" x14ac:dyDescent="0.25">
      <c r="A395" s="37">
        <v>36</v>
      </c>
      <c r="B395" s="258" t="s">
        <v>210</v>
      </c>
      <c r="C395" s="258"/>
      <c r="D395" s="258"/>
      <c r="E395" s="258"/>
      <c r="F395" s="258"/>
      <c r="G395" s="258"/>
      <c r="H395" s="258"/>
      <c r="I395" s="258"/>
      <c r="J395" s="258"/>
      <c r="K395" s="258"/>
      <c r="L395" s="258"/>
      <c r="M395" s="258"/>
      <c r="N395" s="258"/>
      <c r="O395" s="258"/>
      <c r="P395" s="258"/>
      <c r="Q395" s="258"/>
      <c r="R395" s="258"/>
      <c r="S395" s="258"/>
      <c r="T395" s="258"/>
      <c r="U395" s="258"/>
      <c r="V395" s="258"/>
      <c r="W395" s="258"/>
      <c r="X395" s="258"/>
      <c r="Y395" s="258"/>
      <c r="Z395" s="258"/>
      <c r="AA395" s="258"/>
      <c r="AB395" s="258"/>
      <c r="AC395" s="258"/>
      <c r="AD395" s="258"/>
      <c r="AE395" s="258"/>
      <c r="AF395" s="258"/>
      <c r="AG395" s="258"/>
      <c r="AH395" s="258"/>
      <c r="AI395" s="258"/>
      <c r="AJ395" s="258"/>
      <c r="AK395" s="258"/>
      <c r="AL395" s="258"/>
      <c r="AM395" s="258"/>
      <c r="AN395" s="258"/>
      <c r="AO395" s="258"/>
      <c r="AP395" s="258"/>
    </row>
    <row r="396" spans="1:42" s="25" customFormat="1" ht="17.399999999999999" customHeight="1" x14ac:dyDescent="0.25">
      <c r="A396" s="37"/>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c r="AN396" s="123"/>
      <c r="AO396" s="123"/>
      <c r="AP396" s="123"/>
    </row>
    <row r="397" spans="1:42" s="25" customFormat="1" ht="4.5" customHeight="1" x14ac:dyDescent="0.25">
      <c r="A397" s="37"/>
    </row>
    <row r="398" spans="1:42" s="77" customFormat="1" ht="15" customHeight="1" x14ac:dyDescent="0.25">
      <c r="A398" s="37">
        <v>37</v>
      </c>
      <c r="B398" s="131" t="s">
        <v>232</v>
      </c>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row>
    <row r="399" spans="1:42" s="77" customFormat="1" ht="15" customHeight="1" x14ac:dyDescent="0.25">
      <c r="A399" s="3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row>
    <row r="400" spans="1:42" s="77" customFormat="1" ht="42.75" customHeight="1" x14ac:dyDescent="0.25">
      <c r="A400" s="37"/>
      <c r="B400" s="150" t="s">
        <v>255</v>
      </c>
      <c r="C400" s="245"/>
      <c r="D400" s="245"/>
      <c r="E400" s="245"/>
      <c r="F400" s="245"/>
      <c r="G400" s="245"/>
      <c r="H400" s="245"/>
      <c r="I400" s="245"/>
      <c r="J400" s="245"/>
      <c r="K400" s="245"/>
      <c r="L400" s="245"/>
      <c r="M400" s="245"/>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245"/>
      <c r="AL400" s="245"/>
      <c r="AM400" s="245"/>
      <c r="AN400" s="245"/>
      <c r="AO400" s="245"/>
      <c r="AP400" s="245"/>
    </row>
    <row r="401" spans="1:40" s="77" customFormat="1" ht="2.25" customHeight="1" x14ac:dyDescent="0.25">
      <c r="A401" s="37"/>
    </row>
    <row r="402" spans="1:40" s="77" customFormat="1" ht="15" customHeight="1" x14ac:dyDescent="0.25">
      <c r="A402" s="37"/>
      <c r="B402" s="157" t="s">
        <v>233</v>
      </c>
      <c r="C402" s="157"/>
      <c r="D402" s="157"/>
      <c r="E402" s="157"/>
      <c r="F402" s="157"/>
      <c r="G402" s="65"/>
      <c r="I402" s="197" t="s">
        <v>29</v>
      </c>
      <c r="J402" s="197"/>
      <c r="K402" s="197"/>
      <c r="L402" s="197"/>
      <c r="M402" s="197"/>
      <c r="N402" s="197"/>
      <c r="O402" s="197"/>
      <c r="P402" s="197"/>
      <c r="Q402" s="197"/>
      <c r="S402" s="193" t="s">
        <v>30</v>
      </c>
      <c r="T402" s="193"/>
      <c r="U402" s="193"/>
      <c r="V402" s="193"/>
      <c r="X402" s="186" t="s">
        <v>31</v>
      </c>
      <c r="Y402" s="186"/>
      <c r="Z402" s="186"/>
      <c r="AA402" s="186"/>
      <c r="AB402" s="186"/>
      <c r="AC402" s="186"/>
      <c r="AD402" s="186"/>
      <c r="AE402" s="186"/>
      <c r="AF402" s="186"/>
      <c r="AG402" s="186"/>
      <c r="AH402" s="186"/>
      <c r="AI402" s="186"/>
      <c r="AJ402" s="186"/>
      <c r="AK402" s="186"/>
      <c r="AL402" s="186"/>
      <c r="AM402" s="186"/>
      <c r="AN402" s="186"/>
    </row>
    <row r="403" spans="1:40" s="77" customFormat="1" ht="15" customHeight="1" x14ac:dyDescent="0.25">
      <c r="A403" s="37"/>
      <c r="B403" s="157"/>
      <c r="C403" s="157"/>
      <c r="D403" s="157"/>
      <c r="E403" s="157"/>
      <c r="F403" s="157"/>
      <c r="I403" s="197"/>
      <c r="J403" s="197"/>
      <c r="K403" s="197"/>
      <c r="L403" s="197"/>
      <c r="M403" s="197"/>
      <c r="N403" s="197"/>
      <c r="O403" s="197"/>
      <c r="P403" s="197"/>
      <c r="Q403" s="197"/>
      <c r="S403" s="193"/>
      <c r="T403" s="193"/>
      <c r="U403" s="193"/>
      <c r="V403" s="193"/>
      <c r="X403" s="186"/>
      <c r="Y403" s="186"/>
      <c r="Z403" s="186"/>
      <c r="AA403" s="186"/>
      <c r="AB403" s="186"/>
      <c r="AC403" s="186"/>
      <c r="AD403" s="186"/>
      <c r="AE403" s="186"/>
      <c r="AF403" s="186"/>
      <c r="AG403" s="186"/>
      <c r="AH403" s="186"/>
      <c r="AI403" s="186"/>
      <c r="AJ403" s="186"/>
      <c r="AK403" s="186"/>
      <c r="AL403" s="186"/>
      <c r="AM403" s="186"/>
      <c r="AN403" s="186"/>
    </row>
    <row r="404" spans="1:40" s="77" customFormat="1" ht="2.25" customHeight="1" x14ac:dyDescent="0.25">
      <c r="A404" s="37"/>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row>
    <row r="405" spans="1:40" s="77" customFormat="1" ht="15" customHeight="1" x14ac:dyDescent="0.25">
      <c r="A405" s="37"/>
      <c r="B405" s="189"/>
      <c r="C405" s="190"/>
      <c r="D405" s="190"/>
      <c r="E405" s="191"/>
      <c r="I405" s="204"/>
      <c r="J405" s="205"/>
      <c r="K405" s="205"/>
      <c r="L405" s="205"/>
      <c r="M405" s="205"/>
      <c r="N405" s="206"/>
      <c r="O405" s="109" t="s">
        <v>37</v>
      </c>
      <c r="P405" s="109"/>
      <c r="Q405" s="110"/>
      <c r="R405" s="110"/>
      <c r="S405" s="201"/>
      <c r="T405" s="202"/>
      <c r="U405" s="202"/>
      <c r="V405" s="203"/>
      <c r="W405" s="106"/>
      <c r="X405" s="107"/>
      <c r="Y405" s="107"/>
      <c r="Z405" s="107"/>
      <c r="AA405" s="107"/>
      <c r="AB405" s="107"/>
      <c r="AC405" s="107"/>
      <c r="AD405" s="107"/>
      <c r="AE405" s="107"/>
      <c r="AF405" s="169">
        <f>IF(S405=0,I405,IF(S405&lt;1920,I405*0.7,IF(S405&lt;1970,I405*0.9,I405)))</f>
        <v>0</v>
      </c>
      <c r="AG405" s="170"/>
      <c r="AH405" s="170"/>
      <c r="AI405" s="170"/>
      <c r="AJ405" s="170"/>
      <c r="AK405" s="171"/>
      <c r="AL405" s="149" t="s">
        <v>37</v>
      </c>
      <c r="AM405" s="149"/>
    </row>
    <row r="406" spans="1:40" s="78" customFormat="1" ht="2.25" customHeight="1" x14ac:dyDescent="0.25">
      <c r="A406" s="46"/>
      <c r="I406" s="109"/>
      <c r="J406" s="109"/>
      <c r="K406" s="109"/>
      <c r="L406" s="109"/>
      <c r="M406" s="109"/>
      <c r="N406" s="109"/>
      <c r="O406" s="109"/>
      <c r="P406" s="109"/>
      <c r="Q406" s="109"/>
      <c r="R406" s="109"/>
      <c r="S406" s="109"/>
      <c r="T406" s="109"/>
      <c r="U406" s="109"/>
      <c r="V406" s="109"/>
      <c r="AF406" s="111"/>
      <c r="AG406" s="111"/>
      <c r="AH406" s="111"/>
      <c r="AI406" s="111"/>
      <c r="AJ406" s="111"/>
      <c r="AK406" s="111"/>
      <c r="AL406" s="109"/>
      <c r="AM406" s="109"/>
    </row>
    <row r="407" spans="1:40" s="77" customFormat="1" ht="15" customHeight="1" x14ac:dyDescent="0.25">
      <c r="A407" s="37"/>
      <c r="B407" s="189"/>
      <c r="C407" s="190"/>
      <c r="D407" s="190"/>
      <c r="E407" s="191"/>
      <c r="I407" s="204"/>
      <c r="J407" s="205"/>
      <c r="K407" s="205"/>
      <c r="L407" s="205"/>
      <c r="M407" s="205"/>
      <c r="N407" s="206"/>
      <c r="O407" s="109" t="s">
        <v>37</v>
      </c>
      <c r="P407" s="109"/>
      <c r="Q407" s="110"/>
      <c r="R407" s="110"/>
      <c r="S407" s="201"/>
      <c r="T407" s="202"/>
      <c r="U407" s="202"/>
      <c r="V407" s="203"/>
      <c r="W407" s="53"/>
      <c r="AF407" s="169">
        <f>IF(S407=0,I407,IF(S407&lt;1920,I407*0.7,IF(S407&lt;1970,I407*0.9,I407)))</f>
        <v>0</v>
      </c>
      <c r="AG407" s="170"/>
      <c r="AH407" s="170"/>
      <c r="AI407" s="170"/>
      <c r="AJ407" s="170"/>
      <c r="AK407" s="171"/>
      <c r="AL407" s="149" t="s">
        <v>37</v>
      </c>
      <c r="AM407" s="149"/>
    </row>
    <row r="408" spans="1:40" s="77" customFormat="1" ht="2.25" customHeight="1" x14ac:dyDescent="0.25">
      <c r="A408" s="37"/>
      <c r="G408" s="58"/>
      <c r="H408" s="58"/>
      <c r="I408" s="58"/>
      <c r="J408" s="58"/>
      <c r="K408" s="58"/>
      <c r="L408" s="58"/>
      <c r="M408" s="110"/>
      <c r="N408" s="110"/>
      <c r="O408" s="109"/>
      <c r="P408" s="109"/>
      <c r="Q408" s="110"/>
      <c r="R408" s="110"/>
      <c r="S408" s="110"/>
      <c r="T408" s="64"/>
      <c r="U408" s="64"/>
      <c r="V408" s="64"/>
      <c r="W408" s="64"/>
      <c r="AF408" s="58"/>
      <c r="AG408" s="58"/>
      <c r="AH408" s="58"/>
      <c r="AI408" s="58"/>
      <c r="AJ408" s="58"/>
      <c r="AK408" s="58"/>
      <c r="AL408" s="109"/>
      <c r="AM408" s="109"/>
    </row>
    <row r="409" spans="1:40" s="77" customFormat="1" ht="15" customHeight="1" x14ac:dyDescent="0.25">
      <c r="A409" s="37"/>
      <c r="B409" s="189"/>
      <c r="C409" s="190"/>
      <c r="D409" s="190"/>
      <c r="E409" s="191"/>
      <c r="I409" s="204"/>
      <c r="J409" s="205"/>
      <c r="K409" s="205"/>
      <c r="L409" s="205"/>
      <c r="M409" s="205"/>
      <c r="N409" s="206"/>
      <c r="O409" s="109" t="s">
        <v>37</v>
      </c>
      <c r="P409" s="109"/>
      <c r="Q409" s="110"/>
      <c r="R409" s="110"/>
      <c r="S409" s="201"/>
      <c r="T409" s="202"/>
      <c r="U409" s="202"/>
      <c r="V409" s="203"/>
      <c r="W409" s="53"/>
      <c r="AF409" s="169">
        <f>IF(S409=0,I409,IF(S409&lt;1920,I409*0.7,IF(S409&lt;1970,I409*0.9,I409)))</f>
        <v>0</v>
      </c>
      <c r="AG409" s="170"/>
      <c r="AH409" s="170"/>
      <c r="AI409" s="170"/>
      <c r="AJ409" s="170"/>
      <c r="AK409" s="171"/>
      <c r="AL409" s="149" t="s">
        <v>37</v>
      </c>
      <c r="AM409" s="149"/>
    </row>
    <row r="410" spans="1:40" s="77" customFormat="1" ht="2.25" customHeight="1" x14ac:dyDescent="0.25">
      <c r="A410" s="37"/>
      <c r="B410" s="78"/>
      <c r="C410" s="78"/>
      <c r="D410" s="78"/>
      <c r="E410" s="78"/>
      <c r="F410" s="78"/>
      <c r="G410" s="78"/>
      <c r="H410" s="78"/>
      <c r="I410" s="109"/>
      <c r="J410" s="109"/>
      <c r="K410" s="109"/>
      <c r="L410" s="109"/>
      <c r="M410" s="110"/>
      <c r="N410" s="110"/>
      <c r="O410" s="109"/>
      <c r="P410" s="109"/>
      <c r="Q410" s="110"/>
      <c r="R410" s="110"/>
      <c r="S410" s="110"/>
      <c r="T410" s="109"/>
      <c r="U410" s="109"/>
      <c r="V410" s="109"/>
      <c r="W410" s="78"/>
      <c r="AF410" s="111"/>
      <c r="AG410" s="111"/>
      <c r="AH410" s="111"/>
      <c r="AI410" s="111"/>
      <c r="AJ410" s="111"/>
      <c r="AK410" s="111"/>
      <c r="AL410" s="109"/>
      <c r="AM410" s="109"/>
    </row>
    <row r="411" spans="1:40" s="77" customFormat="1" ht="15" customHeight="1" x14ac:dyDescent="0.25">
      <c r="A411" s="37"/>
      <c r="B411" s="189"/>
      <c r="C411" s="190"/>
      <c r="D411" s="190"/>
      <c r="E411" s="191"/>
      <c r="I411" s="204"/>
      <c r="J411" s="205"/>
      <c r="K411" s="205"/>
      <c r="L411" s="205"/>
      <c r="M411" s="205"/>
      <c r="N411" s="206"/>
      <c r="O411" s="109" t="s">
        <v>37</v>
      </c>
      <c r="P411" s="109"/>
      <c r="Q411" s="110"/>
      <c r="R411" s="110"/>
      <c r="S411" s="201"/>
      <c r="T411" s="202"/>
      <c r="U411" s="202"/>
      <c r="V411" s="203"/>
      <c r="W411" s="53"/>
      <c r="AF411" s="169">
        <f>IF(S411=0,I411,IF(S411&lt;1920,I411*0.7,IF(S411&lt;1970,I411*0.9,I411)))</f>
        <v>0</v>
      </c>
      <c r="AG411" s="170"/>
      <c r="AH411" s="170"/>
      <c r="AI411" s="170"/>
      <c r="AJ411" s="170"/>
      <c r="AK411" s="171"/>
      <c r="AL411" s="149" t="s">
        <v>37</v>
      </c>
      <c r="AM411" s="149"/>
    </row>
    <row r="412" spans="1:40" s="77" customFormat="1" ht="2.25" customHeight="1" x14ac:dyDescent="0.25">
      <c r="A412" s="37"/>
      <c r="B412" s="78"/>
      <c r="C412" s="78"/>
      <c r="D412" s="78"/>
      <c r="E412" s="78"/>
      <c r="F412" s="78"/>
      <c r="G412" s="78"/>
      <c r="H412" s="78"/>
      <c r="I412" s="109"/>
      <c r="J412" s="109"/>
      <c r="K412" s="109"/>
      <c r="L412" s="109"/>
      <c r="M412" s="110"/>
      <c r="N412" s="110"/>
      <c r="O412" s="109"/>
      <c r="P412" s="109"/>
      <c r="Q412" s="110"/>
      <c r="R412" s="110"/>
      <c r="S412" s="110"/>
      <c r="T412" s="109"/>
      <c r="U412" s="109"/>
      <c r="V412" s="109"/>
      <c r="W412" s="78"/>
      <c r="AF412" s="111"/>
      <c r="AG412" s="111"/>
      <c r="AH412" s="111"/>
      <c r="AI412" s="111"/>
      <c r="AJ412" s="111"/>
      <c r="AK412" s="111"/>
      <c r="AL412" s="109"/>
      <c r="AM412" s="109"/>
    </row>
    <row r="413" spans="1:40" s="77" customFormat="1" ht="15" customHeight="1" x14ac:dyDescent="0.25">
      <c r="A413" s="37"/>
      <c r="B413" s="189"/>
      <c r="C413" s="190"/>
      <c r="D413" s="190"/>
      <c r="E413" s="191"/>
      <c r="I413" s="204"/>
      <c r="J413" s="205"/>
      <c r="K413" s="205"/>
      <c r="L413" s="205"/>
      <c r="M413" s="205"/>
      <c r="N413" s="206"/>
      <c r="O413" s="109" t="s">
        <v>37</v>
      </c>
      <c r="P413" s="109"/>
      <c r="Q413" s="110"/>
      <c r="R413" s="110"/>
      <c r="S413" s="201"/>
      <c r="T413" s="202"/>
      <c r="U413" s="202"/>
      <c r="V413" s="203"/>
      <c r="W413" s="53"/>
      <c r="AF413" s="169">
        <f>IF(S413=0,I413,IF(S413&lt;1920,I413*0.7,IF(S413&lt;1970,I413*0.9,I413)))</f>
        <v>0</v>
      </c>
      <c r="AG413" s="170"/>
      <c r="AH413" s="170"/>
      <c r="AI413" s="170"/>
      <c r="AJ413" s="170"/>
      <c r="AK413" s="171"/>
      <c r="AL413" s="149" t="s">
        <v>37</v>
      </c>
      <c r="AM413" s="149"/>
    </row>
    <row r="414" spans="1:40" s="77" customFormat="1" ht="2.25" customHeight="1" x14ac:dyDescent="0.25">
      <c r="A414" s="37"/>
      <c r="B414" s="78"/>
      <c r="C414" s="78"/>
      <c r="D414" s="78"/>
      <c r="E414" s="78"/>
      <c r="F414" s="78"/>
      <c r="G414" s="78"/>
      <c r="H414" s="78"/>
      <c r="I414" s="109"/>
      <c r="J414" s="109"/>
      <c r="K414" s="109"/>
      <c r="L414" s="109"/>
      <c r="M414" s="110"/>
      <c r="N414" s="110"/>
      <c r="O414" s="109"/>
      <c r="P414" s="109"/>
      <c r="Q414" s="110"/>
      <c r="R414" s="110"/>
      <c r="S414" s="110"/>
      <c r="T414" s="109"/>
      <c r="U414" s="109"/>
      <c r="V414" s="109"/>
      <c r="W414" s="78"/>
      <c r="AF414" s="111"/>
      <c r="AG414" s="111"/>
      <c r="AH414" s="111"/>
      <c r="AI414" s="111"/>
      <c r="AJ414" s="111"/>
      <c r="AK414" s="111"/>
      <c r="AL414" s="109"/>
      <c r="AM414" s="109"/>
    </row>
    <row r="415" spans="1:40" s="77" customFormat="1" ht="15" customHeight="1" x14ac:dyDescent="0.25">
      <c r="A415" s="37"/>
      <c r="B415" s="189"/>
      <c r="C415" s="190"/>
      <c r="D415" s="190"/>
      <c r="E415" s="191"/>
      <c r="I415" s="204"/>
      <c r="J415" s="205"/>
      <c r="K415" s="205"/>
      <c r="L415" s="205"/>
      <c r="M415" s="205"/>
      <c r="N415" s="206"/>
      <c r="O415" s="109" t="s">
        <v>37</v>
      </c>
      <c r="P415" s="109"/>
      <c r="Q415" s="110"/>
      <c r="R415" s="110"/>
      <c r="S415" s="201"/>
      <c r="T415" s="202"/>
      <c r="U415" s="202"/>
      <c r="V415" s="203"/>
      <c r="W415" s="53"/>
      <c r="AF415" s="169">
        <f>IF(S415=0,I415,IF(S415&lt;1920,I415*0.7,IF(S415&lt;1970,I415*0.9,I415)))</f>
        <v>0</v>
      </c>
      <c r="AG415" s="170"/>
      <c r="AH415" s="170"/>
      <c r="AI415" s="170"/>
      <c r="AJ415" s="170"/>
      <c r="AK415" s="171"/>
      <c r="AL415" s="149" t="s">
        <v>37</v>
      </c>
      <c r="AM415" s="149"/>
    </row>
    <row r="416" spans="1:40" s="77" customFormat="1" ht="2.25" customHeight="1" x14ac:dyDescent="0.25">
      <c r="A416" s="37"/>
      <c r="B416" s="78"/>
      <c r="C416" s="78"/>
      <c r="D416" s="78"/>
      <c r="E416" s="78"/>
      <c r="F416" s="78"/>
      <c r="G416" s="78"/>
      <c r="H416" s="78"/>
      <c r="I416" s="78"/>
      <c r="J416" s="78"/>
      <c r="K416" s="78"/>
      <c r="L416" s="78"/>
      <c r="O416" s="78"/>
      <c r="P416" s="78"/>
      <c r="T416" s="78"/>
      <c r="U416" s="78"/>
      <c r="V416" s="78"/>
      <c r="W416" s="78"/>
      <c r="AF416" s="111"/>
      <c r="AG416" s="111"/>
      <c r="AH416" s="111"/>
      <c r="AI416" s="111"/>
      <c r="AJ416" s="111"/>
      <c r="AK416" s="111"/>
      <c r="AL416" s="109"/>
      <c r="AM416" s="109"/>
    </row>
    <row r="417" spans="1:42" s="77" customFormat="1" ht="15" customHeight="1" x14ac:dyDescent="0.25">
      <c r="A417" s="37"/>
      <c r="B417" s="189"/>
      <c r="C417" s="190"/>
      <c r="D417" s="190"/>
      <c r="E417" s="191"/>
      <c r="I417" s="204"/>
      <c r="J417" s="205"/>
      <c r="K417" s="205"/>
      <c r="L417" s="205"/>
      <c r="M417" s="205"/>
      <c r="N417" s="206"/>
      <c r="O417" s="78" t="s">
        <v>37</v>
      </c>
      <c r="P417" s="78"/>
      <c r="S417" s="201"/>
      <c r="T417" s="202"/>
      <c r="U417" s="202"/>
      <c r="V417" s="203"/>
      <c r="W417" s="53"/>
      <c r="AF417" s="169">
        <f>IF(S417=0,I417,IF(S417&lt;1920,I417*0.7,IF(S417&lt;1970,I417*0.9,I417)))</f>
        <v>0</v>
      </c>
      <c r="AG417" s="170"/>
      <c r="AH417" s="170"/>
      <c r="AI417" s="170"/>
      <c r="AJ417" s="170"/>
      <c r="AK417" s="171"/>
      <c r="AL417" s="149" t="s">
        <v>37</v>
      </c>
      <c r="AM417" s="149"/>
    </row>
    <row r="418" spans="1:42" s="77" customFormat="1" ht="2.25" customHeight="1" x14ac:dyDescent="0.25">
      <c r="A418" s="37"/>
      <c r="B418" s="78"/>
      <c r="C418" s="78"/>
      <c r="D418" s="78"/>
      <c r="E418" s="78"/>
      <c r="F418" s="78"/>
      <c r="G418" s="78"/>
      <c r="H418" s="78"/>
      <c r="I418" s="78"/>
      <c r="J418" s="78"/>
      <c r="K418" s="78"/>
      <c r="L418" s="78"/>
      <c r="O418" s="78"/>
      <c r="P418" s="78"/>
      <c r="T418" s="78"/>
      <c r="U418" s="78"/>
      <c r="V418" s="78"/>
      <c r="W418" s="78"/>
      <c r="AF418" s="111"/>
      <c r="AG418" s="111"/>
      <c r="AH418" s="111"/>
      <c r="AI418" s="111"/>
      <c r="AJ418" s="111"/>
      <c r="AK418" s="111"/>
      <c r="AL418" s="109"/>
      <c r="AM418" s="109"/>
    </row>
    <row r="419" spans="1:42" s="77" customFormat="1" ht="15" customHeight="1" x14ac:dyDescent="0.25">
      <c r="A419" s="37"/>
      <c r="B419" s="189"/>
      <c r="C419" s="190"/>
      <c r="D419" s="190"/>
      <c r="E419" s="191"/>
      <c r="I419" s="204"/>
      <c r="J419" s="205"/>
      <c r="K419" s="205"/>
      <c r="L419" s="205"/>
      <c r="M419" s="205"/>
      <c r="N419" s="206"/>
      <c r="O419" s="78" t="s">
        <v>37</v>
      </c>
      <c r="P419" s="78"/>
      <c r="S419" s="201"/>
      <c r="T419" s="202"/>
      <c r="U419" s="202"/>
      <c r="V419" s="203"/>
      <c r="W419" s="53"/>
      <c r="AF419" s="169">
        <f>IF(S419=0,I419,IF(S419&lt;1920,I419*0.7,IF(S419&lt;1970,I419*0.9,I419)))</f>
        <v>0</v>
      </c>
      <c r="AG419" s="170"/>
      <c r="AH419" s="170"/>
      <c r="AI419" s="170"/>
      <c r="AJ419" s="170"/>
      <c r="AK419" s="171"/>
      <c r="AL419" s="149" t="s">
        <v>37</v>
      </c>
      <c r="AM419" s="149"/>
    </row>
    <row r="420" spans="1:42" s="77" customFormat="1" ht="2.25" customHeight="1" x14ac:dyDescent="0.25">
      <c r="A420" s="37"/>
      <c r="B420" s="78"/>
      <c r="C420" s="78"/>
      <c r="D420" s="78"/>
      <c r="E420" s="78"/>
      <c r="F420" s="78"/>
      <c r="G420" s="78"/>
      <c r="H420" s="78"/>
      <c r="I420" s="78"/>
      <c r="J420" s="78"/>
      <c r="K420" s="78"/>
      <c r="L420" s="78"/>
      <c r="O420" s="78"/>
      <c r="P420" s="78"/>
      <c r="T420" s="78"/>
      <c r="U420" s="78"/>
      <c r="V420" s="78"/>
      <c r="W420" s="78"/>
      <c r="AF420" s="111"/>
      <c r="AG420" s="111"/>
      <c r="AH420" s="111"/>
      <c r="AI420" s="111"/>
      <c r="AJ420" s="111"/>
      <c r="AK420" s="111"/>
      <c r="AL420" s="109"/>
      <c r="AM420" s="109"/>
    </row>
    <row r="421" spans="1:42" s="77" customFormat="1" ht="15" customHeight="1" x14ac:dyDescent="0.25">
      <c r="A421" s="37"/>
      <c r="B421" s="189"/>
      <c r="C421" s="190"/>
      <c r="D421" s="190"/>
      <c r="E421" s="191"/>
      <c r="I421" s="204"/>
      <c r="J421" s="205"/>
      <c r="K421" s="205"/>
      <c r="L421" s="205"/>
      <c r="M421" s="205"/>
      <c r="N421" s="206"/>
      <c r="O421" s="78" t="s">
        <v>37</v>
      </c>
      <c r="P421" s="78"/>
      <c r="S421" s="201"/>
      <c r="T421" s="202"/>
      <c r="U421" s="202"/>
      <c r="V421" s="203"/>
      <c r="W421" s="53"/>
      <c r="AF421" s="169">
        <f>IF(S421=0,I421,IF(S421&lt;1920,I421*0.7,IF(S421&lt;1970,I421*0.9,I421)))</f>
        <v>0</v>
      </c>
      <c r="AG421" s="170"/>
      <c r="AH421" s="170"/>
      <c r="AI421" s="170"/>
      <c r="AJ421" s="170"/>
      <c r="AK421" s="171"/>
      <c r="AL421" s="149" t="s">
        <v>37</v>
      </c>
      <c r="AM421" s="149"/>
    </row>
    <row r="422" spans="1:42" s="77" customFormat="1" ht="2.25" customHeight="1" x14ac:dyDescent="0.25">
      <c r="A422" s="37"/>
      <c r="B422" s="78"/>
      <c r="C422" s="78"/>
      <c r="D422" s="78"/>
      <c r="E422" s="115"/>
      <c r="F422" s="78"/>
      <c r="G422" s="78"/>
      <c r="H422" s="78"/>
      <c r="I422" s="78"/>
      <c r="J422" s="78"/>
      <c r="K422" s="78"/>
      <c r="L422" s="78"/>
      <c r="O422" s="78"/>
      <c r="P422" s="78"/>
      <c r="S422" s="114"/>
      <c r="T422" s="115"/>
      <c r="U422" s="115"/>
      <c r="V422" s="115"/>
      <c r="W422" s="78"/>
      <c r="AF422" s="111"/>
      <c r="AG422" s="111"/>
      <c r="AH422" s="111"/>
      <c r="AI422" s="111"/>
      <c r="AJ422" s="111"/>
      <c r="AK422" s="111"/>
      <c r="AL422" s="109"/>
      <c r="AM422" s="109"/>
    </row>
    <row r="423" spans="1:42" s="77" customFormat="1" ht="15" customHeight="1" x14ac:dyDescent="0.25">
      <c r="A423" s="37"/>
      <c r="B423" s="201"/>
      <c r="C423" s="202"/>
      <c r="D423" s="202"/>
      <c r="E423" s="203"/>
      <c r="F423" s="13"/>
      <c r="I423" s="204"/>
      <c r="J423" s="205"/>
      <c r="K423" s="205"/>
      <c r="L423" s="205"/>
      <c r="M423" s="205"/>
      <c r="N423" s="206"/>
      <c r="O423" s="78" t="s">
        <v>37</v>
      </c>
      <c r="P423" s="78"/>
      <c r="S423" s="201"/>
      <c r="T423" s="202"/>
      <c r="U423" s="202"/>
      <c r="V423" s="203"/>
      <c r="W423" s="53"/>
      <c r="AF423" s="169">
        <f>IF(S423=0,I423,IF(S423&lt;1920,I423*0.7,IF(S423&lt;1970,I423*0.9,I423)))</f>
        <v>0</v>
      </c>
      <c r="AG423" s="170"/>
      <c r="AH423" s="170"/>
      <c r="AI423" s="170"/>
      <c r="AJ423" s="170"/>
      <c r="AK423" s="171"/>
      <c r="AL423" s="149" t="s">
        <v>37</v>
      </c>
      <c r="AM423" s="149"/>
    </row>
    <row r="424" spans="1:42" s="77" customFormat="1" ht="2.25" customHeight="1" x14ac:dyDescent="0.25">
      <c r="A424" s="37"/>
      <c r="B424" s="78"/>
      <c r="C424" s="78"/>
      <c r="D424" s="78"/>
      <c r="E424" s="78"/>
      <c r="F424" s="78"/>
      <c r="G424" s="78"/>
      <c r="H424" s="78"/>
      <c r="I424" s="78"/>
      <c r="J424" s="78"/>
      <c r="K424" s="78"/>
      <c r="L424" s="78"/>
      <c r="O424" s="78"/>
      <c r="P424" s="78"/>
      <c r="T424" s="78"/>
      <c r="U424" s="78"/>
      <c r="V424" s="78"/>
      <c r="W424" s="78"/>
      <c r="AF424" s="111"/>
      <c r="AG424" s="111"/>
      <c r="AH424" s="111"/>
      <c r="AI424" s="111"/>
      <c r="AJ424" s="111"/>
      <c r="AK424" s="111"/>
      <c r="AL424" s="109"/>
      <c r="AM424" s="109"/>
    </row>
    <row r="425" spans="1:42" s="77" customFormat="1" ht="15" customHeight="1" x14ac:dyDescent="0.25">
      <c r="A425" s="37"/>
      <c r="B425" s="201"/>
      <c r="C425" s="202"/>
      <c r="D425" s="202"/>
      <c r="E425" s="203"/>
      <c r="F425" s="13"/>
      <c r="I425" s="204"/>
      <c r="J425" s="205"/>
      <c r="K425" s="205"/>
      <c r="L425" s="205"/>
      <c r="M425" s="205"/>
      <c r="N425" s="206"/>
      <c r="O425" s="78" t="s">
        <v>37</v>
      </c>
      <c r="P425" s="78"/>
      <c r="S425" s="201"/>
      <c r="T425" s="202"/>
      <c r="U425" s="202"/>
      <c r="V425" s="203"/>
      <c r="W425" s="53"/>
      <c r="AF425" s="169">
        <f>IF(S425=0,I425,IF(S425&lt;1920,I425*0.7,IF(S425&lt;1970,I425*0.9,I425)))</f>
        <v>0</v>
      </c>
      <c r="AG425" s="170"/>
      <c r="AH425" s="170"/>
      <c r="AI425" s="170"/>
      <c r="AJ425" s="170"/>
      <c r="AK425" s="171"/>
      <c r="AL425" s="149" t="s">
        <v>37</v>
      </c>
      <c r="AM425" s="149"/>
    </row>
    <row r="426" spans="1:42" s="77" customFormat="1" ht="2.25" customHeight="1" x14ac:dyDescent="0.25">
      <c r="A426" s="37"/>
      <c r="B426" s="78"/>
      <c r="C426" s="78"/>
      <c r="D426" s="78"/>
      <c r="E426" s="78"/>
      <c r="F426" s="78"/>
      <c r="G426" s="78"/>
      <c r="H426" s="78"/>
      <c r="I426" s="78"/>
      <c r="J426" s="78"/>
      <c r="K426" s="78"/>
      <c r="L426" s="78"/>
      <c r="O426" s="78"/>
      <c r="P426" s="78"/>
      <c r="T426" s="78"/>
      <c r="U426" s="78"/>
      <c r="V426" s="78"/>
      <c r="W426" s="78"/>
      <c r="AF426" s="111"/>
      <c r="AG426" s="111"/>
      <c r="AH426" s="111"/>
      <c r="AI426" s="111"/>
      <c r="AJ426" s="111"/>
      <c r="AK426" s="111"/>
      <c r="AL426" s="109"/>
      <c r="AM426" s="109"/>
    </row>
    <row r="427" spans="1:42" s="77" customFormat="1" ht="15" customHeight="1" x14ac:dyDescent="0.25">
      <c r="A427" s="37"/>
      <c r="B427" s="201"/>
      <c r="C427" s="202"/>
      <c r="D427" s="202"/>
      <c r="E427" s="203"/>
      <c r="F427" s="13"/>
      <c r="I427" s="204"/>
      <c r="J427" s="205"/>
      <c r="K427" s="205"/>
      <c r="L427" s="205"/>
      <c r="M427" s="205"/>
      <c r="N427" s="206"/>
      <c r="O427" s="78" t="s">
        <v>37</v>
      </c>
      <c r="P427" s="78"/>
      <c r="S427" s="201"/>
      <c r="T427" s="202"/>
      <c r="U427" s="202"/>
      <c r="V427" s="203"/>
      <c r="W427" s="53"/>
      <c r="X427" s="78"/>
      <c r="AF427" s="169">
        <f>IF(S427=0,I427,IF(S427&lt;1920,I427*0.7,IF(S427&lt;1970,I427*0.9,I427)))</f>
        <v>0</v>
      </c>
      <c r="AG427" s="170"/>
      <c r="AH427" s="170"/>
      <c r="AI427" s="170"/>
      <c r="AJ427" s="170"/>
      <c r="AK427" s="171"/>
      <c r="AL427" s="149" t="s">
        <v>37</v>
      </c>
      <c r="AM427" s="149"/>
    </row>
    <row r="428" spans="1:42" s="77" customFormat="1" ht="15" customHeight="1" x14ac:dyDescent="0.25">
      <c r="A428" s="37">
        <v>38</v>
      </c>
      <c r="B428" s="195" t="s">
        <v>247</v>
      </c>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row>
    <row r="429" spans="1:42" s="77" customFormat="1" ht="15" customHeight="1" x14ac:dyDescent="0.25">
      <c r="A429" s="37"/>
      <c r="B429" s="207"/>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207"/>
      <c r="AK429" s="207"/>
      <c r="AL429" s="207"/>
      <c r="AM429" s="207"/>
      <c r="AN429" s="207"/>
      <c r="AO429" s="207"/>
      <c r="AP429" s="207"/>
    </row>
    <row r="430" spans="1:42" s="77" customFormat="1" ht="34.200000000000003" customHeight="1" x14ac:dyDescent="0.25">
      <c r="A430" s="37"/>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07"/>
      <c r="AI430" s="207"/>
      <c r="AJ430" s="207"/>
      <c r="AK430" s="207"/>
      <c r="AL430" s="207"/>
      <c r="AM430" s="207"/>
      <c r="AN430" s="207"/>
      <c r="AO430" s="207"/>
      <c r="AP430" s="207"/>
    </row>
    <row r="431" spans="1:42" s="77" customFormat="1" ht="4.3499999999999996" customHeight="1" x14ac:dyDescent="0.25">
      <c r="A431" s="37"/>
      <c r="B431" s="207"/>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07"/>
      <c r="AI431" s="207"/>
      <c r="AJ431" s="207"/>
      <c r="AK431" s="207"/>
      <c r="AL431" s="207"/>
      <c r="AM431" s="207"/>
      <c r="AN431" s="207"/>
      <c r="AO431" s="207"/>
      <c r="AP431" s="207"/>
    </row>
    <row r="432" spans="1:42" s="77" customFormat="1" ht="30.75" customHeight="1" x14ac:dyDescent="0.25">
      <c r="A432" s="37"/>
      <c r="B432" s="195" t="s">
        <v>255</v>
      </c>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c r="Z432" s="195"/>
      <c r="AA432" s="195"/>
      <c r="AB432" s="195"/>
      <c r="AC432" s="195"/>
      <c r="AD432" s="195"/>
      <c r="AE432" s="195"/>
      <c r="AF432" s="195"/>
      <c r="AG432" s="195"/>
      <c r="AH432" s="195"/>
      <c r="AI432" s="195"/>
      <c r="AJ432" s="195"/>
      <c r="AK432" s="195"/>
      <c r="AL432" s="195"/>
      <c r="AM432" s="195"/>
      <c r="AN432" s="195"/>
      <c r="AO432" s="195"/>
      <c r="AP432" s="195"/>
    </row>
    <row r="433" spans="1:42" s="77" customFormat="1" ht="2.1" customHeight="1" x14ac:dyDescent="0.25">
      <c r="A433" s="37"/>
    </row>
    <row r="434" spans="1:42" s="77" customFormat="1" ht="15" customHeight="1" x14ac:dyDescent="0.25">
      <c r="A434" s="37"/>
      <c r="B434" s="173" t="s">
        <v>234</v>
      </c>
      <c r="C434" s="173"/>
      <c r="D434" s="173"/>
      <c r="E434" s="173"/>
      <c r="G434" s="186" t="s">
        <v>29</v>
      </c>
      <c r="H434" s="187"/>
      <c r="I434" s="187"/>
      <c r="J434" s="187"/>
      <c r="K434" s="187"/>
      <c r="L434" s="187"/>
      <c r="M434" s="187"/>
      <c r="N434" s="187"/>
      <c r="O434" s="13"/>
      <c r="P434" s="193" t="s">
        <v>30</v>
      </c>
      <c r="Q434" s="187"/>
      <c r="R434" s="187"/>
      <c r="S434" s="187"/>
      <c r="T434" s="79"/>
      <c r="U434" s="186" t="s">
        <v>31</v>
      </c>
      <c r="V434" s="196"/>
      <c r="W434" s="196"/>
      <c r="X434" s="196"/>
      <c r="Y434" s="196"/>
      <c r="Z434" s="196"/>
      <c r="AA434" s="196"/>
      <c r="AB434" s="196"/>
      <c r="AC434" s="196"/>
      <c r="AD434" s="187"/>
      <c r="AE434" s="187"/>
      <c r="AG434" s="186" t="s">
        <v>235</v>
      </c>
      <c r="AH434" s="198"/>
      <c r="AI434" s="198"/>
      <c r="AJ434" s="198"/>
      <c r="AK434" s="198"/>
      <c r="AL434" s="198"/>
      <c r="AM434" s="198"/>
      <c r="AN434" s="198"/>
      <c r="AO434" s="198"/>
    </row>
    <row r="435" spans="1:42" s="77" customFormat="1" ht="15" customHeight="1" x14ac:dyDescent="0.25">
      <c r="A435" s="37"/>
      <c r="B435" s="173"/>
      <c r="C435" s="173"/>
      <c r="D435" s="173"/>
      <c r="E435" s="173"/>
      <c r="G435" s="187"/>
      <c r="H435" s="187"/>
      <c r="I435" s="187"/>
      <c r="J435" s="187"/>
      <c r="K435" s="187"/>
      <c r="L435" s="187"/>
      <c r="M435" s="187"/>
      <c r="N435" s="187"/>
      <c r="O435" s="13"/>
      <c r="P435" s="187"/>
      <c r="Q435" s="187"/>
      <c r="R435" s="187"/>
      <c r="S435" s="187"/>
      <c r="T435" s="79"/>
      <c r="U435" s="196"/>
      <c r="V435" s="196"/>
      <c r="W435" s="196"/>
      <c r="X435" s="196"/>
      <c r="Y435" s="196"/>
      <c r="Z435" s="196"/>
      <c r="AA435" s="196"/>
      <c r="AB435" s="196"/>
      <c r="AC435" s="196"/>
      <c r="AD435" s="187"/>
      <c r="AE435" s="187"/>
      <c r="AG435" s="198"/>
      <c r="AH435" s="198"/>
      <c r="AI435" s="198"/>
      <c r="AJ435" s="198"/>
      <c r="AK435" s="198"/>
      <c r="AL435" s="198"/>
      <c r="AM435" s="198"/>
      <c r="AN435" s="198"/>
      <c r="AO435" s="198"/>
    </row>
    <row r="436" spans="1:42" s="77" customFormat="1" ht="2.25" customHeight="1" x14ac:dyDescent="0.25">
      <c r="A436" s="37"/>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G436" s="13"/>
      <c r="AH436" s="13"/>
      <c r="AI436" s="13"/>
      <c r="AJ436" s="13"/>
      <c r="AK436" s="13"/>
      <c r="AL436" s="13"/>
      <c r="AM436" s="13"/>
      <c r="AN436" s="13"/>
      <c r="AO436" s="13"/>
    </row>
    <row r="437" spans="1:42" s="77" customFormat="1" ht="15" customHeight="1" x14ac:dyDescent="0.25">
      <c r="A437" s="37"/>
      <c r="B437" s="189"/>
      <c r="C437" s="190"/>
      <c r="D437" s="190"/>
      <c r="E437" s="191"/>
      <c r="G437" s="160"/>
      <c r="H437" s="161"/>
      <c r="I437" s="161"/>
      <c r="J437" s="161"/>
      <c r="K437" s="161"/>
      <c r="L437" s="162"/>
      <c r="M437" s="149" t="s">
        <v>37</v>
      </c>
      <c r="N437" s="149"/>
      <c r="O437" s="13"/>
      <c r="P437" s="132"/>
      <c r="Q437" s="133"/>
      <c r="R437" s="133"/>
      <c r="S437" s="134"/>
      <c r="U437" s="13"/>
      <c r="V437" s="13"/>
      <c r="W437" s="78"/>
      <c r="X437" s="169">
        <f>IF(P437=0,G437,IF(P437&lt;1920,G437*0.7,IF(P437&lt;1970,G437*0.9,G437)))</f>
        <v>0</v>
      </c>
      <c r="Y437" s="170"/>
      <c r="Z437" s="170"/>
      <c r="AA437" s="170"/>
      <c r="AB437" s="170"/>
      <c r="AC437" s="171"/>
      <c r="AD437" s="149" t="s">
        <v>37</v>
      </c>
      <c r="AE437" s="149"/>
      <c r="AG437" s="176"/>
      <c r="AH437" s="176"/>
      <c r="AI437" s="176"/>
      <c r="AJ437" s="176"/>
      <c r="AK437" s="13"/>
      <c r="AL437" s="13"/>
      <c r="AM437" s="13"/>
      <c r="AN437" s="13"/>
      <c r="AO437" s="13"/>
    </row>
    <row r="438" spans="1:42" s="77" customFormat="1" ht="2.25" customHeight="1" x14ac:dyDescent="0.25">
      <c r="A438" s="37"/>
      <c r="I438" s="13"/>
      <c r="J438" s="13"/>
      <c r="K438" s="13"/>
      <c r="L438" s="13"/>
      <c r="M438" s="78"/>
      <c r="N438" s="78"/>
      <c r="O438" s="13"/>
      <c r="P438" s="13"/>
      <c r="Q438" s="13"/>
      <c r="R438" s="13"/>
      <c r="S438" s="13"/>
      <c r="T438" s="13"/>
      <c r="U438" s="13"/>
      <c r="V438" s="13"/>
      <c r="X438" s="89"/>
      <c r="Y438" s="89"/>
      <c r="Z438" s="89"/>
      <c r="AA438" s="89"/>
      <c r="AB438" s="89"/>
      <c r="AC438" s="78"/>
      <c r="AD438" s="13"/>
      <c r="AE438" s="13"/>
      <c r="AG438" s="13"/>
      <c r="AH438" s="13"/>
      <c r="AI438" s="13"/>
      <c r="AJ438" s="13"/>
      <c r="AK438" s="13"/>
      <c r="AL438" s="13"/>
      <c r="AM438" s="13"/>
      <c r="AN438" s="13"/>
      <c r="AO438" s="13"/>
    </row>
    <row r="439" spans="1:42" s="77" customFormat="1" ht="15" customHeight="1" x14ac:dyDescent="0.25">
      <c r="A439" s="37"/>
      <c r="B439" s="189"/>
      <c r="C439" s="190"/>
      <c r="D439" s="190"/>
      <c r="E439" s="191"/>
      <c r="G439" s="160"/>
      <c r="H439" s="161"/>
      <c r="I439" s="161"/>
      <c r="J439" s="161"/>
      <c r="K439" s="161"/>
      <c r="L439" s="162"/>
      <c r="M439" s="149" t="s">
        <v>37</v>
      </c>
      <c r="N439" s="149"/>
      <c r="O439" s="13"/>
      <c r="P439" s="132"/>
      <c r="Q439" s="133"/>
      <c r="R439" s="133"/>
      <c r="S439" s="134"/>
      <c r="U439" s="13"/>
      <c r="V439" s="13"/>
      <c r="X439" s="169">
        <f>IF(P439=0,G439,IF(P439&lt;1920,G439*0.7,IF(P439&lt;1970,G439*0.9,G439)))</f>
        <v>0</v>
      </c>
      <c r="Y439" s="170"/>
      <c r="Z439" s="170"/>
      <c r="AA439" s="170"/>
      <c r="AB439" s="170"/>
      <c r="AC439" s="171"/>
      <c r="AD439" s="149" t="s">
        <v>37</v>
      </c>
      <c r="AE439" s="149"/>
      <c r="AG439" s="176"/>
      <c r="AH439" s="176"/>
      <c r="AI439" s="176"/>
      <c r="AJ439" s="176"/>
      <c r="AK439" s="13"/>
      <c r="AL439" s="13"/>
      <c r="AM439" s="13"/>
      <c r="AN439" s="13"/>
      <c r="AO439" s="13"/>
    </row>
    <row r="440" spans="1:42" s="77" customFormat="1" ht="2.25" customHeight="1" x14ac:dyDescent="0.3">
      <c r="A440" s="37"/>
      <c r="AG440" s="88"/>
      <c r="AH440" s="88"/>
      <c r="AI440" s="88"/>
      <c r="AJ440" s="88"/>
      <c r="AK440" s="88"/>
      <c r="AL440" s="88"/>
      <c r="AM440" s="88"/>
      <c r="AN440" s="88"/>
      <c r="AO440" s="88"/>
    </row>
    <row r="441" spans="1:42" s="25" customFormat="1" ht="12.75" customHeight="1" x14ac:dyDescent="0.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c r="AO441" s="126"/>
      <c r="AP441" s="126"/>
    </row>
    <row r="442" spans="1:42" s="25" customFormat="1" ht="15" customHeight="1" x14ac:dyDescent="0.25">
      <c r="A442" s="37">
        <v>39</v>
      </c>
      <c r="B442" s="273" t="s">
        <v>72</v>
      </c>
      <c r="C442" s="273"/>
      <c r="D442" s="273"/>
      <c r="E442" s="273"/>
      <c r="F442" s="273"/>
      <c r="G442" s="273"/>
      <c r="H442" s="273"/>
      <c r="I442" s="273"/>
      <c r="J442" s="273"/>
      <c r="K442" s="273"/>
      <c r="L442" s="273"/>
      <c r="M442" s="273"/>
      <c r="N442" s="273"/>
      <c r="O442" s="273"/>
      <c r="P442" s="273"/>
      <c r="Q442" s="273"/>
      <c r="R442" s="273"/>
      <c r="S442" s="273"/>
      <c r="T442" s="273"/>
      <c r="U442" s="273"/>
      <c r="V442" s="273"/>
      <c r="W442" s="273"/>
      <c r="X442" s="273"/>
      <c r="Y442" s="273"/>
      <c r="Z442" s="273"/>
      <c r="AA442" s="273"/>
      <c r="AB442" s="273"/>
      <c r="AC442" s="273"/>
      <c r="AD442" s="273"/>
      <c r="AE442" s="273"/>
      <c r="AF442" s="273"/>
      <c r="AG442" s="273"/>
      <c r="AH442" s="273"/>
      <c r="AI442" s="273"/>
      <c r="AJ442" s="273"/>
      <c r="AK442" s="169">
        <f>IF((SUM(AF405,AF407,AF409,AF411,AF413,AF415,AF417,AF419,AF421,AF423,AF425,AF427)-SUM(X437,X439))&gt;0,(SUM(AF405,AF407,AF409,AF411,AF413,AF415,AF417,AF419,AF421,AF423,AF425,AF427)-SUM(X437,X439)),IF((SUM(AF405,AF407,AF409,AF411,AF413,AF415,AF417,AF419,AF421,AF423,AF425,AF427)-SUM(X437,X439))&lt;0,"?",0))</f>
        <v>0</v>
      </c>
      <c r="AL442" s="170"/>
      <c r="AM442" s="170"/>
      <c r="AN442" s="171"/>
      <c r="AO442" s="149" t="s">
        <v>37</v>
      </c>
      <c r="AP442" s="149"/>
    </row>
    <row r="443" spans="1:42" s="25" customFormat="1" ht="4.5" customHeight="1" x14ac:dyDescent="0.25">
      <c r="A443" s="199"/>
      <c r="B443" s="200"/>
      <c r="C443" s="200"/>
      <c r="D443" s="200"/>
      <c r="E443" s="200"/>
      <c r="F443" s="200"/>
      <c r="G443" s="200"/>
      <c r="H443" s="200"/>
      <c r="I443" s="200"/>
      <c r="J443" s="200"/>
      <c r="K443" s="200"/>
      <c r="L443" s="200"/>
      <c r="M443" s="200"/>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row>
    <row r="444" spans="1:42" s="25" customFormat="1" ht="18" customHeight="1" x14ac:dyDescent="0.25">
      <c r="A444" s="37">
        <v>40</v>
      </c>
      <c r="B444" s="192" t="s">
        <v>248</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c r="AN444" s="123"/>
      <c r="AO444" s="123"/>
      <c r="AP444" s="123"/>
    </row>
    <row r="445" spans="1:42" s="25" customFormat="1" ht="13.95" hidden="1" customHeight="1" x14ac:dyDescent="0.25">
      <c r="A445" s="37"/>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c r="AN445" s="123"/>
      <c r="AO445" s="123"/>
      <c r="AP445" s="123"/>
    </row>
    <row r="446" spans="1:42" s="25" customFormat="1" ht="2.25" customHeight="1" x14ac:dyDescent="0.25">
      <c r="A446" s="37"/>
    </row>
    <row r="447" spans="1:42" s="25" customFormat="1" ht="15" customHeight="1" x14ac:dyDescent="0.25">
      <c r="A447" s="37"/>
      <c r="G447" s="186" t="s">
        <v>29</v>
      </c>
      <c r="H447" s="187"/>
      <c r="I447" s="187"/>
      <c r="J447" s="187"/>
      <c r="K447" s="187"/>
      <c r="L447" s="187"/>
      <c r="M447" s="187"/>
      <c r="N447" s="187"/>
      <c r="O447" s="13"/>
      <c r="P447" s="193" t="s">
        <v>30</v>
      </c>
      <c r="Q447" s="187"/>
      <c r="R447" s="187"/>
      <c r="S447" s="187"/>
      <c r="T447" s="26"/>
      <c r="U447" s="186" t="s">
        <v>31</v>
      </c>
      <c r="V447" s="196"/>
      <c r="W447" s="196"/>
      <c r="X447" s="196"/>
      <c r="Y447" s="196"/>
      <c r="Z447" s="196"/>
      <c r="AA447" s="196"/>
      <c r="AB447" s="196"/>
      <c r="AC447" s="196"/>
      <c r="AD447" s="187"/>
      <c r="AE447" s="187"/>
    </row>
    <row r="448" spans="1:42" s="25" customFormat="1" ht="15" customHeight="1" x14ac:dyDescent="0.25">
      <c r="A448" s="37"/>
      <c r="G448" s="187"/>
      <c r="H448" s="187"/>
      <c r="I448" s="187"/>
      <c r="J448" s="187"/>
      <c r="K448" s="187"/>
      <c r="L448" s="187"/>
      <c r="M448" s="187"/>
      <c r="N448" s="187"/>
      <c r="O448" s="13"/>
      <c r="P448" s="187"/>
      <c r="Q448" s="187"/>
      <c r="R448" s="187"/>
      <c r="S448" s="187"/>
      <c r="T448" s="26"/>
      <c r="U448" s="196"/>
      <c r="V448" s="196"/>
      <c r="W448" s="196"/>
      <c r="X448" s="196"/>
      <c r="Y448" s="196"/>
      <c r="Z448" s="196"/>
      <c r="AA448" s="196"/>
      <c r="AB448" s="196"/>
      <c r="AC448" s="196"/>
      <c r="AD448" s="187"/>
      <c r="AE448" s="187"/>
    </row>
    <row r="449" spans="1:42" s="25" customFormat="1" ht="2.25" customHeight="1" x14ac:dyDescent="0.25">
      <c r="A449" s="37"/>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row>
    <row r="450" spans="1:42" s="25" customFormat="1" ht="15" customHeight="1" x14ac:dyDescent="0.25">
      <c r="A450" s="37"/>
      <c r="B450" s="119" t="s">
        <v>27</v>
      </c>
      <c r="C450" s="119"/>
      <c r="D450" s="119"/>
      <c r="E450" s="119"/>
      <c r="G450" s="160"/>
      <c r="H450" s="161"/>
      <c r="I450" s="161"/>
      <c r="J450" s="161"/>
      <c r="K450" s="161"/>
      <c r="L450" s="162"/>
      <c r="M450" s="149" t="s">
        <v>37</v>
      </c>
      <c r="N450" s="149"/>
      <c r="O450" s="13"/>
      <c r="P450" s="132"/>
      <c r="Q450" s="133"/>
      <c r="R450" s="133"/>
      <c r="S450" s="134"/>
      <c r="U450" s="13"/>
      <c r="V450" s="13"/>
      <c r="W450" s="7"/>
      <c r="X450" s="169">
        <f>IF(P450=0,G450,IF(P450&lt;1920,G450*0.7,IF(P450&lt;1970,G450*0.9,G450)))</f>
        <v>0</v>
      </c>
      <c r="Y450" s="170"/>
      <c r="Z450" s="170"/>
      <c r="AA450" s="170"/>
      <c r="AB450" s="170"/>
      <c r="AC450" s="171"/>
      <c r="AD450" s="149" t="s">
        <v>37</v>
      </c>
      <c r="AE450" s="149"/>
    </row>
    <row r="451" spans="1:42" s="25" customFormat="1" ht="2.25" customHeight="1" x14ac:dyDescent="0.25">
      <c r="A451" s="37"/>
      <c r="I451" s="13"/>
      <c r="J451" s="13"/>
      <c r="K451" s="13"/>
      <c r="L451" s="13"/>
      <c r="M451" s="7"/>
      <c r="N451" s="7"/>
      <c r="O451" s="13"/>
      <c r="P451" s="13"/>
      <c r="Q451" s="13"/>
      <c r="R451" s="13"/>
      <c r="S451" s="13"/>
      <c r="T451" s="13"/>
      <c r="U451" s="13"/>
      <c r="V451" s="13"/>
      <c r="X451" s="33"/>
      <c r="Y451" s="33"/>
      <c r="Z451" s="33"/>
      <c r="AA451" s="33"/>
      <c r="AB451" s="33"/>
      <c r="AC451" s="7"/>
      <c r="AD451" s="13"/>
      <c r="AE451" s="13"/>
    </row>
    <row r="452" spans="1:42" s="25" customFormat="1" ht="15" customHeight="1" x14ac:dyDescent="0.25">
      <c r="A452" s="37"/>
      <c r="B452" s="119" t="s">
        <v>28</v>
      </c>
      <c r="C452" s="119"/>
      <c r="D452" s="119"/>
      <c r="E452" s="119"/>
      <c r="G452" s="160"/>
      <c r="H452" s="161"/>
      <c r="I452" s="161"/>
      <c r="J452" s="161"/>
      <c r="K452" s="161"/>
      <c r="L452" s="162"/>
      <c r="M452" s="149" t="s">
        <v>37</v>
      </c>
      <c r="N452" s="149"/>
      <c r="O452" s="13"/>
      <c r="P452" s="132"/>
      <c r="Q452" s="133"/>
      <c r="R452" s="133"/>
      <c r="S452" s="134"/>
      <c r="U452" s="13"/>
      <c r="V452" s="13"/>
      <c r="X452" s="169">
        <f>IF(P452=0,G452,IF(P452&lt;1920,G452*0.7,IF(P452&lt;1970,G452*0.9,G452)))</f>
        <v>0</v>
      </c>
      <c r="Y452" s="170"/>
      <c r="Z452" s="170"/>
      <c r="AA452" s="170"/>
      <c r="AB452" s="170"/>
      <c r="AC452" s="171"/>
      <c r="AD452" s="149" t="s">
        <v>37</v>
      </c>
      <c r="AE452" s="149"/>
    </row>
    <row r="453" spans="1:42" s="25" customFormat="1" ht="2.25" customHeight="1" x14ac:dyDescent="0.25">
      <c r="A453" s="37"/>
      <c r="I453" s="13"/>
      <c r="J453" s="13"/>
      <c r="K453" s="13"/>
      <c r="L453" s="13"/>
      <c r="M453" s="7"/>
      <c r="N453" s="7"/>
      <c r="O453" s="13"/>
      <c r="P453" s="13"/>
      <c r="Q453" s="13"/>
      <c r="R453" s="13"/>
      <c r="S453" s="13"/>
      <c r="T453" s="13"/>
      <c r="U453" s="13"/>
      <c r="V453" s="13"/>
      <c r="X453" s="33"/>
      <c r="Y453" s="33"/>
      <c r="Z453" s="33"/>
      <c r="AA453" s="33"/>
      <c r="AB453" s="33"/>
      <c r="AC453" s="7"/>
      <c r="AD453" s="13"/>
      <c r="AE453" s="13"/>
    </row>
    <row r="454" spans="1:42" s="25" customFormat="1" ht="4.5" customHeight="1" x14ac:dyDescent="0.25">
      <c r="A454" s="6"/>
    </row>
    <row r="455" spans="1:42" s="77" customFormat="1" ht="15" customHeight="1" x14ac:dyDescent="0.25">
      <c r="A455" s="37">
        <v>41</v>
      </c>
      <c r="B455" s="194" t="s">
        <v>249</v>
      </c>
      <c r="C455" s="194"/>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4"/>
      <c r="AM455" s="194"/>
      <c r="AN455" s="194"/>
      <c r="AO455" s="194"/>
      <c r="AP455" s="194"/>
    </row>
    <row r="456" spans="1:42" s="77" customFormat="1" ht="15" customHeight="1" x14ac:dyDescent="0.25">
      <c r="A456" s="37"/>
      <c r="B456" s="194"/>
      <c r="C456" s="194"/>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c r="AA456" s="194"/>
      <c r="AB456" s="194"/>
      <c r="AC456" s="194"/>
      <c r="AD456" s="194"/>
      <c r="AE456" s="194"/>
      <c r="AF456" s="194"/>
      <c r="AG456" s="194"/>
      <c r="AH456" s="194"/>
      <c r="AI456" s="194"/>
      <c r="AJ456" s="194"/>
      <c r="AK456" s="194"/>
      <c r="AL456" s="194"/>
      <c r="AM456" s="194"/>
      <c r="AN456" s="194"/>
      <c r="AO456" s="194"/>
      <c r="AP456" s="194"/>
    </row>
    <row r="457" spans="1:42" s="77" customFormat="1" ht="25.5" customHeight="1" x14ac:dyDescent="0.25">
      <c r="A457" s="37"/>
      <c r="B457" s="194"/>
      <c r="C457" s="194"/>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c r="AA457" s="194"/>
      <c r="AB457" s="194"/>
      <c r="AC457" s="194"/>
      <c r="AD457" s="194"/>
      <c r="AE457" s="194"/>
      <c r="AF457" s="194"/>
      <c r="AG457" s="194"/>
      <c r="AH457" s="194"/>
      <c r="AI457" s="194"/>
      <c r="AJ457" s="194"/>
      <c r="AK457" s="194"/>
      <c r="AL457" s="194"/>
      <c r="AM457" s="194"/>
      <c r="AN457" s="194"/>
      <c r="AO457" s="194"/>
      <c r="AP457" s="194"/>
    </row>
    <row r="458" spans="1:42" s="77" customFormat="1" ht="32.4" customHeight="1" x14ac:dyDescent="0.25">
      <c r="A458" s="37"/>
      <c r="B458" s="195" t="s">
        <v>256</v>
      </c>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c r="Z458" s="195"/>
      <c r="AA458" s="195"/>
      <c r="AB458" s="195"/>
      <c r="AC458" s="195"/>
      <c r="AD458" s="195"/>
      <c r="AE458" s="195"/>
      <c r="AF458" s="195"/>
      <c r="AG458" s="195"/>
      <c r="AH458" s="195"/>
      <c r="AI458" s="195"/>
      <c r="AJ458" s="195"/>
      <c r="AK458" s="195"/>
      <c r="AL458" s="195"/>
      <c r="AM458" s="195"/>
      <c r="AN458" s="195"/>
      <c r="AO458" s="195"/>
      <c r="AP458" s="195"/>
    </row>
    <row r="459" spans="1:42" s="77" customFormat="1" ht="2.25" customHeight="1" x14ac:dyDescent="0.25">
      <c r="A459" s="37"/>
    </row>
    <row r="460" spans="1:42" s="77" customFormat="1" ht="15" customHeight="1" x14ac:dyDescent="0.25">
      <c r="A460" s="37"/>
      <c r="B460" s="173" t="s">
        <v>234</v>
      </c>
      <c r="C460" s="197"/>
      <c r="D460" s="197"/>
      <c r="E460" s="197"/>
      <c r="G460" s="186" t="s">
        <v>29</v>
      </c>
      <c r="H460" s="187"/>
      <c r="I460" s="187"/>
      <c r="J460" s="187"/>
      <c r="K460" s="187"/>
      <c r="L460" s="187"/>
      <c r="M460" s="187"/>
      <c r="N460" s="187"/>
      <c r="O460" s="13"/>
      <c r="P460" s="193" t="s">
        <v>30</v>
      </c>
      <c r="Q460" s="187"/>
      <c r="R460" s="187"/>
      <c r="S460" s="187"/>
      <c r="T460" s="79"/>
      <c r="U460" s="186" t="s">
        <v>31</v>
      </c>
      <c r="V460" s="196"/>
      <c r="W460" s="196"/>
      <c r="X460" s="196"/>
      <c r="Y460" s="196"/>
      <c r="Z460" s="196"/>
      <c r="AA460" s="196"/>
      <c r="AB460" s="196"/>
      <c r="AC460" s="196"/>
      <c r="AD460" s="187"/>
      <c r="AE460" s="187"/>
      <c r="AG460" s="186" t="s">
        <v>235</v>
      </c>
      <c r="AH460" s="198"/>
      <c r="AI460" s="198"/>
      <c r="AJ460" s="198"/>
      <c r="AK460" s="198"/>
      <c r="AL460" s="198"/>
      <c r="AM460" s="198"/>
      <c r="AN460" s="198"/>
      <c r="AO460" s="198"/>
    </row>
    <row r="461" spans="1:42" s="77" customFormat="1" ht="15" customHeight="1" x14ac:dyDescent="0.25">
      <c r="A461" s="37"/>
      <c r="B461" s="197"/>
      <c r="C461" s="197"/>
      <c r="D461" s="197"/>
      <c r="E461" s="197"/>
      <c r="G461" s="187"/>
      <c r="H461" s="187"/>
      <c r="I461" s="187"/>
      <c r="J461" s="187"/>
      <c r="K461" s="187"/>
      <c r="L461" s="187"/>
      <c r="M461" s="187"/>
      <c r="N461" s="187"/>
      <c r="O461" s="13"/>
      <c r="P461" s="187"/>
      <c r="Q461" s="187"/>
      <c r="R461" s="187"/>
      <c r="S461" s="187"/>
      <c r="T461" s="79"/>
      <c r="U461" s="196"/>
      <c r="V461" s="196"/>
      <c r="W461" s="196"/>
      <c r="X461" s="196"/>
      <c r="Y461" s="196"/>
      <c r="Z461" s="196"/>
      <c r="AA461" s="196"/>
      <c r="AB461" s="196"/>
      <c r="AC461" s="196"/>
      <c r="AD461" s="187"/>
      <c r="AE461" s="187"/>
      <c r="AG461" s="198"/>
      <c r="AH461" s="198"/>
      <c r="AI461" s="198"/>
      <c r="AJ461" s="198"/>
      <c r="AK461" s="198"/>
      <c r="AL461" s="198"/>
      <c r="AM461" s="198"/>
      <c r="AN461" s="198"/>
      <c r="AO461" s="198"/>
    </row>
    <row r="462" spans="1:42" s="77" customFormat="1" ht="2.25" customHeight="1" x14ac:dyDescent="0.25">
      <c r="A462" s="37"/>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G462" s="13"/>
      <c r="AH462" s="13"/>
      <c r="AI462" s="13"/>
      <c r="AJ462" s="13"/>
      <c r="AK462" s="13"/>
      <c r="AL462" s="13"/>
      <c r="AM462" s="13"/>
      <c r="AN462" s="13"/>
      <c r="AO462" s="13"/>
    </row>
    <row r="463" spans="1:42" s="77" customFormat="1" ht="15" customHeight="1" x14ac:dyDescent="0.25">
      <c r="A463" s="37"/>
      <c r="B463" s="189"/>
      <c r="C463" s="190"/>
      <c r="D463" s="190"/>
      <c r="E463" s="191"/>
      <c r="G463" s="160"/>
      <c r="H463" s="161"/>
      <c r="I463" s="161"/>
      <c r="J463" s="161"/>
      <c r="K463" s="161"/>
      <c r="L463" s="162"/>
      <c r="M463" s="149" t="s">
        <v>37</v>
      </c>
      <c r="N463" s="149"/>
      <c r="O463" s="13"/>
      <c r="P463" s="132"/>
      <c r="Q463" s="133"/>
      <c r="R463" s="133"/>
      <c r="S463" s="134"/>
      <c r="U463" s="13"/>
      <c r="V463" s="13"/>
      <c r="W463" s="78"/>
      <c r="X463" s="169">
        <f>IF(P463=0,G463,IF(P463&lt;1920,G463*0.7,IF(P463&lt;1970,G463*0.9,G463)))</f>
        <v>0</v>
      </c>
      <c r="Y463" s="170"/>
      <c r="Z463" s="170"/>
      <c r="AA463" s="170"/>
      <c r="AB463" s="170"/>
      <c r="AC463" s="171"/>
      <c r="AD463" s="149" t="s">
        <v>37</v>
      </c>
      <c r="AE463" s="149"/>
      <c r="AG463" s="176"/>
      <c r="AH463" s="176"/>
      <c r="AI463" s="176"/>
      <c r="AJ463" s="176"/>
      <c r="AK463" s="13"/>
      <c r="AL463" s="13"/>
      <c r="AM463" s="13"/>
      <c r="AN463" s="13"/>
      <c r="AO463" s="13"/>
    </row>
    <row r="464" spans="1:42" s="77" customFormat="1" ht="2.25" customHeight="1" x14ac:dyDescent="0.25">
      <c r="A464" s="37"/>
      <c r="I464" s="13"/>
      <c r="J464" s="13"/>
      <c r="K464" s="13"/>
      <c r="L464" s="13"/>
      <c r="M464" s="78"/>
      <c r="N464" s="78"/>
      <c r="O464" s="13"/>
      <c r="P464" s="13"/>
      <c r="Q464" s="13"/>
      <c r="R464" s="13"/>
      <c r="S464" s="13"/>
      <c r="T464" s="13"/>
      <c r="U464" s="13"/>
      <c r="V464" s="13"/>
      <c r="X464" s="89"/>
      <c r="Y464" s="89"/>
      <c r="Z464" s="89"/>
      <c r="AA464" s="89"/>
      <c r="AB464" s="89"/>
      <c r="AC464" s="78"/>
      <c r="AD464" s="13"/>
      <c r="AE464" s="13"/>
      <c r="AG464" s="13"/>
      <c r="AH464" s="13"/>
      <c r="AI464" s="13"/>
      <c r="AJ464" s="13"/>
      <c r="AK464" s="13"/>
      <c r="AL464" s="13"/>
      <c r="AM464" s="13"/>
      <c r="AN464" s="13"/>
      <c r="AO464" s="13"/>
    </row>
    <row r="465" spans="1:42" s="77" customFormat="1" ht="15" customHeight="1" x14ac:dyDescent="0.25">
      <c r="A465" s="37"/>
      <c r="B465" s="189"/>
      <c r="C465" s="190"/>
      <c r="D465" s="190"/>
      <c r="E465" s="191"/>
      <c r="G465" s="160"/>
      <c r="H465" s="161"/>
      <c r="I465" s="161"/>
      <c r="J465" s="161"/>
      <c r="K465" s="161"/>
      <c r="L465" s="162"/>
      <c r="M465" s="149" t="s">
        <v>37</v>
      </c>
      <c r="N465" s="149"/>
      <c r="O465" s="13"/>
      <c r="P465" s="132"/>
      <c r="Q465" s="133"/>
      <c r="R465" s="133"/>
      <c r="S465" s="134"/>
      <c r="U465" s="13"/>
      <c r="V465" s="13"/>
      <c r="X465" s="169">
        <f>IF(P465=0,G465,IF(P465&lt;1920,G465*0.7,IF(P465&lt;1970,G465*0.9,G465)))</f>
        <v>0</v>
      </c>
      <c r="Y465" s="170"/>
      <c r="Z465" s="170"/>
      <c r="AA465" s="170"/>
      <c r="AB465" s="170"/>
      <c r="AC465" s="171"/>
      <c r="AD465" s="149" t="s">
        <v>37</v>
      </c>
      <c r="AE465" s="149"/>
      <c r="AG465" s="176"/>
      <c r="AH465" s="176"/>
      <c r="AI465" s="176"/>
      <c r="AJ465" s="176"/>
      <c r="AK465" s="13"/>
      <c r="AL465" s="13"/>
      <c r="AM465" s="13"/>
      <c r="AN465" s="13"/>
      <c r="AO465" s="13"/>
    </row>
    <row r="466" spans="1:42" s="25" customFormat="1" ht="2.25" customHeight="1" x14ac:dyDescent="0.3">
      <c r="A466" s="37"/>
      <c r="AG466" s="24"/>
      <c r="AH466" s="24"/>
      <c r="AI466" s="24"/>
      <c r="AJ466" s="24"/>
      <c r="AK466" s="24"/>
      <c r="AL466" s="24"/>
      <c r="AM466" s="24"/>
      <c r="AN466" s="24"/>
      <c r="AO466" s="24"/>
    </row>
    <row r="467" spans="1:42" s="25" customFormat="1" ht="15" customHeight="1" x14ac:dyDescent="0.25">
      <c r="A467" s="37">
        <v>42</v>
      </c>
      <c r="B467" s="273" t="s">
        <v>158</v>
      </c>
      <c r="C467" s="273"/>
      <c r="D467" s="273"/>
      <c r="E467" s="273"/>
      <c r="F467" s="273"/>
      <c r="G467" s="273"/>
      <c r="H467" s="273"/>
      <c r="I467" s="273"/>
      <c r="J467" s="273"/>
      <c r="K467" s="273"/>
      <c r="L467" s="273"/>
      <c r="M467" s="273"/>
      <c r="N467" s="273"/>
      <c r="O467" s="273"/>
      <c r="P467" s="273"/>
      <c r="Q467" s="273"/>
      <c r="R467" s="273"/>
      <c r="S467" s="273"/>
      <c r="T467" s="273"/>
      <c r="U467" s="273"/>
      <c r="V467" s="273"/>
      <c r="W467" s="273"/>
      <c r="X467" s="273"/>
      <c r="Y467" s="273"/>
      <c r="Z467" s="273"/>
      <c r="AA467" s="273"/>
      <c r="AB467" s="273"/>
      <c r="AC467" s="273"/>
      <c r="AD467" s="273"/>
      <c r="AE467" s="273"/>
      <c r="AF467" s="273"/>
      <c r="AG467" s="273"/>
      <c r="AH467" s="273"/>
      <c r="AI467" s="273"/>
      <c r="AJ467" s="273"/>
      <c r="AK467" s="169">
        <f>IF((SUM(X450,X452)-SUM(X463,X465))&gt;0,(SUM(X450,X452)-SUM(X463,X465)),IF((SUM(X450,X452)-SUM(X463,X465))&lt;0,"?",0))</f>
        <v>0</v>
      </c>
      <c r="AL467" s="117"/>
      <c r="AM467" s="117"/>
      <c r="AN467" s="118"/>
      <c r="AO467" s="149" t="s">
        <v>37</v>
      </c>
      <c r="AP467" s="149"/>
    </row>
    <row r="468" spans="1:42" s="25" customFormat="1" ht="2.25" customHeight="1" x14ac:dyDescent="0.25">
      <c r="A468" s="37"/>
    </row>
    <row r="469" spans="1:42" s="25" customFormat="1" ht="15" customHeight="1" x14ac:dyDescent="0.25">
      <c r="A469" s="37">
        <v>43</v>
      </c>
      <c r="B469" s="131" t="s">
        <v>129</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row>
    <row r="470" spans="1:42" s="25" customFormat="1" ht="2.25" customHeight="1" x14ac:dyDescent="0.25">
      <c r="A470" s="37"/>
    </row>
    <row r="471" spans="1:42" s="25" customFormat="1" ht="15" customHeight="1" x14ac:dyDescent="0.25">
      <c r="A471" s="37"/>
      <c r="B471" s="126" t="s">
        <v>38</v>
      </c>
      <c r="C471" s="127"/>
      <c r="D471" s="127"/>
      <c r="E471" s="127"/>
      <c r="F471" s="127"/>
      <c r="G471" s="127"/>
      <c r="H471" s="127"/>
      <c r="I471" s="127"/>
      <c r="J471" s="127"/>
      <c r="K471" s="127"/>
      <c r="L471" s="127"/>
      <c r="M471" s="127"/>
      <c r="N471" s="127"/>
      <c r="O471" s="127"/>
      <c r="Q471" s="160"/>
      <c r="R471" s="184"/>
      <c r="S471" s="184"/>
      <c r="T471" s="184"/>
      <c r="U471" s="184"/>
      <c r="V471" s="185"/>
      <c r="W471" s="119" t="s">
        <v>37</v>
      </c>
      <c r="X471" s="119"/>
    </row>
    <row r="472" spans="1:42" s="25" customFormat="1" ht="2.25" customHeight="1" x14ac:dyDescent="0.25">
      <c r="A472" s="37"/>
      <c r="E472" s="33"/>
      <c r="F472" s="33"/>
      <c r="G472" s="33"/>
      <c r="P472" s="33"/>
    </row>
    <row r="473" spans="1:42" s="25" customFormat="1" ht="15" customHeight="1" x14ac:dyDescent="0.25">
      <c r="A473" s="37"/>
      <c r="B473" s="126" t="s">
        <v>39</v>
      </c>
      <c r="C473" s="127"/>
      <c r="D473" s="127"/>
      <c r="E473" s="127"/>
      <c r="F473" s="127"/>
      <c r="G473" s="127"/>
      <c r="H473" s="127"/>
      <c r="I473" s="127"/>
      <c r="J473" s="127"/>
      <c r="K473" s="127"/>
      <c r="L473" s="127"/>
      <c r="M473" s="127"/>
      <c r="N473" s="127"/>
      <c r="O473" s="127"/>
      <c r="Q473" s="160"/>
      <c r="R473" s="184"/>
      <c r="S473" s="184"/>
      <c r="T473" s="184"/>
      <c r="U473" s="184"/>
      <c r="V473" s="185"/>
      <c r="W473" s="119" t="s">
        <v>37</v>
      </c>
      <c r="X473" s="119"/>
    </row>
    <row r="474" spans="1:42" s="25" customFormat="1" ht="2.25" customHeight="1" x14ac:dyDescent="0.25">
      <c r="A474" s="37"/>
      <c r="E474" s="33"/>
      <c r="F474" s="33"/>
      <c r="G474" s="33"/>
      <c r="P474" s="33"/>
    </row>
    <row r="475" spans="1:42" s="25" customFormat="1" ht="15" customHeight="1" x14ac:dyDescent="0.25">
      <c r="A475" s="37"/>
      <c r="B475" s="126" t="s">
        <v>116</v>
      </c>
      <c r="C475" s="127"/>
      <c r="D475" s="127"/>
      <c r="E475" s="127"/>
      <c r="F475" s="127"/>
      <c r="G475" s="127"/>
      <c r="H475" s="127"/>
      <c r="I475" s="127"/>
      <c r="J475" s="127"/>
      <c r="K475" s="127"/>
      <c r="L475" s="127"/>
      <c r="M475" s="127"/>
      <c r="N475" s="127"/>
      <c r="O475" s="127"/>
      <c r="Q475" s="160"/>
      <c r="R475" s="184"/>
      <c r="S475" s="184"/>
      <c r="T475" s="184"/>
      <c r="U475" s="184"/>
      <c r="V475" s="185"/>
      <c r="W475" s="119" t="s">
        <v>37</v>
      </c>
      <c r="X475" s="119"/>
    </row>
    <row r="476" spans="1:42" s="25" customFormat="1" ht="2.25" customHeight="1" x14ac:dyDescent="0.25">
      <c r="A476" s="37"/>
      <c r="E476" s="33"/>
      <c r="F476" s="33"/>
      <c r="G476" s="33"/>
      <c r="P476" s="33"/>
    </row>
    <row r="477" spans="1:42" s="25" customFormat="1" ht="15" customHeight="1" x14ac:dyDescent="0.25">
      <c r="A477" s="37"/>
      <c r="B477" s="126" t="s">
        <v>117</v>
      </c>
      <c r="C477" s="127"/>
      <c r="D477" s="127"/>
      <c r="E477" s="127"/>
      <c r="F477" s="127"/>
      <c r="G477" s="127"/>
      <c r="H477" s="127"/>
      <c r="I477" s="127"/>
      <c r="J477" s="127"/>
      <c r="K477" s="127"/>
      <c r="L477" s="127"/>
      <c r="M477" s="127"/>
      <c r="N477" s="127"/>
      <c r="O477" s="127"/>
      <c r="Q477" s="160"/>
      <c r="R477" s="184"/>
      <c r="S477" s="184"/>
      <c r="T477" s="184"/>
      <c r="U477" s="184"/>
      <c r="V477" s="185"/>
      <c r="W477" s="119" t="s">
        <v>37</v>
      </c>
      <c r="X477" s="119"/>
    </row>
    <row r="478" spans="1:42" s="25" customFormat="1" ht="2.25" customHeight="1" x14ac:dyDescent="0.25">
      <c r="A478" s="37"/>
      <c r="E478" s="33"/>
      <c r="F478" s="33"/>
      <c r="G478" s="33"/>
      <c r="P478" s="33"/>
    </row>
    <row r="479" spans="1:42" s="25" customFormat="1" ht="15" customHeight="1" x14ac:dyDescent="0.25">
      <c r="A479" s="37"/>
      <c r="B479" s="126" t="s">
        <v>40</v>
      </c>
      <c r="C479" s="127"/>
      <c r="D479" s="127"/>
      <c r="E479" s="127"/>
      <c r="F479" s="127"/>
      <c r="G479" s="127"/>
      <c r="H479" s="127"/>
      <c r="I479" s="127"/>
      <c r="J479" s="127"/>
      <c r="K479" s="127"/>
      <c r="L479" s="127"/>
      <c r="M479" s="127"/>
      <c r="N479" s="127"/>
      <c r="O479" s="127"/>
      <c r="Q479" s="160"/>
      <c r="R479" s="184"/>
      <c r="S479" s="184"/>
      <c r="T479" s="184"/>
      <c r="U479" s="184"/>
      <c r="V479" s="185"/>
      <c r="W479" s="119" t="s">
        <v>37</v>
      </c>
      <c r="X479" s="119"/>
    </row>
    <row r="480" spans="1:42" s="25" customFormat="1" ht="2.25" customHeight="1" x14ac:dyDescent="0.25">
      <c r="A480" s="37"/>
      <c r="E480" s="33"/>
      <c r="F480" s="33"/>
      <c r="G480" s="33"/>
      <c r="P480" s="33"/>
    </row>
    <row r="481" spans="1:42" s="25" customFormat="1" ht="15" customHeight="1" x14ac:dyDescent="0.25">
      <c r="A481" s="37"/>
      <c r="B481" s="126" t="s">
        <v>41</v>
      </c>
      <c r="C481" s="127"/>
      <c r="D481" s="127"/>
      <c r="E481" s="127"/>
      <c r="F481" s="127"/>
      <c r="G481" s="127"/>
      <c r="H481" s="127"/>
      <c r="I481" s="127"/>
      <c r="J481" s="127"/>
      <c r="K481" s="127"/>
      <c r="L481" s="127"/>
      <c r="M481" s="127"/>
      <c r="N481" s="127"/>
      <c r="O481" s="127"/>
      <c r="Q481" s="160"/>
      <c r="R481" s="184"/>
      <c r="S481" s="184"/>
      <c r="T481" s="184"/>
      <c r="U481" s="184"/>
      <c r="V481" s="185"/>
      <c r="W481" s="119" t="s">
        <v>37</v>
      </c>
      <c r="X481" s="119"/>
    </row>
    <row r="482" spans="1:42" s="25" customFormat="1" ht="2.25" customHeight="1" x14ac:dyDescent="0.25">
      <c r="A482" s="37"/>
      <c r="E482" s="33"/>
      <c r="F482" s="33"/>
      <c r="G482" s="33"/>
      <c r="P482" s="33"/>
    </row>
    <row r="483" spans="1:42" s="25" customFormat="1" ht="15" customHeight="1" x14ac:dyDescent="0.25">
      <c r="A483" s="37"/>
      <c r="B483" s="126" t="s">
        <v>42</v>
      </c>
      <c r="C483" s="127"/>
      <c r="D483" s="127"/>
      <c r="E483" s="127"/>
      <c r="F483" s="127"/>
      <c r="G483" s="127"/>
      <c r="H483" s="127"/>
      <c r="I483" s="127"/>
      <c r="J483" s="127"/>
      <c r="K483" s="127"/>
      <c r="L483" s="127"/>
      <c r="M483" s="127"/>
      <c r="N483" s="127"/>
      <c r="O483" s="127"/>
      <c r="Q483" s="160"/>
      <c r="R483" s="184"/>
      <c r="S483" s="184"/>
      <c r="T483" s="184"/>
      <c r="U483" s="184"/>
      <c r="V483" s="185"/>
      <c r="W483" s="119" t="s">
        <v>37</v>
      </c>
      <c r="X483" s="119"/>
    </row>
    <row r="484" spans="1:42" s="25" customFormat="1" ht="2.25" customHeight="1" x14ac:dyDescent="0.25">
      <c r="A484" s="37"/>
      <c r="E484" s="33"/>
      <c r="F484" s="33"/>
      <c r="G484" s="33"/>
      <c r="P484" s="33"/>
    </row>
    <row r="485" spans="1:42" s="25" customFormat="1" ht="15" customHeight="1" x14ac:dyDescent="0.25">
      <c r="A485" s="37"/>
      <c r="B485" s="126" t="s">
        <v>43</v>
      </c>
      <c r="C485" s="127"/>
      <c r="D485" s="127"/>
      <c r="E485" s="127"/>
      <c r="F485" s="127"/>
      <c r="G485" s="127"/>
      <c r="H485" s="127"/>
      <c r="I485" s="127"/>
      <c r="J485" s="127"/>
      <c r="K485" s="127"/>
      <c r="L485" s="127"/>
      <c r="M485" s="127"/>
      <c r="N485" s="127"/>
      <c r="O485" s="127"/>
      <c r="Q485" s="160"/>
      <c r="R485" s="184"/>
      <c r="S485" s="184"/>
      <c r="T485" s="184"/>
      <c r="U485" s="184"/>
      <c r="V485" s="185"/>
      <c r="W485" s="119" t="s">
        <v>37</v>
      </c>
      <c r="X485" s="119"/>
    </row>
    <row r="486" spans="1:42" s="25" customFormat="1" ht="2.25" customHeight="1" x14ac:dyDescent="0.25">
      <c r="A486" s="37"/>
    </row>
    <row r="487" spans="1:42" s="25" customFormat="1" ht="15" customHeight="1" x14ac:dyDescent="0.25">
      <c r="A487" s="37">
        <v>44</v>
      </c>
      <c r="B487" s="131" t="s">
        <v>73</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row>
    <row r="488" spans="1:42" s="25" customFormat="1" ht="2.25" customHeight="1" x14ac:dyDescent="0.25">
      <c r="A488" s="37"/>
      <c r="B488" s="19"/>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row>
    <row r="489" spans="1:42" s="25" customFormat="1" ht="15" customHeight="1" x14ac:dyDescent="0.25">
      <c r="A489" s="37"/>
      <c r="B489" s="152" t="s">
        <v>24</v>
      </c>
      <c r="C489" s="119"/>
      <c r="D489" s="119"/>
      <c r="E489" s="119"/>
      <c r="F489" s="119"/>
      <c r="G489" s="119"/>
      <c r="H489" s="119"/>
      <c r="I489" s="119"/>
      <c r="J489" s="119"/>
      <c r="K489" s="119"/>
      <c r="L489" s="119"/>
      <c r="M489" s="119"/>
      <c r="N489" s="119"/>
      <c r="O489" s="119"/>
      <c r="Q489" s="160"/>
      <c r="R489" s="184"/>
      <c r="S489" s="184"/>
      <c r="T489" s="184"/>
      <c r="U489" s="184"/>
      <c r="V489" s="185"/>
      <c r="W489" s="119" t="s">
        <v>37</v>
      </c>
      <c r="X489" s="119"/>
    </row>
    <row r="490" spans="1:42" s="25" customFormat="1" ht="2.25" customHeight="1" x14ac:dyDescent="0.25">
      <c r="A490" s="37"/>
    </row>
    <row r="491" spans="1:42" s="25" customFormat="1" ht="15" customHeight="1" x14ac:dyDescent="0.25">
      <c r="A491" s="37"/>
      <c r="B491" s="152" t="s">
        <v>74</v>
      </c>
      <c r="C491" s="119"/>
      <c r="D491" s="119"/>
      <c r="E491" s="119"/>
      <c r="F491" s="119"/>
      <c r="G491" s="119"/>
      <c r="H491" s="119"/>
      <c r="I491" s="119"/>
      <c r="J491" s="119"/>
      <c r="K491" s="119"/>
      <c r="L491" s="119"/>
      <c r="M491" s="119"/>
      <c r="N491" s="119"/>
      <c r="O491" s="119"/>
      <c r="Q491" s="160"/>
      <c r="R491" s="184"/>
      <c r="S491" s="184"/>
      <c r="T491" s="184"/>
      <c r="U491" s="184"/>
      <c r="V491" s="185"/>
      <c r="W491" s="119" t="s">
        <v>37</v>
      </c>
      <c r="X491" s="119"/>
    </row>
    <row r="492" spans="1:42" s="25" customFormat="1" ht="2.25" customHeight="1" x14ac:dyDescent="0.25">
      <c r="A492" s="37"/>
    </row>
    <row r="493" spans="1:42" s="25" customFormat="1" ht="15" customHeight="1" x14ac:dyDescent="0.25">
      <c r="A493" s="37"/>
      <c r="B493" s="152" t="s">
        <v>44</v>
      </c>
      <c r="C493" s="119"/>
      <c r="D493" s="119"/>
      <c r="E493" s="119"/>
      <c r="F493" s="119"/>
      <c r="G493" s="119"/>
      <c r="H493" s="119"/>
      <c r="I493" s="119"/>
      <c r="J493" s="119"/>
      <c r="K493" s="119"/>
      <c r="L493" s="119"/>
      <c r="M493" s="119"/>
      <c r="N493" s="119"/>
      <c r="O493" s="119"/>
      <c r="Q493" s="160"/>
      <c r="R493" s="161"/>
      <c r="S493" s="161"/>
      <c r="T493" s="161"/>
      <c r="U493" s="161"/>
      <c r="V493" s="162"/>
      <c r="W493" s="119" t="s">
        <v>37</v>
      </c>
      <c r="X493" s="119"/>
    </row>
    <row r="494" spans="1:42" s="25" customFormat="1" ht="2.25" customHeight="1" x14ac:dyDescent="0.25">
      <c r="A494" s="37"/>
    </row>
    <row r="495" spans="1:42" s="25" customFormat="1" ht="15" customHeight="1" x14ac:dyDescent="0.25">
      <c r="A495" s="37"/>
      <c r="B495" s="152" t="s">
        <v>25</v>
      </c>
      <c r="C495" s="119"/>
      <c r="D495" s="119"/>
      <c r="E495" s="119"/>
      <c r="F495" s="119"/>
      <c r="G495" s="119"/>
      <c r="H495" s="119"/>
      <c r="I495" s="119"/>
      <c r="J495" s="119"/>
      <c r="K495" s="119"/>
      <c r="L495" s="119"/>
      <c r="M495" s="119"/>
      <c r="N495" s="119"/>
      <c r="O495" s="119"/>
      <c r="Q495" s="160"/>
      <c r="R495" s="184"/>
      <c r="S495" s="184"/>
      <c r="T495" s="184"/>
      <c r="U495" s="184"/>
      <c r="V495" s="185"/>
      <c r="W495" s="119" t="s">
        <v>37</v>
      </c>
      <c r="X495" s="119"/>
    </row>
    <row r="496" spans="1:42" s="25" customFormat="1" ht="4.5" customHeight="1" x14ac:dyDescent="0.25">
      <c r="A496" s="37"/>
      <c r="B496" s="31"/>
    </row>
    <row r="497" spans="1:42" s="25" customFormat="1" ht="15" customHeight="1" x14ac:dyDescent="0.25">
      <c r="A497" s="37"/>
      <c r="B497" s="135" t="s">
        <v>211</v>
      </c>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5"/>
      <c r="AK497" s="135"/>
      <c r="AL497" s="135"/>
      <c r="AM497" s="135"/>
      <c r="AN497" s="135"/>
      <c r="AO497" s="135"/>
      <c r="AP497" s="136"/>
    </row>
    <row r="498" spans="1:42" s="94" customFormat="1" ht="2.4" customHeight="1" x14ac:dyDescent="0.25">
      <c r="A498" s="39"/>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6"/>
    </row>
    <row r="499" spans="1:42" s="94" customFormat="1" ht="15" customHeight="1" x14ac:dyDescent="0.25">
      <c r="A499" s="39">
        <v>45</v>
      </c>
      <c r="B499" s="156" t="s">
        <v>257</v>
      </c>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c r="AJ499" s="156"/>
      <c r="AK499" s="156"/>
      <c r="AL499" s="156"/>
      <c r="AM499" s="156"/>
      <c r="AN499" s="156"/>
      <c r="AO499" s="156"/>
      <c r="AP499" s="156"/>
    </row>
    <row r="500" spans="1:42" s="25" customFormat="1" ht="4.5" customHeight="1" x14ac:dyDescent="0.25">
      <c r="A500" s="37"/>
    </row>
    <row r="501" spans="1:42" s="77" customFormat="1" ht="102.6" customHeight="1" x14ac:dyDescent="0.25">
      <c r="A501" s="37"/>
      <c r="B501" s="258" t="s">
        <v>250</v>
      </c>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c r="AN501" s="123"/>
      <c r="AO501" s="123"/>
      <c r="AP501" s="123"/>
    </row>
    <row r="502" spans="1:42" s="77" customFormat="1" ht="2.25" customHeight="1" x14ac:dyDescent="0.25">
      <c r="A502" s="37"/>
      <c r="B502" s="85"/>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L502" s="80"/>
      <c r="AM502" s="80"/>
      <c r="AN502" s="80"/>
      <c r="AO502" s="80"/>
      <c r="AP502" s="80"/>
    </row>
    <row r="503" spans="1:42" s="77" customFormat="1" ht="2.25" customHeight="1" x14ac:dyDescent="0.25">
      <c r="A503" s="37"/>
    </row>
    <row r="504" spans="1:42" s="77" customFormat="1" ht="27" customHeight="1" x14ac:dyDescent="0.25">
      <c r="A504" s="37"/>
      <c r="B504" s="97"/>
      <c r="C504" s="97"/>
      <c r="D504" s="97"/>
      <c r="E504" s="97"/>
      <c r="F504" s="97"/>
      <c r="G504" s="97"/>
      <c r="H504" s="97"/>
      <c r="I504" s="157" t="s">
        <v>29</v>
      </c>
      <c r="J504" s="158"/>
      <c r="K504" s="158"/>
      <c r="L504" s="158"/>
      <c r="M504" s="158"/>
      <c r="N504" s="158"/>
      <c r="O504" s="158"/>
      <c r="P504" s="158"/>
      <c r="Q504" s="97"/>
      <c r="R504" s="157" t="s">
        <v>30</v>
      </c>
      <c r="S504" s="157"/>
      <c r="T504" s="157"/>
      <c r="U504" s="157"/>
      <c r="V504" s="159" t="s">
        <v>31</v>
      </c>
      <c r="W504" s="159"/>
      <c r="X504" s="159"/>
      <c r="Y504" s="159"/>
      <c r="Z504" s="159"/>
      <c r="AA504" s="159"/>
      <c r="AB504" s="159"/>
      <c r="AC504" s="159"/>
      <c r="AD504" s="159"/>
      <c r="AE504" s="159"/>
      <c r="AF504" s="159"/>
      <c r="AG504" s="157" t="s">
        <v>47</v>
      </c>
      <c r="AH504" s="157"/>
      <c r="AI504" s="157"/>
      <c r="AJ504" s="157"/>
      <c r="AK504" s="157"/>
      <c r="AL504" s="157"/>
      <c r="AM504" s="157"/>
      <c r="AN504" s="157"/>
      <c r="AO504" s="119"/>
      <c r="AP504" s="119"/>
    </row>
    <row r="505" spans="1:42" s="77" customFormat="1" ht="2.25" customHeight="1" x14ac:dyDescent="0.3">
      <c r="A505" s="37"/>
      <c r="B505" s="97"/>
      <c r="C505" s="97"/>
      <c r="D505" s="97"/>
      <c r="E505" s="97"/>
      <c r="F505" s="97"/>
      <c r="G505" s="97"/>
      <c r="H505" s="97"/>
      <c r="I505" s="97"/>
      <c r="J505" s="97"/>
      <c r="K505" s="97"/>
      <c r="L505" s="97"/>
      <c r="M505" s="97"/>
      <c r="N505" s="97"/>
      <c r="O505" s="97"/>
      <c r="P505" s="97"/>
      <c r="Q505" s="97"/>
      <c r="R505" s="99"/>
      <c r="S505" s="99"/>
      <c r="T505" s="99"/>
      <c r="U505" s="99"/>
      <c r="V505" s="14"/>
      <c r="W505" s="14"/>
      <c r="X505" s="14"/>
      <c r="Y505" s="14"/>
      <c r="Z505" s="14"/>
      <c r="AA505" s="14"/>
      <c r="AB505" s="14"/>
      <c r="AC505" s="14"/>
      <c r="AD505" s="14"/>
      <c r="AE505" s="14"/>
      <c r="AF505" s="14"/>
      <c r="AG505" s="97"/>
      <c r="AH505" s="97"/>
      <c r="AI505" s="97"/>
      <c r="AJ505" s="97"/>
      <c r="AK505" s="97"/>
      <c r="AL505" s="97"/>
      <c r="AM505" s="97"/>
      <c r="AN505" s="97"/>
      <c r="AO505" s="97"/>
      <c r="AP505" s="97"/>
    </row>
    <row r="506" spans="1:42" s="77" customFormat="1" ht="6.6" customHeight="1" x14ac:dyDescent="0.3">
      <c r="A506" s="37"/>
      <c r="B506" s="97"/>
      <c r="C506" s="97"/>
      <c r="D506" s="97"/>
      <c r="E506" s="97"/>
      <c r="F506" s="97"/>
      <c r="G506" s="97"/>
      <c r="H506" s="97"/>
      <c r="I506" s="97"/>
      <c r="J506" s="97"/>
      <c r="K506" s="97"/>
      <c r="L506" s="97"/>
      <c r="M506" s="97"/>
      <c r="N506" s="97"/>
      <c r="O506" s="97"/>
      <c r="P506" s="97"/>
      <c r="Q506" s="97"/>
      <c r="R506" s="99"/>
      <c r="S506" s="99"/>
      <c r="T506" s="99"/>
      <c r="U506" s="99"/>
      <c r="V506" s="14"/>
      <c r="W506" s="14"/>
      <c r="X506" s="14"/>
      <c r="Y506" s="14"/>
      <c r="Z506" s="14"/>
      <c r="AA506" s="14"/>
      <c r="AB506" s="14"/>
      <c r="AC506" s="14"/>
      <c r="AD506" s="14"/>
      <c r="AE506" s="14"/>
      <c r="AF506" s="14"/>
      <c r="AG506" s="97"/>
      <c r="AH506" s="97"/>
      <c r="AI506" s="97"/>
      <c r="AJ506" s="97"/>
      <c r="AK506" s="97"/>
      <c r="AL506" s="97"/>
      <c r="AM506" s="97"/>
      <c r="AN506" s="97"/>
      <c r="AO506" s="97"/>
      <c r="AP506" s="97"/>
    </row>
    <row r="507" spans="1:42" s="77" customFormat="1" ht="16.95" customHeight="1" x14ac:dyDescent="0.25">
      <c r="A507" s="37"/>
      <c r="B507" s="152" t="s">
        <v>148</v>
      </c>
      <c r="C507" s="152"/>
      <c r="D507" s="152"/>
      <c r="E507" s="152"/>
      <c r="F507" s="152"/>
      <c r="G507" s="152"/>
      <c r="H507" s="152"/>
      <c r="I507" s="160"/>
      <c r="J507" s="161"/>
      <c r="K507" s="161"/>
      <c r="L507" s="161"/>
      <c r="M507" s="161"/>
      <c r="N507" s="162"/>
      <c r="O507" s="119" t="s">
        <v>37</v>
      </c>
      <c r="P507" s="119"/>
      <c r="Q507" s="97"/>
      <c r="R507" s="132"/>
      <c r="S507" s="133"/>
      <c r="T507" s="133"/>
      <c r="U507" s="134"/>
      <c r="V507" s="97"/>
      <c r="W507" s="97"/>
      <c r="X507" s="97"/>
      <c r="Y507" s="116">
        <f>IF(R507=0,I507,IF(R507&lt;1920,I507*0.7,IF(R507&lt;1970,I507*0.9,I507)))</f>
        <v>0</v>
      </c>
      <c r="Z507" s="117"/>
      <c r="AA507" s="117"/>
      <c r="AB507" s="117"/>
      <c r="AC507" s="117"/>
      <c r="AD507" s="118"/>
      <c r="AE507" s="119" t="s">
        <v>37</v>
      </c>
      <c r="AF507" s="119"/>
      <c r="AG507" s="120"/>
      <c r="AH507" s="121"/>
      <c r="AI507" s="121"/>
      <c r="AJ507" s="121"/>
      <c r="AK507" s="121"/>
      <c r="AL507" s="121"/>
      <c r="AM507" s="121"/>
      <c r="AN507" s="122"/>
      <c r="AO507" s="119" t="s">
        <v>75</v>
      </c>
      <c r="AP507" s="119"/>
    </row>
    <row r="508" spans="1:42" s="77" customFormat="1" ht="3.6" customHeight="1" x14ac:dyDescent="0.25">
      <c r="A508" s="37"/>
      <c r="B508" s="98"/>
      <c r="C508" s="98"/>
      <c r="D508" s="98"/>
      <c r="E508" s="98"/>
      <c r="F508" s="98"/>
      <c r="G508" s="98"/>
      <c r="H508" s="98"/>
      <c r="I508" s="97"/>
      <c r="J508" s="97"/>
      <c r="K508" s="97"/>
      <c r="L508" s="97"/>
      <c r="M508" s="97"/>
      <c r="N508" s="97"/>
      <c r="O508" s="97"/>
      <c r="P508" s="97"/>
      <c r="Q508" s="97"/>
      <c r="R508" s="97"/>
      <c r="S508" s="97"/>
      <c r="T508" s="97"/>
      <c r="U508" s="97"/>
      <c r="V508" s="97"/>
      <c r="W508" s="97"/>
      <c r="X508" s="97"/>
      <c r="Y508" s="117"/>
      <c r="Z508" s="117"/>
      <c r="AA508" s="117"/>
      <c r="AB508" s="117"/>
      <c r="AC508" s="117"/>
      <c r="AD508" s="117"/>
      <c r="AE508" s="97"/>
      <c r="AF508" s="97"/>
      <c r="AG508" s="97"/>
      <c r="AH508" s="97"/>
      <c r="AI508" s="97"/>
      <c r="AJ508" s="97"/>
      <c r="AK508" s="97"/>
      <c r="AL508" s="97"/>
      <c r="AM508" s="97"/>
      <c r="AN508" s="97"/>
      <c r="AO508" s="97"/>
      <c r="AP508" s="97"/>
    </row>
    <row r="509" spans="1:42" s="77" customFormat="1" ht="16.95" customHeight="1" x14ac:dyDescent="0.25">
      <c r="A509" s="37"/>
      <c r="B509" s="152" t="s">
        <v>159</v>
      </c>
      <c r="C509" s="152"/>
      <c r="D509" s="152"/>
      <c r="E509" s="152"/>
      <c r="F509" s="152"/>
      <c r="G509" s="152"/>
      <c r="H509" s="152"/>
      <c r="I509" s="160"/>
      <c r="J509" s="161"/>
      <c r="K509" s="161"/>
      <c r="L509" s="161"/>
      <c r="M509" s="161"/>
      <c r="N509" s="162"/>
      <c r="O509" s="119" t="s">
        <v>37</v>
      </c>
      <c r="P509" s="119"/>
      <c r="Q509" s="97"/>
      <c r="R509" s="132"/>
      <c r="S509" s="133"/>
      <c r="T509" s="133"/>
      <c r="U509" s="134"/>
      <c r="V509" s="97"/>
      <c r="W509" s="97"/>
      <c r="X509" s="97"/>
      <c r="Y509" s="116">
        <f>IF(R509=0,I509,IF(R509&lt;1920,I509*0.7,IF(R509&lt;1970,I509*0.9,I509)))</f>
        <v>0</v>
      </c>
      <c r="Z509" s="117"/>
      <c r="AA509" s="117"/>
      <c r="AB509" s="117"/>
      <c r="AC509" s="117"/>
      <c r="AD509" s="118"/>
      <c r="AE509" s="119" t="s">
        <v>37</v>
      </c>
      <c r="AF509" s="119"/>
      <c r="AG509" s="120"/>
      <c r="AH509" s="121"/>
      <c r="AI509" s="121"/>
      <c r="AJ509" s="121"/>
      <c r="AK509" s="121"/>
      <c r="AL509" s="121"/>
      <c r="AM509" s="121"/>
      <c r="AN509" s="122"/>
      <c r="AO509" s="119" t="s">
        <v>75</v>
      </c>
      <c r="AP509" s="119"/>
    </row>
    <row r="510" spans="1:42" s="77" customFormat="1" ht="3.6" customHeight="1" x14ac:dyDescent="0.25">
      <c r="A510" s="37"/>
      <c r="B510" s="98"/>
      <c r="C510" s="98"/>
      <c r="D510" s="98"/>
      <c r="E510" s="98"/>
      <c r="F510" s="98"/>
      <c r="G510" s="98"/>
      <c r="H510" s="98"/>
      <c r="I510" s="97"/>
      <c r="J510" s="97"/>
      <c r="K510" s="97"/>
      <c r="L510" s="97"/>
      <c r="M510" s="97"/>
      <c r="N510" s="97"/>
      <c r="O510" s="97"/>
      <c r="P510" s="97"/>
      <c r="Q510" s="97"/>
      <c r="R510" s="97"/>
      <c r="S510" s="97"/>
      <c r="T510" s="97"/>
      <c r="U510" s="97"/>
      <c r="V510" s="97"/>
      <c r="W510" s="97"/>
      <c r="X510" s="97"/>
      <c r="Y510" s="117"/>
      <c r="Z510" s="117"/>
      <c r="AA510" s="117"/>
      <c r="AB510" s="117"/>
      <c r="AC510" s="117"/>
      <c r="AD510" s="117"/>
      <c r="AE510" s="97"/>
      <c r="AF510" s="97"/>
      <c r="AG510" s="97"/>
      <c r="AH510" s="97"/>
      <c r="AI510" s="97"/>
      <c r="AJ510" s="97"/>
      <c r="AK510" s="97"/>
      <c r="AL510" s="97"/>
      <c r="AM510" s="97"/>
      <c r="AN510" s="97"/>
      <c r="AO510" s="97"/>
      <c r="AP510" s="97"/>
    </row>
    <row r="511" spans="1:42" s="25" customFormat="1" ht="22.2" customHeight="1" x14ac:dyDescent="0.25">
      <c r="A511" s="37"/>
      <c r="B511" s="152" t="s">
        <v>46</v>
      </c>
      <c r="C511" s="152"/>
      <c r="D511" s="152"/>
      <c r="E511" s="152"/>
      <c r="F511" s="152"/>
      <c r="G511" s="152"/>
      <c r="H511" s="152"/>
      <c r="I511" s="160"/>
      <c r="J511" s="161"/>
      <c r="K511" s="161"/>
      <c r="L511" s="161"/>
      <c r="M511" s="161"/>
      <c r="N511" s="162"/>
      <c r="O511" s="119" t="s">
        <v>37</v>
      </c>
      <c r="P511" s="119"/>
      <c r="Q511" s="97"/>
      <c r="R511" s="132"/>
      <c r="S511" s="133"/>
      <c r="T511" s="133"/>
      <c r="U511" s="134"/>
      <c r="V511" s="97"/>
      <c r="W511" s="97"/>
      <c r="X511" s="97"/>
      <c r="Y511" s="116">
        <f>IF(R511=0,I511,IF(R511&lt;1920,I511*0.7,IF(R511&lt;1970,I511*0.9,I511)))</f>
        <v>0</v>
      </c>
      <c r="Z511" s="117"/>
      <c r="AA511" s="117"/>
      <c r="AB511" s="117"/>
      <c r="AC511" s="117"/>
      <c r="AD511" s="118"/>
      <c r="AE511" s="119" t="s">
        <v>37</v>
      </c>
      <c r="AF511" s="119"/>
      <c r="AG511" s="163">
        <f>IF(Y511&lt;&gt;0,(Y511/SUM(Y507,Y509,Y511))*SUM(AG507,AG509),0)</f>
        <v>0</v>
      </c>
      <c r="AH511" s="164"/>
      <c r="AI511" s="164"/>
      <c r="AJ511" s="164"/>
      <c r="AK511" s="164"/>
      <c r="AL511" s="164"/>
      <c r="AM511" s="164"/>
      <c r="AN511" s="165"/>
      <c r="AO511" s="119" t="s">
        <v>75</v>
      </c>
      <c r="AP511" s="119"/>
    </row>
    <row r="512" spans="1:42" s="25" customFormat="1" ht="5.4" customHeight="1" x14ac:dyDescent="0.25">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c r="AO512" s="126"/>
      <c r="AP512" s="126"/>
    </row>
    <row r="513" spans="1:43" s="25" customFormat="1" ht="15" customHeight="1" x14ac:dyDescent="0.25">
      <c r="A513" s="37">
        <v>46</v>
      </c>
      <c r="B513" s="192" t="s">
        <v>258</v>
      </c>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c r="AN513" s="123"/>
      <c r="AO513" s="123"/>
      <c r="AP513" s="123"/>
    </row>
    <row r="514" spans="1:43" s="25" customFormat="1" ht="15" customHeight="1" x14ac:dyDescent="0.25">
      <c r="A514" s="37"/>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c r="AN514" s="123"/>
      <c r="AO514" s="123"/>
      <c r="AP514" s="123"/>
    </row>
    <row r="515" spans="1:43" s="25" customFormat="1" ht="2.25" customHeight="1" x14ac:dyDescent="0.3">
      <c r="A515" s="37"/>
      <c r="R515" s="28"/>
      <c r="S515" s="28"/>
      <c r="T515" s="28"/>
      <c r="U515" s="28"/>
      <c r="V515" s="14"/>
      <c r="W515" s="14"/>
      <c r="X515" s="14"/>
      <c r="Y515" s="14"/>
      <c r="Z515" s="14"/>
      <c r="AA515" s="14"/>
      <c r="AB515" s="14"/>
      <c r="AC515" s="14"/>
      <c r="AD515" s="14"/>
      <c r="AE515" s="14"/>
      <c r="AF515" s="14"/>
    </row>
    <row r="516" spans="1:43" s="25" customFormat="1" ht="15" customHeight="1" x14ac:dyDescent="0.25">
      <c r="A516" s="37"/>
      <c r="I516" s="186" t="s">
        <v>29</v>
      </c>
      <c r="J516" s="187"/>
      <c r="K516" s="187"/>
      <c r="L516" s="187"/>
      <c r="M516" s="187"/>
      <c r="N516" s="187"/>
      <c r="O516" s="187"/>
      <c r="P516" s="187"/>
      <c r="Q516" s="13"/>
      <c r="R516" s="193" t="s">
        <v>30</v>
      </c>
      <c r="S516" s="187"/>
      <c r="T516" s="187"/>
      <c r="U516" s="187"/>
      <c r="V516" s="26"/>
      <c r="W516" s="186" t="s">
        <v>31</v>
      </c>
      <c r="X516" s="196"/>
      <c r="Y516" s="196"/>
      <c r="Z516" s="196"/>
      <c r="AA516" s="196"/>
      <c r="AB516" s="196"/>
      <c r="AC516" s="196"/>
      <c r="AD516" s="196"/>
      <c r="AE516" s="196"/>
      <c r="AF516" s="187"/>
      <c r="AG516" s="187"/>
      <c r="AI516" s="65"/>
      <c r="AJ516" s="27"/>
      <c r="AK516" s="27"/>
      <c r="AL516" s="27"/>
      <c r="AM516" s="27"/>
      <c r="AN516" s="27"/>
      <c r="AO516" s="27"/>
      <c r="AP516" s="27"/>
      <c r="AQ516" s="27"/>
    </row>
    <row r="517" spans="1:43" s="25" customFormat="1" ht="15" customHeight="1" x14ac:dyDescent="0.25">
      <c r="A517" s="37"/>
      <c r="I517" s="187"/>
      <c r="J517" s="187"/>
      <c r="K517" s="187"/>
      <c r="L517" s="187"/>
      <c r="M517" s="187"/>
      <c r="N517" s="187"/>
      <c r="O517" s="187"/>
      <c r="P517" s="187"/>
      <c r="Q517" s="13"/>
      <c r="R517" s="187"/>
      <c r="S517" s="187"/>
      <c r="T517" s="187"/>
      <c r="U517" s="187"/>
      <c r="V517" s="26"/>
      <c r="W517" s="196"/>
      <c r="X517" s="196"/>
      <c r="Y517" s="196"/>
      <c r="Z517" s="196"/>
      <c r="AA517" s="196"/>
      <c r="AB517" s="196"/>
      <c r="AC517" s="196"/>
      <c r="AD517" s="196"/>
      <c r="AE517" s="196"/>
      <c r="AF517" s="187"/>
      <c r="AG517" s="187"/>
      <c r="AI517" s="27"/>
      <c r="AJ517" s="27"/>
      <c r="AK517" s="27"/>
      <c r="AL517" s="27"/>
      <c r="AM517" s="27"/>
      <c r="AN517" s="27"/>
      <c r="AO517" s="27"/>
      <c r="AP517" s="27"/>
      <c r="AQ517" s="27"/>
    </row>
    <row r="518" spans="1:43" s="25" customFormat="1" ht="2.25" customHeight="1" x14ac:dyDescent="0.3">
      <c r="A518" s="37"/>
      <c r="R518" s="28"/>
      <c r="S518" s="28"/>
      <c r="T518" s="28"/>
      <c r="U518" s="28"/>
      <c r="V518" s="14"/>
      <c r="W518" s="14"/>
      <c r="X518" s="14"/>
      <c r="Y518" s="14"/>
      <c r="Z518" s="14"/>
      <c r="AA518" s="14"/>
      <c r="AB518" s="14"/>
      <c r="AC518" s="14"/>
      <c r="AD518" s="14"/>
      <c r="AE518" s="14"/>
      <c r="AF518" s="14"/>
    </row>
    <row r="519" spans="1:43" s="25" customFormat="1" ht="15" customHeight="1" x14ac:dyDescent="0.25">
      <c r="A519" s="37"/>
      <c r="B519" s="152" t="s">
        <v>148</v>
      </c>
      <c r="C519" s="152"/>
      <c r="D519" s="152"/>
      <c r="E519" s="152"/>
      <c r="F519" s="152"/>
      <c r="G519" s="152"/>
      <c r="H519" s="172"/>
      <c r="I519" s="153"/>
      <c r="J519" s="154"/>
      <c r="K519" s="154"/>
      <c r="L519" s="154"/>
      <c r="M519" s="154"/>
      <c r="N519" s="155"/>
      <c r="O519" s="149" t="s">
        <v>37</v>
      </c>
      <c r="P519" s="149"/>
      <c r="Q519" s="13"/>
      <c r="R519" s="255"/>
      <c r="S519" s="256"/>
      <c r="T519" s="256"/>
      <c r="U519" s="257"/>
      <c r="W519" s="13"/>
      <c r="X519" s="13"/>
      <c r="Y519" s="7"/>
      <c r="Z519" s="169">
        <f>IF(R519=0,I519,IF(R519&lt;1920,(I519*0.7),IF(R519&lt;1970,(I519*0.9),I519)))</f>
        <v>0</v>
      </c>
      <c r="AA519" s="170"/>
      <c r="AB519" s="170"/>
      <c r="AC519" s="170"/>
      <c r="AD519" s="170"/>
      <c r="AE519" s="171"/>
      <c r="AF519" s="149" t="s">
        <v>37</v>
      </c>
      <c r="AG519" s="149"/>
    </row>
    <row r="520" spans="1:43" s="25" customFormat="1" ht="2.25" customHeight="1" x14ac:dyDescent="0.3">
      <c r="A520" s="37"/>
      <c r="R520" s="28"/>
      <c r="S520" s="28"/>
      <c r="T520" s="28"/>
      <c r="U520" s="28"/>
      <c r="V520" s="14"/>
      <c r="W520" s="14"/>
      <c r="X520" s="14"/>
      <c r="Y520" s="14"/>
      <c r="Z520" s="14"/>
      <c r="AA520" s="14"/>
      <c r="AB520" s="14"/>
      <c r="AC520" s="14"/>
      <c r="AD520" s="14"/>
      <c r="AE520" s="14"/>
      <c r="AF520" s="14"/>
    </row>
    <row r="521" spans="1:43" s="25" customFormat="1" ht="15" customHeight="1" x14ac:dyDescent="0.25">
      <c r="A521" s="37"/>
      <c r="B521" s="152" t="s">
        <v>159</v>
      </c>
      <c r="C521" s="152"/>
      <c r="D521" s="152"/>
      <c r="E521" s="152"/>
      <c r="F521" s="152"/>
      <c r="G521" s="152"/>
      <c r="H521" s="172"/>
      <c r="I521" s="153"/>
      <c r="J521" s="154"/>
      <c r="K521" s="154"/>
      <c r="L521" s="154"/>
      <c r="M521" s="154"/>
      <c r="N521" s="155"/>
      <c r="O521" s="259" t="s">
        <v>37</v>
      </c>
      <c r="P521" s="149"/>
      <c r="Q521" s="13"/>
      <c r="R521" s="255"/>
      <c r="S521" s="256"/>
      <c r="T521" s="256"/>
      <c r="U521" s="257"/>
      <c r="W521" s="13"/>
      <c r="X521" s="13"/>
      <c r="Z521" s="169">
        <f>IF(R521=0,I521,IF(R521&lt;1920,(I521*0.7),IF(R521&lt;1970,(I521*0.9),I521)))</f>
        <v>0</v>
      </c>
      <c r="AA521" s="170"/>
      <c r="AB521" s="170"/>
      <c r="AC521" s="170"/>
      <c r="AD521" s="170"/>
      <c r="AE521" s="171"/>
      <c r="AF521" s="259" t="s">
        <v>37</v>
      </c>
      <c r="AG521" s="149"/>
    </row>
    <row r="522" spans="1:43" s="25" customFormat="1" ht="2.25" customHeight="1" x14ac:dyDescent="0.3">
      <c r="A522" s="37"/>
      <c r="R522" s="28"/>
      <c r="S522" s="28"/>
      <c r="T522" s="28"/>
      <c r="U522" s="28"/>
      <c r="V522" s="14"/>
      <c r="W522" s="14"/>
      <c r="X522" s="14"/>
      <c r="Y522" s="14"/>
      <c r="Z522" s="14"/>
      <c r="AA522" s="14"/>
      <c r="AB522" s="14"/>
      <c r="AC522" s="14"/>
      <c r="AD522" s="14"/>
      <c r="AE522" s="14"/>
      <c r="AF522" s="14"/>
    </row>
    <row r="523" spans="1:43" s="25" customFormat="1" ht="15" customHeight="1" x14ac:dyDescent="0.25">
      <c r="A523" s="37"/>
      <c r="B523" s="152" t="s">
        <v>46</v>
      </c>
      <c r="C523" s="152"/>
      <c r="D523" s="152"/>
      <c r="E523" s="152"/>
      <c r="F523" s="152"/>
      <c r="G523" s="152"/>
      <c r="H523" s="172"/>
      <c r="I523" s="153"/>
      <c r="J523" s="154"/>
      <c r="K523" s="154"/>
      <c r="L523" s="154"/>
      <c r="M523" s="154"/>
      <c r="N523" s="155"/>
      <c r="O523" s="149" t="s">
        <v>37</v>
      </c>
      <c r="P523" s="149"/>
      <c r="Q523" s="13"/>
      <c r="R523" s="255"/>
      <c r="S523" s="256"/>
      <c r="T523" s="256"/>
      <c r="U523" s="257"/>
      <c r="W523" s="13"/>
      <c r="X523" s="13"/>
      <c r="Z523" s="169">
        <f>IF(R523=0,I523,IF(R523&lt;1920,(I523*0.7),IF(R523&lt;1970,(I523*0.9),I523)))</f>
        <v>0</v>
      </c>
      <c r="AA523" s="170"/>
      <c r="AB523" s="170"/>
      <c r="AC523" s="170"/>
      <c r="AD523" s="170"/>
      <c r="AE523" s="171"/>
      <c r="AF523" s="149" t="s">
        <v>37</v>
      </c>
      <c r="AG523" s="149"/>
    </row>
    <row r="524" spans="1:43" s="25" customFormat="1" ht="2.25" customHeight="1" x14ac:dyDescent="0.3">
      <c r="A524" s="37"/>
      <c r="R524" s="28"/>
      <c r="S524" s="28"/>
      <c r="T524" s="28"/>
      <c r="U524" s="28"/>
      <c r="V524" s="14"/>
      <c r="W524" s="14"/>
      <c r="X524" s="14"/>
      <c r="Y524" s="14"/>
      <c r="Z524" s="14"/>
      <c r="AA524" s="14"/>
      <c r="AB524" s="14"/>
      <c r="AC524" s="14"/>
      <c r="AD524" s="14"/>
      <c r="AE524" s="14"/>
      <c r="AF524" s="14"/>
    </row>
    <row r="525" spans="1:43" s="25" customFormat="1" ht="4.5" customHeight="1" x14ac:dyDescent="0.25">
      <c r="A525" s="37"/>
    </row>
    <row r="526" spans="1:43" s="25" customFormat="1" ht="15" customHeight="1" x14ac:dyDescent="0.25">
      <c r="A526" s="37">
        <v>47</v>
      </c>
      <c r="B526" s="177" t="s">
        <v>149</v>
      </c>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c r="AC526" s="177"/>
      <c r="AD526" s="177"/>
      <c r="AE526" s="177"/>
      <c r="AF526" s="177"/>
      <c r="AG526" s="177"/>
      <c r="AH526" s="177"/>
      <c r="AI526" s="177"/>
      <c r="AJ526" s="177"/>
      <c r="AK526" s="177"/>
      <c r="AL526" s="177"/>
      <c r="AM526" s="177"/>
      <c r="AN526" s="177"/>
      <c r="AO526" s="177"/>
      <c r="AP526" s="177"/>
    </row>
    <row r="527" spans="1:43" s="25" customFormat="1" ht="2.25" customHeight="1" x14ac:dyDescent="0.3">
      <c r="A527" s="37"/>
      <c r="R527" s="28"/>
      <c r="S527" s="28"/>
      <c r="T527" s="28"/>
      <c r="U527" s="28"/>
      <c r="V527" s="14"/>
      <c r="W527" s="14"/>
      <c r="X527" s="14"/>
      <c r="Y527" s="14"/>
      <c r="Z527" s="14"/>
      <c r="AA527" s="14"/>
      <c r="AB527" s="14"/>
      <c r="AC527" s="14"/>
      <c r="AD527" s="14"/>
      <c r="AE527" s="14"/>
      <c r="AF527" s="14"/>
    </row>
    <row r="528" spans="1:43" s="25" customFormat="1" ht="15" customHeight="1" x14ac:dyDescent="0.25">
      <c r="A528" s="37"/>
      <c r="B528" s="188" t="s">
        <v>148</v>
      </c>
      <c r="C528" s="188"/>
      <c r="D528" s="188"/>
      <c r="E528" s="188"/>
      <c r="F528" s="188"/>
      <c r="G528" s="188"/>
      <c r="H528" s="188"/>
      <c r="I528" s="7"/>
      <c r="J528" s="178">
        <f>Y507-Z519</f>
        <v>0</v>
      </c>
      <c r="K528" s="179"/>
      <c r="L528" s="179"/>
      <c r="M528" s="180"/>
      <c r="N528" s="149" t="s">
        <v>37</v>
      </c>
      <c r="O528" s="149"/>
      <c r="P528" s="7"/>
      <c r="Q528" s="13"/>
      <c r="R528" s="66"/>
      <c r="S528" s="66"/>
      <c r="T528" s="66"/>
      <c r="U528" s="66"/>
      <c r="W528" s="13"/>
      <c r="X528" s="13"/>
      <c r="Z528" s="67"/>
      <c r="AA528" s="67"/>
      <c r="AB528" s="67"/>
      <c r="AC528" s="67"/>
      <c r="AD528" s="67"/>
      <c r="AE528" s="67"/>
      <c r="AF528" s="7"/>
      <c r="AG528" s="7"/>
    </row>
    <row r="529" spans="1:42" s="25" customFormat="1" ht="2.25" customHeight="1" x14ac:dyDescent="0.3">
      <c r="A529" s="37"/>
      <c r="R529" s="28"/>
      <c r="S529" s="28"/>
      <c r="T529" s="28"/>
      <c r="U529" s="28"/>
      <c r="V529" s="14"/>
      <c r="W529" s="14"/>
      <c r="X529" s="14"/>
      <c r="Y529" s="14"/>
      <c r="Z529" s="14"/>
      <c r="AA529" s="14"/>
      <c r="AB529" s="14"/>
      <c r="AC529" s="14"/>
      <c r="AD529" s="14"/>
      <c r="AE529" s="14"/>
      <c r="AF529" s="14"/>
    </row>
    <row r="530" spans="1:42" s="25" customFormat="1" ht="15" customHeight="1" x14ac:dyDescent="0.25">
      <c r="A530" s="37"/>
      <c r="B530" s="188" t="s">
        <v>159</v>
      </c>
      <c r="C530" s="188"/>
      <c r="D530" s="188"/>
      <c r="E530" s="188"/>
      <c r="F530" s="188"/>
      <c r="G530" s="188"/>
      <c r="H530" s="188"/>
      <c r="I530" s="7"/>
      <c r="J530" s="178">
        <f>Y509-Z521</f>
        <v>0</v>
      </c>
      <c r="K530" s="179"/>
      <c r="L530" s="179"/>
      <c r="M530" s="180"/>
      <c r="N530" s="149" t="s">
        <v>37</v>
      </c>
      <c r="O530" s="149"/>
      <c r="P530" s="7"/>
      <c r="Q530" s="13"/>
      <c r="R530" s="66"/>
      <c r="S530" s="66"/>
      <c r="T530" s="66"/>
      <c r="U530" s="66"/>
      <c r="W530" s="13"/>
      <c r="X530" s="13"/>
      <c r="Z530" s="67"/>
      <c r="AA530" s="67"/>
      <c r="AB530" s="67"/>
      <c r="AC530" s="67"/>
      <c r="AD530" s="67"/>
      <c r="AE530" s="67"/>
      <c r="AF530" s="7"/>
      <c r="AG530" s="7"/>
    </row>
    <row r="531" spans="1:42" s="25" customFormat="1" ht="2.25" customHeight="1" x14ac:dyDescent="0.3">
      <c r="A531" s="37"/>
      <c r="R531" s="28"/>
      <c r="S531" s="28"/>
      <c r="T531" s="28"/>
      <c r="U531" s="28"/>
      <c r="V531" s="14"/>
      <c r="W531" s="14"/>
      <c r="X531" s="14"/>
      <c r="Y531" s="14"/>
      <c r="Z531" s="14"/>
      <c r="AA531" s="14"/>
      <c r="AB531" s="14"/>
      <c r="AC531" s="14"/>
      <c r="AD531" s="14"/>
      <c r="AE531" s="14"/>
      <c r="AF531" s="14"/>
    </row>
    <row r="532" spans="1:42" s="25" customFormat="1" ht="15" customHeight="1" x14ac:dyDescent="0.25">
      <c r="A532" s="37"/>
      <c r="B532" s="188" t="s">
        <v>46</v>
      </c>
      <c r="C532" s="188"/>
      <c r="D532" s="188"/>
      <c r="E532" s="188"/>
      <c r="F532" s="188"/>
      <c r="G532" s="188"/>
      <c r="H532" s="188"/>
      <c r="I532" s="7"/>
      <c r="J532" s="178">
        <f>Y511-Z523</f>
        <v>0</v>
      </c>
      <c r="K532" s="179"/>
      <c r="L532" s="179"/>
      <c r="M532" s="180"/>
      <c r="N532" s="149" t="s">
        <v>37</v>
      </c>
      <c r="O532" s="149"/>
      <c r="P532" s="7"/>
      <c r="Q532" s="13"/>
      <c r="R532" s="66"/>
      <c r="S532" s="66"/>
      <c r="T532" s="66"/>
      <c r="U532" s="66"/>
      <c r="W532" s="13"/>
      <c r="X532" s="13"/>
      <c r="Z532" s="67"/>
      <c r="AA532" s="67"/>
      <c r="AB532" s="67"/>
      <c r="AC532" s="67"/>
      <c r="AD532" s="67"/>
      <c r="AE532" s="67"/>
      <c r="AF532" s="7"/>
      <c r="AG532" s="7"/>
    </row>
    <row r="533" spans="1:42" s="25" customFormat="1" ht="4.5" customHeight="1" x14ac:dyDescent="0.25">
      <c r="A533" s="37"/>
    </row>
    <row r="534" spans="1:42" s="25" customFormat="1" ht="15" customHeight="1" x14ac:dyDescent="0.25">
      <c r="A534" s="37">
        <v>48</v>
      </c>
      <c r="B534" s="131" t="s">
        <v>236</v>
      </c>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row>
    <row r="535" spans="1:42" s="25" customFormat="1" ht="2.25" customHeight="1" x14ac:dyDescent="0.25">
      <c r="A535" s="37"/>
      <c r="N535" s="20"/>
    </row>
    <row r="536" spans="1:42" s="25" customFormat="1" ht="15" customHeight="1" x14ac:dyDescent="0.25">
      <c r="A536" s="37"/>
      <c r="Q536" s="157" t="s">
        <v>29</v>
      </c>
      <c r="R536" s="158"/>
      <c r="S536" s="158"/>
      <c r="T536" s="158"/>
      <c r="U536" s="158"/>
      <c r="V536" s="158"/>
      <c r="W536" s="158"/>
      <c r="X536" s="158"/>
      <c r="Z536" s="157" t="s">
        <v>47</v>
      </c>
      <c r="AA536" s="157"/>
      <c r="AB536" s="157"/>
      <c r="AC536" s="157"/>
      <c r="AD536" s="157"/>
      <c r="AE536" s="157"/>
      <c r="AF536" s="157"/>
      <c r="AG536" s="157"/>
      <c r="AH536" s="119"/>
      <c r="AI536" s="119"/>
    </row>
    <row r="537" spans="1:42" s="25" customFormat="1" ht="2.25" customHeight="1" x14ac:dyDescent="0.25">
      <c r="A537" s="37"/>
    </row>
    <row r="538" spans="1:42" s="25" customFormat="1" ht="15" customHeight="1" x14ac:dyDescent="0.25">
      <c r="A538" s="37"/>
      <c r="B538" s="152" t="s">
        <v>24</v>
      </c>
      <c r="C538" s="119"/>
      <c r="D538" s="119"/>
      <c r="E538" s="119"/>
      <c r="F538" s="119"/>
      <c r="G538" s="119"/>
      <c r="H538" s="119"/>
      <c r="I538" s="119"/>
      <c r="J538" s="119"/>
      <c r="K538" s="119"/>
      <c r="L538" s="119"/>
      <c r="M538" s="119"/>
      <c r="N538" s="119"/>
      <c r="O538" s="119"/>
      <c r="Q538" s="160"/>
      <c r="R538" s="161"/>
      <c r="S538" s="161"/>
      <c r="T538" s="161"/>
      <c r="U538" s="161"/>
      <c r="V538" s="162"/>
      <c r="W538" s="119" t="s">
        <v>37</v>
      </c>
      <c r="X538" s="119"/>
      <c r="Z538" s="120"/>
      <c r="AA538" s="121"/>
      <c r="AB538" s="121"/>
      <c r="AC538" s="121"/>
      <c r="AD538" s="121"/>
      <c r="AE538" s="121"/>
      <c r="AF538" s="121"/>
      <c r="AG538" s="122"/>
      <c r="AH538" s="119" t="s">
        <v>75</v>
      </c>
      <c r="AI538" s="119"/>
    </row>
    <row r="539" spans="1:42" s="25" customFormat="1" ht="2.25" customHeight="1" x14ac:dyDescent="0.25">
      <c r="A539" s="37"/>
      <c r="O539" s="20"/>
      <c r="P539" s="20"/>
    </row>
    <row r="540" spans="1:42" s="25" customFormat="1" ht="15" customHeight="1" x14ac:dyDescent="0.25">
      <c r="A540" s="37"/>
      <c r="B540" s="152" t="s">
        <v>48</v>
      </c>
      <c r="C540" s="119"/>
      <c r="D540" s="119"/>
      <c r="E540" s="119"/>
      <c r="F540" s="119"/>
      <c r="G540" s="119"/>
      <c r="H540" s="119"/>
      <c r="I540" s="119"/>
      <c r="J540" s="119"/>
      <c r="K540" s="119"/>
      <c r="L540" s="119"/>
      <c r="M540" s="119"/>
      <c r="N540" s="119"/>
      <c r="O540" s="119"/>
      <c r="Q540" s="160"/>
      <c r="R540" s="161"/>
      <c r="S540" s="161"/>
      <c r="T540" s="161"/>
      <c r="U540" s="161"/>
      <c r="V540" s="162"/>
      <c r="W540" s="119" t="s">
        <v>37</v>
      </c>
      <c r="X540" s="119"/>
      <c r="Z540" s="120"/>
      <c r="AA540" s="121"/>
      <c r="AB540" s="121"/>
      <c r="AC540" s="121"/>
      <c r="AD540" s="121"/>
      <c r="AE540" s="121"/>
      <c r="AF540" s="121"/>
      <c r="AG540" s="122"/>
      <c r="AH540" s="119" t="s">
        <v>75</v>
      </c>
      <c r="AI540" s="119"/>
    </row>
    <row r="541" spans="1:42" s="25" customFormat="1" ht="2.25" customHeight="1" x14ac:dyDescent="0.25">
      <c r="A541" s="37"/>
    </row>
    <row r="542" spans="1:42" s="25" customFormat="1" ht="15" customHeight="1" x14ac:dyDescent="0.25">
      <c r="A542" s="37"/>
      <c r="B542" s="152" t="s">
        <v>74</v>
      </c>
      <c r="C542" s="119"/>
      <c r="D542" s="119"/>
      <c r="E542" s="119"/>
      <c r="F542" s="119"/>
      <c r="G542" s="119"/>
      <c r="H542" s="119"/>
      <c r="I542" s="119"/>
      <c r="J542" s="119"/>
      <c r="K542" s="119"/>
      <c r="L542" s="119"/>
      <c r="M542" s="119"/>
      <c r="N542" s="119"/>
      <c r="O542" s="119"/>
      <c r="P542" s="27"/>
      <c r="Q542" s="160"/>
      <c r="R542" s="161"/>
      <c r="S542" s="161"/>
      <c r="T542" s="161"/>
      <c r="U542" s="161"/>
      <c r="V542" s="162"/>
      <c r="W542" s="119" t="s">
        <v>37</v>
      </c>
      <c r="X542" s="119"/>
      <c r="Z542" s="120"/>
      <c r="AA542" s="121"/>
      <c r="AB542" s="121"/>
      <c r="AC542" s="121"/>
      <c r="AD542" s="121"/>
      <c r="AE542" s="121"/>
      <c r="AF542" s="121"/>
      <c r="AG542" s="122"/>
      <c r="AH542" s="119" t="s">
        <v>75</v>
      </c>
      <c r="AI542" s="119"/>
    </row>
    <row r="543" spans="1:42" s="25" customFormat="1" ht="2.25" customHeight="1" x14ac:dyDescent="0.25">
      <c r="A543" s="37"/>
    </row>
    <row r="544" spans="1:42" s="25" customFormat="1" ht="15" customHeight="1" x14ac:dyDescent="0.25">
      <c r="A544" s="37"/>
      <c r="B544" s="152" t="s">
        <v>25</v>
      </c>
      <c r="C544" s="119"/>
      <c r="D544" s="119"/>
      <c r="E544" s="119"/>
      <c r="F544" s="119"/>
      <c r="G544" s="119"/>
      <c r="H544" s="119"/>
      <c r="I544" s="119"/>
      <c r="J544" s="119"/>
      <c r="K544" s="119"/>
      <c r="L544" s="119"/>
      <c r="M544" s="119"/>
      <c r="N544" s="119"/>
      <c r="O544" s="119"/>
      <c r="Q544" s="160"/>
      <c r="R544" s="161"/>
      <c r="S544" s="161"/>
      <c r="T544" s="161"/>
      <c r="U544" s="161"/>
      <c r="V544" s="162"/>
      <c r="W544" s="119" t="s">
        <v>37</v>
      </c>
      <c r="X544" s="119"/>
      <c r="Z544" s="120"/>
      <c r="AA544" s="121"/>
      <c r="AB544" s="121"/>
      <c r="AC544" s="121"/>
      <c r="AD544" s="121"/>
      <c r="AE544" s="121"/>
      <c r="AF544" s="121"/>
      <c r="AG544" s="122"/>
      <c r="AH544" s="119" t="s">
        <v>75</v>
      </c>
      <c r="AI544" s="119"/>
    </row>
    <row r="545" spans="1:42" s="25" customFormat="1" ht="4.5" customHeight="1" x14ac:dyDescent="0.25">
      <c r="A545" s="37"/>
    </row>
    <row r="546" spans="1:42" s="25" customFormat="1" ht="15" customHeight="1" x14ac:dyDescent="0.25">
      <c r="A546" s="37">
        <v>49</v>
      </c>
      <c r="B546" s="192" t="s">
        <v>259</v>
      </c>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c r="AN546" s="123"/>
      <c r="AO546" s="123"/>
      <c r="AP546" s="123"/>
    </row>
    <row r="547" spans="1:42" s="25" customFormat="1" ht="15" customHeight="1" x14ac:dyDescent="0.25">
      <c r="A547" s="37"/>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c r="AN547" s="123"/>
      <c r="AO547" s="123"/>
      <c r="AP547" s="123"/>
    </row>
    <row r="548" spans="1:42" s="25" customFormat="1" ht="2.25" customHeight="1" x14ac:dyDescent="0.25">
      <c r="A548" s="37"/>
    </row>
    <row r="549" spans="1:42" s="25" customFormat="1" ht="15" customHeight="1" x14ac:dyDescent="0.25">
      <c r="A549" s="37"/>
      <c r="B549" s="27"/>
      <c r="C549" s="27"/>
      <c r="D549" s="27"/>
      <c r="E549" s="27"/>
      <c r="F549" s="27"/>
      <c r="G549" s="27"/>
      <c r="H549" s="27"/>
      <c r="I549" s="27"/>
      <c r="J549" s="27"/>
      <c r="K549" s="27"/>
      <c r="L549" s="27"/>
      <c r="M549" s="27"/>
      <c r="N549" s="27"/>
      <c r="O549" s="27"/>
      <c r="P549" s="27"/>
      <c r="Q549" s="157" t="s">
        <v>29</v>
      </c>
      <c r="R549" s="157"/>
      <c r="S549" s="157"/>
      <c r="T549" s="157"/>
      <c r="U549" s="157"/>
      <c r="V549" s="157"/>
      <c r="W549" s="157"/>
      <c r="X549" s="157"/>
      <c r="Z549" s="68"/>
      <c r="AA549" s="68"/>
      <c r="AB549" s="68"/>
      <c r="AC549" s="68"/>
      <c r="AD549" s="68"/>
      <c r="AE549" s="68"/>
      <c r="AF549" s="68"/>
      <c r="AG549" s="68"/>
    </row>
    <row r="550" spans="1:42" s="25" customFormat="1" ht="2.25" customHeight="1" x14ac:dyDescent="0.25">
      <c r="A550" s="37"/>
    </row>
    <row r="551" spans="1:42" s="25" customFormat="1" ht="15" customHeight="1" x14ac:dyDescent="0.25">
      <c r="A551" s="37"/>
      <c r="B551" s="152" t="s">
        <v>24</v>
      </c>
      <c r="C551" s="119"/>
      <c r="D551" s="119"/>
      <c r="E551" s="119"/>
      <c r="F551" s="119"/>
      <c r="G551" s="119"/>
      <c r="H551" s="119"/>
      <c r="I551" s="119"/>
      <c r="J551" s="119"/>
      <c r="K551" s="119"/>
      <c r="L551" s="119"/>
      <c r="M551" s="119"/>
      <c r="N551" s="119"/>
      <c r="O551" s="119"/>
      <c r="Q551" s="153"/>
      <c r="R551" s="154"/>
      <c r="S551" s="154"/>
      <c r="T551" s="154"/>
      <c r="U551" s="154"/>
      <c r="V551" s="155"/>
      <c r="W551" s="119" t="s">
        <v>37</v>
      </c>
      <c r="X551" s="119"/>
      <c r="Z551" s="68"/>
      <c r="AA551" s="68"/>
      <c r="AB551" s="68"/>
      <c r="AC551" s="68"/>
      <c r="AD551" s="68"/>
      <c r="AE551" s="68"/>
      <c r="AF551" s="68"/>
      <c r="AG551" s="68"/>
    </row>
    <row r="552" spans="1:42" s="25" customFormat="1" ht="2.25" customHeight="1" x14ac:dyDescent="0.25">
      <c r="A552" s="37"/>
    </row>
    <row r="553" spans="1:42" s="25" customFormat="1" ht="15" customHeight="1" x14ac:dyDescent="0.25">
      <c r="A553" s="37"/>
      <c r="B553" s="152" t="s">
        <v>48</v>
      </c>
      <c r="C553" s="119"/>
      <c r="D553" s="119"/>
      <c r="E553" s="119"/>
      <c r="F553" s="119"/>
      <c r="G553" s="119"/>
      <c r="H553" s="119"/>
      <c r="I553" s="119"/>
      <c r="J553" s="119"/>
      <c r="K553" s="119"/>
      <c r="L553" s="119"/>
      <c r="M553" s="119"/>
      <c r="N553" s="119"/>
      <c r="O553" s="119"/>
      <c r="Q553" s="153"/>
      <c r="R553" s="154"/>
      <c r="S553" s="154"/>
      <c r="T553" s="154"/>
      <c r="U553" s="154"/>
      <c r="V553" s="155"/>
      <c r="W553" s="119" t="s">
        <v>37</v>
      </c>
      <c r="X553" s="119"/>
      <c r="Z553" s="68"/>
      <c r="AA553" s="68"/>
      <c r="AB553" s="68"/>
      <c r="AC553" s="68"/>
      <c r="AD553" s="68"/>
      <c r="AE553" s="68"/>
      <c r="AF553" s="68"/>
      <c r="AG553" s="68"/>
    </row>
    <row r="554" spans="1:42" s="25" customFormat="1" ht="2.25" customHeight="1" x14ac:dyDescent="0.25">
      <c r="A554" s="37"/>
    </row>
    <row r="555" spans="1:42" s="25" customFormat="1" ht="15" customHeight="1" x14ac:dyDescent="0.25">
      <c r="A555" s="37"/>
      <c r="B555" s="152" t="s">
        <v>74</v>
      </c>
      <c r="C555" s="119"/>
      <c r="D555" s="119"/>
      <c r="E555" s="119"/>
      <c r="F555" s="119"/>
      <c r="G555" s="119"/>
      <c r="H555" s="119"/>
      <c r="I555" s="119"/>
      <c r="J555" s="119"/>
      <c r="K555" s="119"/>
      <c r="L555" s="119"/>
      <c r="M555" s="119"/>
      <c r="N555" s="119"/>
      <c r="O555" s="119"/>
      <c r="P555" s="27"/>
      <c r="Q555" s="153"/>
      <c r="R555" s="154"/>
      <c r="S555" s="154"/>
      <c r="T555" s="154"/>
      <c r="U555" s="154"/>
      <c r="V555" s="155"/>
      <c r="W555" s="119" t="s">
        <v>37</v>
      </c>
      <c r="X555" s="119"/>
      <c r="Z555" s="68"/>
      <c r="AA555" s="68"/>
      <c r="AB555" s="68"/>
      <c r="AC555" s="68"/>
      <c r="AD555" s="68"/>
      <c r="AE555" s="68"/>
      <c r="AF555" s="68"/>
      <c r="AG555" s="68"/>
    </row>
    <row r="556" spans="1:42" s="25" customFormat="1" ht="2.25" customHeight="1" x14ac:dyDescent="0.25">
      <c r="A556" s="37"/>
    </row>
    <row r="557" spans="1:42" s="25" customFormat="1" ht="15" customHeight="1" x14ac:dyDescent="0.25">
      <c r="A557" s="37"/>
      <c r="B557" s="152" t="s">
        <v>25</v>
      </c>
      <c r="C557" s="119"/>
      <c r="D557" s="119"/>
      <c r="E557" s="119"/>
      <c r="F557" s="119"/>
      <c r="G557" s="119"/>
      <c r="H557" s="119"/>
      <c r="I557" s="119"/>
      <c r="J557" s="119"/>
      <c r="K557" s="119"/>
      <c r="L557" s="119"/>
      <c r="M557" s="119"/>
      <c r="N557" s="119"/>
      <c r="O557" s="119"/>
      <c r="Q557" s="153"/>
      <c r="R557" s="154"/>
      <c r="S557" s="154"/>
      <c r="T557" s="154"/>
      <c r="U557" s="154"/>
      <c r="V557" s="155"/>
      <c r="W557" s="119" t="s">
        <v>37</v>
      </c>
      <c r="X557" s="119"/>
      <c r="Z557" s="68"/>
      <c r="AA557" s="68"/>
      <c r="AB557" s="68"/>
      <c r="AC557" s="68"/>
      <c r="AD557" s="68"/>
      <c r="AE557" s="68"/>
      <c r="AF557" s="68"/>
      <c r="AG557" s="68"/>
    </row>
    <row r="558" spans="1:42" s="25" customFormat="1" ht="4.5" customHeight="1" x14ac:dyDescent="0.25">
      <c r="A558" s="37"/>
    </row>
    <row r="559" spans="1:42" s="25" customFormat="1" ht="15" customHeight="1" x14ac:dyDescent="0.25">
      <c r="A559" s="37">
        <v>50</v>
      </c>
      <c r="B559" s="177" t="s">
        <v>150</v>
      </c>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c r="AJ559" s="177"/>
      <c r="AK559" s="177"/>
      <c r="AL559" s="177"/>
      <c r="AM559" s="177"/>
      <c r="AN559" s="177"/>
      <c r="AO559" s="177"/>
      <c r="AP559" s="177"/>
    </row>
    <row r="560" spans="1:42" s="25" customFormat="1" ht="15" customHeight="1" x14ac:dyDescent="0.25">
      <c r="A560" s="37"/>
      <c r="B560" s="27"/>
      <c r="C560" s="27"/>
      <c r="D560" s="27"/>
      <c r="E560" s="27"/>
      <c r="F560" s="27"/>
      <c r="G560" s="27"/>
      <c r="H560" s="27"/>
      <c r="I560" s="27"/>
      <c r="J560" s="27"/>
      <c r="K560" s="27"/>
      <c r="L560" s="27"/>
      <c r="M560" s="27"/>
      <c r="N560" s="27"/>
      <c r="O560" s="27"/>
      <c r="P560" s="27"/>
      <c r="Q560" s="157" t="s">
        <v>29</v>
      </c>
      <c r="R560" s="157"/>
      <c r="S560" s="157"/>
      <c r="T560" s="157"/>
      <c r="U560" s="157"/>
      <c r="V560" s="157"/>
      <c r="W560" s="157"/>
      <c r="X560" s="157"/>
      <c r="Z560" s="68"/>
      <c r="AA560" s="68"/>
      <c r="AB560" s="68"/>
      <c r="AC560" s="68"/>
      <c r="AD560" s="68"/>
      <c r="AE560" s="68"/>
      <c r="AF560" s="68"/>
      <c r="AG560" s="68"/>
    </row>
    <row r="561" spans="1:42" s="25" customFormat="1" ht="2.25" customHeight="1" x14ac:dyDescent="0.25">
      <c r="A561" s="37"/>
    </row>
    <row r="562" spans="1:42" s="25" customFormat="1" ht="15" customHeight="1" x14ac:dyDescent="0.25">
      <c r="A562" s="37"/>
      <c r="B562" s="152" t="s">
        <v>24</v>
      </c>
      <c r="C562" s="119"/>
      <c r="D562" s="119"/>
      <c r="E562" s="119"/>
      <c r="F562" s="119"/>
      <c r="G562" s="119"/>
      <c r="H562" s="119"/>
      <c r="I562" s="119"/>
      <c r="J562" s="119"/>
      <c r="K562" s="119"/>
      <c r="L562" s="119"/>
      <c r="M562" s="119"/>
      <c r="N562" s="119"/>
      <c r="O562" s="119"/>
      <c r="Q562" s="181">
        <f>Q538-Q551</f>
        <v>0</v>
      </c>
      <c r="R562" s="182"/>
      <c r="S562" s="182"/>
      <c r="T562" s="182"/>
      <c r="U562" s="182"/>
      <c r="V562" s="183"/>
      <c r="W562" s="119" t="s">
        <v>37</v>
      </c>
      <c r="X562" s="119"/>
      <c r="Z562" s="68"/>
      <c r="AA562" s="68"/>
      <c r="AB562" s="68"/>
      <c r="AC562" s="68"/>
      <c r="AD562" s="68"/>
      <c r="AE562" s="68"/>
      <c r="AF562" s="68"/>
      <c r="AG562" s="68"/>
    </row>
    <row r="563" spans="1:42" s="25" customFormat="1" ht="2.25" customHeight="1" x14ac:dyDescent="0.25">
      <c r="A563" s="37"/>
    </row>
    <row r="564" spans="1:42" s="25" customFormat="1" ht="15" customHeight="1" x14ac:dyDescent="0.25">
      <c r="A564" s="37"/>
      <c r="B564" s="152" t="s">
        <v>48</v>
      </c>
      <c r="C564" s="119"/>
      <c r="D564" s="119"/>
      <c r="E564" s="119"/>
      <c r="F564" s="119"/>
      <c r="G564" s="119"/>
      <c r="H564" s="119"/>
      <c r="I564" s="119"/>
      <c r="J564" s="119"/>
      <c r="K564" s="119"/>
      <c r="L564" s="119"/>
      <c r="M564" s="119"/>
      <c r="N564" s="119"/>
      <c r="O564" s="119"/>
      <c r="Q564" s="181">
        <f>Q540-Q553</f>
        <v>0</v>
      </c>
      <c r="R564" s="182"/>
      <c r="S564" s="182"/>
      <c r="T564" s="182"/>
      <c r="U564" s="182"/>
      <c r="V564" s="183"/>
      <c r="W564" s="119" t="s">
        <v>37</v>
      </c>
      <c r="X564" s="119"/>
      <c r="Z564" s="68"/>
      <c r="AA564" s="68"/>
      <c r="AB564" s="68"/>
      <c r="AC564" s="68"/>
      <c r="AD564" s="68"/>
      <c r="AE564" s="68"/>
      <c r="AF564" s="68"/>
      <c r="AG564" s="68"/>
    </row>
    <row r="565" spans="1:42" s="25" customFormat="1" ht="2.25" customHeight="1" x14ac:dyDescent="0.25">
      <c r="A565" s="37"/>
    </row>
    <row r="566" spans="1:42" s="25" customFormat="1" ht="15" customHeight="1" x14ac:dyDescent="0.25">
      <c r="A566" s="37"/>
      <c r="B566" s="152" t="s">
        <v>74</v>
      </c>
      <c r="C566" s="119"/>
      <c r="D566" s="119"/>
      <c r="E566" s="119"/>
      <c r="F566" s="119"/>
      <c r="G566" s="119"/>
      <c r="H566" s="119"/>
      <c r="I566" s="119"/>
      <c r="J566" s="119"/>
      <c r="K566" s="119"/>
      <c r="L566" s="119"/>
      <c r="M566" s="119"/>
      <c r="N566" s="119"/>
      <c r="O566" s="119"/>
      <c r="P566" s="27"/>
      <c r="Q566" s="181">
        <f>Q542-Q555</f>
        <v>0</v>
      </c>
      <c r="R566" s="182"/>
      <c r="S566" s="182"/>
      <c r="T566" s="182"/>
      <c r="U566" s="182"/>
      <c r="V566" s="183"/>
      <c r="W566" s="119" t="s">
        <v>37</v>
      </c>
      <c r="X566" s="119"/>
      <c r="Z566" s="68"/>
      <c r="AA566" s="68"/>
      <c r="AB566" s="68"/>
      <c r="AC566" s="68"/>
      <c r="AD566" s="68"/>
      <c r="AE566" s="68"/>
      <c r="AF566" s="68"/>
      <c r="AG566" s="68"/>
    </row>
    <row r="567" spans="1:42" s="25" customFormat="1" ht="2.25" customHeight="1" x14ac:dyDescent="0.25">
      <c r="A567" s="37"/>
    </row>
    <row r="568" spans="1:42" s="25" customFormat="1" ht="15" customHeight="1" x14ac:dyDescent="0.25">
      <c r="A568" s="37"/>
      <c r="B568" s="152" t="s">
        <v>25</v>
      </c>
      <c r="C568" s="119"/>
      <c r="D568" s="119"/>
      <c r="E568" s="119"/>
      <c r="F568" s="119"/>
      <c r="G568" s="119"/>
      <c r="H568" s="119"/>
      <c r="I568" s="119"/>
      <c r="J568" s="119"/>
      <c r="K568" s="119"/>
      <c r="L568" s="119"/>
      <c r="M568" s="119"/>
      <c r="N568" s="119"/>
      <c r="O568" s="119"/>
      <c r="Q568" s="181">
        <f>Q544-Q557</f>
        <v>0</v>
      </c>
      <c r="R568" s="182"/>
      <c r="S568" s="182"/>
      <c r="T568" s="182"/>
      <c r="U568" s="182"/>
      <c r="V568" s="183"/>
      <c r="W568" s="119" t="s">
        <v>37</v>
      </c>
      <c r="X568" s="119"/>
      <c r="Z568" s="68"/>
      <c r="AA568" s="68"/>
      <c r="AB568" s="68"/>
      <c r="AC568" s="68"/>
      <c r="AD568" s="68"/>
      <c r="AE568" s="68"/>
      <c r="AF568" s="68"/>
      <c r="AG568" s="68"/>
    </row>
    <row r="569" spans="1:42" s="25" customFormat="1" ht="3" customHeight="1" x14ac:dyDescent="0.25">
      <c r="A569" s="37"/>
    </row>
    <row r="570" spans="1:42" s="25" customFormat="1" ht="15" customHeight="1" x14ac:dyDescent="0.25">
      <c r="A570" s="37"/>
      <c r="B570" s="135" t="s">
        <v>151</v>
      </c>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5"/>
      <c r="AL570" s="135"/>
      <c r="AM570" s="135"/>
      <c r="AN570" s="135"/>
      <c r="AO570" s="135"/>
      <c r="AP570" s="136"/>
    </row>
    <row r="571" spans="1:42" s="25" customFormat="1" ht="4.5" customHeight="1" x14ac:dyDescent="0.25">
      <c r="A571" s="37"/>
    </row>
    <row r="572" spans="1:42" s="77" customFormat="1" ht="107.1" customHeight="1" x14ac:dyDescent="0.25">
      <c r="A572" s="37">
        <v>51</v>
      </c>
      <c r="B572" s="258" t="s">
        <v>237</v>
      </c>
      <c r="C572" s="258"/>
      <c r="D572" s="258"/>
      <c r="E572" s="258"/>
      <c r="F572" s="258"/>
      <c r="G572" s="258"/>
      <c r="H572" s="258"/>
      <c r="I572" s="258"/>
      <c r="J572" s="258"/>
      <c r="K572" s="258"/>
      <c r="L572" s="258"/>
      <c r="M572" s="258"/>
      <c r="N572" s="258"/>
      <c r="O572" s="258"/>
      <c r="P572" s="258"/>
      <c r="Q572" s="258"/>
      <c r="R572" s="258"/>
      <c r="S572" s="258"/>
      <c r="T572" s="258"/>
      <c r="U572" s="258"/>
      <c r="V572" s="258"/>
      <c r="W572" s="258"/>
      <c r="X572" s="258"/>
      <c r="Y572" s="258"/>
      <c r="Z572" s="258"/>
      <c r="AA572" s="258"/>
      <c r="AB572" s="258"/>
      <c r="AC572" s="258"/>
      <c r="AD572" s="258"/>
      <c r="AE572" s="258"/>
      <c r="AF572" s="258"/>
      <c r="AG572" s="258"/>
      <c r="AH572" s="258"/>
      <c r="AI572" s="258"/>
      <c r="AJ572" s="258"/>
      <c r="AK572" s="258"/>
      <c r="AL572" s="258"/>
      <c r="AM572" s="258"/>
      <c r="AN572" s="258"/>
      <c r="AO572" s="258"/>
      <c r="AP572" s="258"/>
    </row>
    <row r="573" spans="1:42" s="77" customFormat="1" ht="1.5" customHeight="1" x14ac:dyDescent="0.25">
      <c r="A573" s="37"/>
      <c r="B573" s="81"/>
      <c r="C573" s="82"/>
      <c r="D573" s="82"/>
      <c r="E573" s="82"/>
      <c r="F573" s="82"/>
      <c r="G573" s="82"/>
      <c r="H573" s="82"/>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c r="AO573" s="82"/>
      <c r="AP573" s="82"/>
    </row>
    <row r="574" spans="1:42" s="100" customFormat="1" ht="15" customHeight="1" x14ac:dyDescent="0.25">
      <c r="A574" s="37"/>
      <c r="Q574" s="157" t="s">
        <v>29</v>
      </c>
      <c r="R574" s="158"/>
      <c r="S574" s="158"/>
      <c r="T574" s="158"/>
      <c r="U574" s="158"/>
      <c r="V574" s="158"/>
      <c r="W574" s="158"/>
      <c r="X574" s="158"/>
      <c r="Y574" s="105"/>
      <c r="Z574" s="157" t="s">
        <v>47</v>
      </c>
      <c r="AA574" s="157"/>
      <c r="AB574" s="157"/>
      <c r="AC574" s="157"/>
      <c r="AD574" s="157"/>
      <c r="AE574" s="157"/>
      <c r="AF574" s="157"/>
      <c r="AG574" s="157"/>
      <c r="AH574" s="119"/>
      <c r="AI574" s="119"/>
    </row>
    <row r="575" spans="1:42" s="100" customFormat="1" ht="2.25" customHeight="1" x14ac:dyDescent="0.25">
      <c r="A575" s="37"/>
    </row>
    <row r="576" spans="1:42" s="100" customFormat="1" ht="15" customHeight="1" x14ac:dyDescent="0.25">
      <c r="A576" s="37"/>
      <c r="B576" s="126" t="s">
        <v>45</v>
      </c>
      <c r="C576" s="127"/>
      <c r="D576" s="127"/>
      <c r="E576" s="127"/>
      <c r="F576" s="127"/>
      <c r="G576" s="127"/>
      <c r="H576" s="127"/>
      <c r="I576" s="127"/>
      <c r="J576" s="127"/>
      <c r="K576" s="127"/>
      <c r="L576" s="127"/>
      <c r="M576" s="127"/>
      <c r="N576" s="127"/>
      <c r="O576" s="127"/>
      <c r="P576" s="101"/>
      <c r="Q576" s="160"/>
      <c r="R576" s="161"/>
      <c r="S576" s="161"/>
      <c r="T576" s="161"/>
      <c r="U576" s="161"/>
      <c r="V576" s="162"/>
      <c r="W576" s="119" t="s">
        <v>37</v>
      </c>
      <c r="X576" s="119"/>
      <c r="Z576" s="120"/>
      <c r="AA576" s="121"/>
      <c r="AB576" s="121"/>
      <c r="AC576" s="121"/>
      <c r="AD576" s="121"/>
      <c r="AE576" s="121"/>
      <c r="AF576" s="121"/>
      <c r="AG576" s="122"/>
      <c r="AH576" s="119" t="s">
        <v>75</v>
      </c>
      <c r="AI576" s="119"/>
    </row>
    <row r="577" spans="1:42" s="100" customFormat="1" ht="2.25" customHeight="1" x14ac:dyDescent="0.25">
      <c r="A577" s="37"/>
      <c r="O577" s="102"/>
      <c r="P577" s="102"/>
    </row>
    <row r="578" spans="1:42" s="100" customFormat="1" ht="15" customHeight="1" x14ac:dyDescent="0.25">
      <c r="A578" s="37"/>
      <c r="B578" s="126" t="s">
        <v>159</v>
      </c>
      <c r="C578" s="127"/>
      <c r="D578" s="127"/>
      <c r="E578" s="127"/>
      <c r="F578" s="127"/>
      <c r="G578" s="127"/>
      <c r="H578" s="127"/>
      <c r="I578" s="127"/>
      <c r="J578" s="127"/>
      <c r="K578" s="127"/>
      <c r="L578" s="127"/>
      <c r="M578" s="127"/>
      <c r="N578" s="127"/>
      <c r="O578" s="127"/>
      <c r="P578" s="101"/>
      <c r="Q578" s="160"/>
      <c r="R578" s="161"/>
      <c r="S578" s="161"/>
      <c r="T578" s="161"/>
      <c r="U578" s="161"/>
      <c r="V578" s="162"/>
      <c r="W578" s="119" t="s">
        <v>37</v>
      </c>
      <c r="X578" s="119"/>
      <c r="Z578" s="120"/>
      <c r="AA578" s="121"/>
      <c r="AB578" s="121"/>
      <c r="AC578" s="121"/>
      <c r="AD578" s="121"/>
      <c r="AE578" s="121"/>
      <c r="AF578" s="121"/>
      <c r="AG578" s="122"/>
      <c r="AH578" s="119" t="s">
        <v>75</v>
      </c>
      <c r="AI578" s="119"/>
    </row>
    <row r="579" spans="1:42" s="100" customFormat="1" ht="2.25" customHeight="1" x14ac:dyDescent="0.25">
      <c r="A579" s="37"/>
      <c r="O579" s="102"/>
      <c r="P579" s="102"/>
    </row>
    <row r="580" spans="1:42" s="100" customFormat="1" ht="15" customHeight="1" x14ac:dyDescent="0.25">
      <c r="A580" s="37"/>
      <c r="B580" s="126" t="s">
        <v>46</v>
      </c>
      <c r="C580" s="127"/>
      <c r="D580" s="127"/>
      <c r="E580" s="127"/>
      <c r="F580" s="127"/>
      <c r="G580" s="127"/>
      <c r="H580" s="127"/>
      <c r="I580" s="127"/>
      <c r="J580" s="127"/>
      <c r="K580" s="127"/>
      <c r="L580" s="127"/>
      <c r="M580" s="127"/>
      <c r="N580" s="127"/>
      <c r="O580" s="127"/>
      <c r="P580" s="101"/>
      <c r="Q580" s="160"/>
      <c r="R580" s="161"/>
      <c r="S580" s="161"/>
      <c r="T580" s="161"/>
      <c r="U580" s="161"/>
      <c r="V580" s="162"/>
      <c r="W580" s="119" t="s">
        <v>37</v>
      </c>
      <c r="X580" s="119"/>
      <c r="Z580" s="270">
        <f>IF((Q576+Q578+Q580)&lt;&gt;0,Q580/(Q576+Q578+Q580)*(Z576+Z578),0)</f>
        <v>0</v>
      </c>
      <c r="AA580" s="271"/>
      <c r="AB580" s="271"/>
      <c r="AC580" s="271"/>
      <c r="AD580" s="271"/>
      <c r="AE580" s="271"/>
      <c r="AF580" s="271"/>
      <c r="AG580" s="272"/>
      <c r="AH580" s="119" t="s">
        <v>75</v>
      </c>
      <c r="AI580" s="119"/>
    </row>
    <row r="581" spans="1:42" ht="5.4" customHeight="1" x14ac:dyDescent="0.25"/>
    <row r="582" spans="1:42" s="25" customFormat="1" ht="4.5" customHeight="1" x14ac:dyDescent="0.25">
      <c r="A582" s="37"/>
      <c r="B582" s="19"/>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row>
    <row r="583" spans="1:42" s="25" customFormat="1" ht="15" customHeight="1" x14ac:dyDescent="0.25">
      <c r="A583" s="37">
        <v>52</v>
      </c>
      <c r="B583" s="131" t="s">
        <v>82</v>
      </c>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row>
    <row r="584" spans="1:42" s="33" customFormat="1" ht="4.5" customHeight="1" x14ac:dyDescent="0.25">
      <c r="A584" s="39"/>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row>
    <row r="585" spans="1:42" s="25" customFormat="1" ht="15" customHeight="1" x14ac:dyDescent="0.25">
      <c r="A585" s="37"/>
      <c r="Q585" s="157" t="s">
        <v>29</v>
      </c>
      <c r="R585" s="158"/>
      <c r="S585" s="158"/>
      <c r="T585" s="158"/>
      <c r="U585" s="158"/>
      <c r="V585" s="158"/>
      <c r="W585" s="158"/>
      <c r="X585" s="158"/>
      <c r="Y585" s="69"/>
      <c r="Z585" s="157" t="s">
        <v>47</v>
      </c>
      <c r="AA585" s="157"/>
      <c r="AB585" s="157"/>
      <c r="AC585" s="157"/>
      <c r="AD585" s="157"/>
      <c r="AE585" s="157"/>
      <c r="AF585" s="157"/>
      <c r="AG585" s="157"/>
      <c r="AH585" s="119"/>
      <c r="AI585" s="119"/>
    </row>
    <row r="586" spans="1:42" s="25" customFormat="1" ht="2.25" customHeight="1" x14ac:dyDescent="0.25">
      <c r="A586" s="37"/>
    </row>
    <row r="587" spans="1:42" s="25" customFormat="1" ht="15" customHeight="1" x14ac:dyDescent="0.25">
      <c r="A587" s="37"/>
      <c r="B587" s="152" t="s">
        <v>24</v>
      </c>
      <c r="C587" s="119"/>
      <c r="D587" s="119"/>
      <c r="E587" s="119"/>
      <c r="F587" s="119"/>
      <c r="G587" s="119"/>
      <c r="H587" s="119"/>
      <c r="I587" s="119"/>
      <c r="J587" s="119"/>
      <c r="K587" s="119"/>
      <c r="L587" s="119"/>
      <c r="M587" s="119"/>
      <c r="N587" s="119"/>
      <c r="O587" s="119"/>
      <c r="Q587" s="160"/>
      <c r="R587" s="161"/>
      <c r="S587" s="161"/>
      <c r="T587" s="161"/>
      <c r="U587" s="161"/>
      <c r="V587" s="162"/>
      <c r="W587" s="119" t="s">
        <v>37</v>
      </c>
      <c r="X587" s="119"/>
      <c r="Z587" s="120"/>
      <c r="AA587" s="121"/>
      <c r="AB587" s="121"/>
      <c r="AC587" s="121"/>
      <c r="AD587" s="121"/>
      <c r="AE587" s="121"/>
      <c r="AF587" s="121"/>
      <c r="AG587" s="122"/>
      <c r="AH587" s="119" t="s">
        <v>75</v>
      </c>
      <c r="AI587" s="119"/>
    </row>
    <row r="588" spans="1:42" s="25" customFormat="1" ht="2.25" customHeight="1" x14ac:dyDescent="0.25">
      <c r="A588" s="37"/>
      <c r="O588" s="20"/>
      <c r="P588" s="20"/>
    </row>
    <row r="589" spans="1:42" s="25" customFormat="1" ht="15" customHeight="1" x14ac:dyDescent="0.25">
      <c r="A589" s="37"/>
      <c r="B589" s="152" t="s">
        <v>48</v>
      </c>
      <c r="C589" s="119"/>
      <c r="D589" s="119"/>
      <c r="E589" s="119"/>
      <c r="F589" s="119"/>
      <c r="G589" s="119"/>
      <c r="H589" s="119"/>
      <c r="I589" s="119"/>
      <c r="J589" s="119"/>
      <c r="K589" s="119"/>
      <c r="L589" s="119"/>
      <c r="M589" s="119"/>
      <c r="N589" s="119"/>
      <c r="O589" s="119"/>
      <c r="Q589" s="160"/>
      <c r="R589" s="161"/>
      <c r="S589" s="161"/>
      <c r="T589" s="161"/>
      <c r="U589" s="161"/>
      <c r="V589" s="162"/>
      <c r="W589" s="119" t="s">
        <v>37</v>
      </c>
      <c r="X589" s="119"/>
      <c r="Z589" s="120"/>
      <c r="AA589" s="121"/>
      <c r="AB589" s="121"/>
      <c r="AC589" s="121"/>
      <c r="AD589" s="121"/>
      <c r="AE589" s="121"/>
      <c r="AF589" s="121"/>
      <c r="AG589" s="122"/>
      <c r="AH589" s="119" t="s">
        <v>75</v>
      </c>
      <c r="AI589" s="119"/>
    </row>
    <row r="590" spans="1:42" s="25" customFormat="1" ht="2.25" customHeight="1" x14ac:dyDescent="0.25">
      <c r="A590" s="37"/>
      <c r="O590" s="20"/>
      <c r="P590" s="20"/>
    </row>
    <row r="591" spans="1:42" s="25" customFormat="1" ht="15" customHeight="1" x14ac:dyDescent="0.25">
      <c r="A591" s="37"/>
      <c r="B591" s="152" t="s">
        <v>74</v>
      </c>
      <c r="C591" s="119"/>
      <c r="D591" s="119"/>
      <c r="E591" s="119"/>
      <c r="F591" s="119"/>
      <c r="G591" s="119"/>
      <c r="H591" s="119"/>
      <c r="I591" s="119"/>
      <c r="J591" s="119"/>
      <c r="K591" s="119"/>
      <c r="L591" s="119"/>
      <c r="M591" s="119"/>
      <c r="N591" s="119"/>
      <c r="O591" s="119"/>
      <c r="P591" s="27"/>
      <c r="Q591" s="160"/>
      <c r="R591" s="161"/>
      <c r="S591" s="161"/>
      <c r="T591" s="161"/>
      <c r="U591" s="161"/>
      <c r="V591" s="162"/>
      <c r="W591" s="119" t="s">
        <v>37</v>
      </c>
      <c r="X591" s="119"/>
      <c r="Z591" s="120"/>
      <c r="AA591" s="121"/>
      <c r="AB591" s="121"/>
      <c r="AC591" s="121"/>
      <c r="AD591" s="121"/>
      <c r="AE591" s="121"/>
      <c r="AF591" s="121"/>
      <c r="AG591" s="122"/>
      <c r="AH591" s="119" t="s">
        <v>75</v>
      </c>
      <c r="AI591" s="119"/>
    </row>
    <row r="592" spans="1:42" s="25" customFormat="1" ht="2.25" customHeight="1" x14ac:dyDescent="0.25">
      <c r="A592" s="37"/>
    </row>
    <row r="593" spans="1:47" s="25" customFormat="1" ht="15" customHeight="1" x14ac:dyDescent="0.25">
      <c r="A593" s="37"/>
      <c r="B593" s="152" t="s">
        <v>25</v>
      </c>
      <c r="C593" s="119"/>
      <c r="D593" s="119"/>
      <c r="E593" s="119"/>
      <c r="F593" s="119"/>
      <c r="G593" s="119"/>
      <c r="H593" s="119"/>
      <c r="I593" s="119"/>
      <c r="J593" s="119"/>
      <c r="K593" s="119"/>
      <c r="L593" s="119"/>
      <c r="M593" s="119"/>
      <c r="N593" s="119"/>
      <c r="O593" s="119"/>
      <c r="Q593" s="160"/>
      <c r="R593" s="161"/>
      <c r="S593" s="161"/>
      <c r="T593" s="161"/>
      <c r="U593" s="161"/>
      <c r="V593" s="162"/>
      <c r="W593" s="119" t="s">
        <v>37</v>
      </c>
      <c r="X593" s="119"/>
      <c r="Z593" s="120"/>
      <c r="AA593" s="121"/>
      <c r="AB593" s="121"/>
      <c r="AC593" s="121"/>
      <c r="AD593" s="121"/>
      <c r="AE593" s="121"/>
      <c r="AF593" s="121"/>
      <c r="AG593" s="122"/>
      <c r="AH593" s="119" t="s">
        <v>75</v>
      </c>
      <c r="AI593" s="119"/>
    </row>
    <row r="594" spans="1:47" s="25" customFormat="1" ht="15" customHeight="1" x14ac:dyDescent="0.25">
      <c r="A594" s="37"/>
      <c r="B594" s="135" t="s">
        <v>212</v>
      </c>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5"/>
      <c r="AK594" s="135"/>
      <c r="AL594" s="135"/>
      <c r="AM594" s="135"/>
      <c r="AN594" s="135"/>
      <c r="AO594" s="135"/>
      <c r="AP594" s="135"/>
    </row>
    <row r="595" spans="1:47" s="25" customFormat="1" ht="15" customHeight="1" x14ac:dyDescent="0.25">
      <c r="A595" s="37">
        <v>53</v>
      </c>
      <c r="B595" s="131" t="s">
        <v>80</v>
      </c>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row>
    <row r="596" spans="1:47" s="25" customFormat="1" ht="2.25" customHeight="1" x14ac:dyDescent="0.25">
      <c r="A596" s="37"/>
      <c r="N596" s="20"/>
    </row>
    <row r="597" spans="1:47" s="25" customFormat="1" ht="15" customHeight="1" x14ac:dyDescent="0.25">
      <c r="A597" s="37"/>
      <c r="B597" s="151" t="s">
        <v>213</v>
      </c>
      <c r="C597" s="151"/>
      <c r="D597" s="151"/>
      <c r="E597" s="151"/>
      <c r="F597" s="151"/>
      <c r="G597" s="151"/>
      <c r="H597" s="151"/>
      <c r="I597" s="151"/>
      <c r="J597" s="151"/>
      <c r="K597" s="151"/>
      <c r="L597" s="151"/>
      <c r="M597" s="151"/>
      <c r="N597" s="151"/>
      <c r="O597" s="151"/>
      <c r="P597" s="151"/>
      <c r="Q597" s="151"/>
      <c r="R597" s="151"/>
      <c r="S597" s="151"/>
      <c r="T597" s="151"/>
      <c r="U597" s="151"/>
      <c r="V597" s="151"/>
      <c r="W597" s="151"/>
      <c r="X597" s="151"/>
      <c r="Y597" s="151"/>
      <c r="Z597" s="151"/>
      <c r="AA597" s="151"/>
      <c r="AB597" s="151"/>
      <c r="AC597" s="151"/>
      <c r="AD597" s="151"/>
      <c r="AE597" s="151"/>
      <c r="AF597" s="151"/>
      <c r="AG597" s="151"/>
      <c r="AH597" s="151"/>
      <c r="AI597" s="151"/>
      <c r="AJ597" s="151"/>
      <c r="AK597" s="151"/>
      <c r="AL597" s="151"/>
      <c r="AM597" s="151"/>
      <c r="AN597" s="151"/>
      <c r="AO597" s="151"/>
      <c r="AP597" s="151"/>
    </row>
    <row r="598" spans="1:47" s="25" customFormat="1" ht="2.25" customHeight="1" x14ac:dyDescent="0.25">
      <c r="A598" s="37"/>
      <c r="N598" s="20"/>
    </row>
    <row r="599" spans="1:47" s="25" customFormat="1" ht="12.75" customHeight="1" x14ac:dyDescent="0.3">
      <c r="A599" s="6"/>
      <c r="B599" s="120"/>
      <c r="C599" s="121"/>
      <c r="D599" s="121"/>
      <c r="E599" s="121"/>
      <c r="F599" s="121"/>
      <c r="G599" s="121"/>
      <c r="H599" s="121"/>
      <c r="I599" s="122"/>
      <c r="J599" s="119" t="s">
        <v>75</v>
      </c>
      <c r="K599" s="119"/>
      <c r="P599" s="24"/>
      <c r="Q599" s="24"/>
      <c r="R599" s="24"/>
      <c r="S599" s="24"/>
      <c r="T599" s="24"/>
      <c r="U599" s="24"/>
      <c r="V599" s="24"/>
      <c r="W599" s="24"/>
      <c r="X599" s="24"/>
      <c r="Y599" s="24"/>
      <c r="AJ599" s="24"/>
      <c r="AK599" s="24"/>
      <c r="AL599" s="24"/>
      <c r="AM599" s="24"/>
      <c r="AN599" s="24"/>
      <c r="AO599" s="24"/>
      <c r="AP599" s="24"/>
    </row>
    <row r="600" spans="1:47" s="25" customFormat="1" ht="4.5" customHeight="1" x14ac:dyDescent="0.25">
      <c r="A600" s="37"/>
    </row>
    <row r="601" spans="1:47" s="25" customFormat="1" ht="15" customHeight="1" x14ac:dyDescent="0.25">
      <c r="A601" s="37">
        <v>54</v>
      </c>
      <c r="B601" s="177" t="s">
        <v>189</v>
      </c>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c r="AJ601" s="177"/>
      <c r="AK601" s="177"/>
      <c r="AL601" s="177"/>
      <c r="AM601" s="177"/>
      <c r="AN601" s="177"/>
      <c r="AO601" s="177"/>
      <c r="AP601" s="177"/>
    </row>
    <row r="602" spans="1:47" s="25" customFormat="1" ht="4.5" customHeight="1" x14ac:dyDescent="0.25">
      <c r="A602" s="37"/>
    </row>
    <row r="603" spans="1:47" s="25" customFormat="1" ht="15" customHeight="1" x14ac:dyDescent="0.3">
      <c r="A603" s="37"/>
      <c r="B603" s="135" t="s">
        <v>32</v>
      </c>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c r="AI603" s="135"/>
      <c r="AJ603" s="135"/>
      <c r="AK603" s="135"/>
      <c r="AL603" s="135"/>
      <c r="AM603" s="135"/>
      <c r="AN603" s="135"/>
      <c r="AO603" s="135"/>
      <c r="AP603" s="136"/>
      <c r="AU603" s="70"/>
    </row>
    <row r="604" spans="1:47" s="25" customFormat="1" ht="4.5" customHeight="1" x14ac:dyDescent="0.25">
      <c r="A604" s="37"/>
    </row>
    <row r="605" spans="1:47" s="77" customFormat="1" ht="14.25" customHeight="1" x14ac:dyDescent="0.25">
      <c r="A605" s="37">
        <v>55</v>
      </c>
      <c r="B605" s="84" t="s">
        <v>83</v>
      </c>
    </row>
    <row r="606" spans="1:47" s="77" customFormat="1" ht="2.25" customHeight="1" x14ac:dyDescent="0.25">
      <c r="A606" s="37"/>
    </row>
    <row r="607" spans="1:47" s="77" customFormat="1" ht="12.75" customHeight="1" x14ac:dyDescent="0.25">
      <c r="A607" s="37"/>
      <c r="B607" s="166" t="s">
        <v>262</v>
      </c>
      <c r="C607" s="167"/>
      <c r="D607" s="167"/>
      <c r="E607" s="167"/>
      <c r="F607" s="167"/>
      <c r="G607" s="167"/>
      <c r="H607" s="167"/>
      <c r="I607" s="167"/>
      <c r="J607" s="167"/>
      <c r="K607" s="167"/>
      <c r="L607" s="167"/>
      <c r="M607" s="167"/>
      <c r="N607" s="167"/>
      <c r="O607" s="167"/>
      <c r="P607" s="167"/>
      <c r="Q607" s="167"/>
      <c r="R607" s="167"/>
      <c r="S607" s="167"/>
      <c r="T607" s="167"/>
      <c r="U607" s="167"/>
      <c r="V607" s="167"/>
      <c r="W607" s="167"/>
      <c r="X607" s="167"/>
      <c r="Y607" s="167"/>
      <c r="Z607" s="167"/>
      <c r="AA607" s="167"/>
      <c r="AB607" s="167"/>
      <c r="AC607" s="167"/>
      <c r="AD607" s="167"/>
      <c r="AE607" s="167"/>
      <c r="AF607" s="167"/>
      <c r="AG607" s="167"/>
      <c r="AH607" s="167"/>
      <c r="AI607" s="167"/>
      <c r="AJ607" s="167"/>
      <c r="AK607" s="167"/>
      <c r="AL607" s="167"/>
      <c r="AM607" s="167"/>
      <c r="AN607" s="167"/>
      <c r="AO607" s="167"/>
      <c r="AP607" s="167"/>
    </row>
    <row r="608" spans="1:47" s="77" customFormat="1" ht="12.75" customHeight="1" x14ac:dyDescent="0.25">
      <c r="A608" s="37"/>
      <c r="B608" s="168"/>
      <c r="C608" s="168"/>
      <c r="D608" s="168"/>
      <c r="E608" s="168"/>
      <c r="F608" s="168"/>
      <c r="G608" s="168"/>
      <c r="H608" s="168"/>
      <c r="I608" s="168"/>
      <c r="J608" s="168"/>
      <c r="K608" s="168"/>
      <c r="L608" s="168"/>
      <c r="M608" s="168"/>
      <c r="N608" s="168"/>
      <c r="O608" s="168"/>
      <c r="P608" s="168"/>
      <c r="Q608" s="168"/>
      <c r="R608" s="168"/>
      <c r="S608" s="168"/>
      <c r="T608" s="168"/>
      <c r="U608" s="168"/>
      <c r="V608" s="168"/>
      <c r="W608" s="168"/>
      <c r="X608" s="168"/>
      <c r="Y608" s="168"/>
      <c r="Z608" s="168"/>
      <c r="AA608" s="168"/>
      <c r="AB608" s="168"/>
      <c r="AC608" s="168"/>
      <c r="AD608" s="168"/>
      <c r="AE608" s="168"/>
      <c r="AF608" s="168"/>
      <c r="AG608" s="168"/>
      <c r="AH608" s="168"/>
      <c r="AI608" s="168"/>
      <c r="AJ608" s="168"/>
      <c r="AK608" s="168"/>
      <c r="AL608" s="168"/>
      <c r="AM608" s="168"/>
      <c r="AN608" s="168"/>
      <c r="AO608" s="168"/>
      <c r="AP608" s="168"/>
    </row>
    <row r="609" spans="1:42" s="77" customFormat="1" ht="30.75" customHeight="1" x14ac:dyDescent="0.25">
      <c r="A609" s="37"/>
      <c r="B609" s="168"/>
      <c r="C609" s="168"/>
      <c r="D609" s="168"/>
      <c r="E609" s="168"/>
      <c r="F609" s="168"/>
      <c r="G609" s="168"/>
      <c r="H609" s="168"/>
      <c r="I609" s="168"/>
      <c r="J609" s="168"/>
      <c r="K609" s="168"/>
      <c r="L609" s="168"/>
      <c r="M609" s="168"/>
      <c r="N609" s="168"/>
      <c r="O609" s="168"/>
      <c r="P609" s="168"/>
      <c r="Q609" s="168"/>
      <c r="R609" s="168"/>
      <c r="S609" s="168"/>
      <c r="T609" s="168"/>
      <c r="U609" s="168"/>
      <c r="V609" s="168"/>
      <c r="W609" s="168"/>
      <c r="X609" s="168"/>
      <c r="Y609" s="168"/>
      <c r="Z609" s="168"/>
      <c r="AA609" s="168"/>
      <c r="AB609" s="168"/>
      <c r="AC609" s="168"/>
      <c r="AD609" s="168"/>
      <c r="AE609" s="168"/>
      <c r="AF609" s="168"/>
      <c r="AG609" s="168"/>
      <c r="AH609" s="168"/>
      <c r="AI609" s="168"/>
      <c r="AJ609" s="168"/>
      <c r="AK609" s="168"/>
      <c r="AL609" s="168"/>
      <c r="AM609" s="168"/>
      <c r="AN609" s="168"/>
      <c r="AO609" s="168"/>
      <c r="AP609" s="168"/>
    </row>
    <row r="610" spans="1:42" s="77" customFormat="1" ht="2.25" customHeight="1" x14ac:dyDescent="0.25">
      <c r="A610" s="37"/>
    </row>
    <row r="611" spans="1:42" s="100" customFormat="1" ht="15" customHeight="1" x14ac:dyDescent="0.25">
      <c r="A611" s="37"/>
      <c r="B611" s="126" t="s">
        <v>50</v>
      </c>
      <c r="C611" s="127"/>
      <c r="D611" s="127"/>
      <c r="E611" s="127"/>
      <c r="F611" s="127"/>
      <c r="G611" s="127"/>
      <c r="H611" s="127"/>
      <c r="I611" s="127"/>
      <c r="J611" s="127"/>
      <c r="K611" s="127"/>
      <c r="L611" s="127"/>
      <c r="M611" s="127"/>
      <c r="N611" s="127"/>
      <c r="O611" s="127"/>
      <c r="Q611" s="120"/>
      <c r="R611" s="121"/>
      <c r="S611" s="121"/>
      <c r="T611" s="121"/>
      <c r="U611" s="121"/>
      <c r="V611" s="121"/>
      <c r="W611" s="121"/>
      <c r="X611" s="122"/>
      <c r="Y611" s="119" t="s">
        <v>75</v>
      </c>
      <c r="Z611" s="119"/>
    </row>
    <row r="612" spans="1:42" s="100" customFormat="1" ht="2.25" customHeight="1" x14ac:dyDescent="0.25">
      <c r="A612" s="37"/>
      <c r="O612" s="102"/>
    </row>
    <row r="613" spans="1:42" s="100" customFormat="1" ht="15" customHeight="1" x14ac:dyDescent="0.25">
      <c r="A613" s="37"/>
      <c r="B613" s="126" t="s">
        <v>263</v>
      </c>
      <c r="C613" s="127"/>
      <c r="D613" s="127"/>
      <c r="E613" s="127"/>
      <c r="F613" s="127"/>
      <c r="G613" s="127"/>
      <c r="H613" s="127"/>
      <c r="I613" s="127"/>
      <c r="J613" s="127"/>
      <c r="K613" s="127"/>
      <c r="L613" s="127"/>
      <c r="M613" s="127"/>
      <c r="N613" s="127"/>
      <c r="O613" s="127"/>
      <c r="Q613" s="128">
        <f>OppervlakteNieuwbouwEnKostprijs_fldKostprijsLokalenLOGebouw1Aankoop+OppervlakteNieuwbouwEnKostprijs_fldKostprijsTechnischeLokalenGebouw1Aankoop+OppervlakteNieuwbouwEnKostprijs_fldNieuwbouwGenormeerdeOmgevingKostprijsOverdekteSpeelplaats+OppervlakteNieuwbouwEnKostprijs_fldNieuwbouwGenormeerdeOmgevingKostprijsOpenSpeelplaats+OppervlakteNieuwbouwEnKostprijs_fldNieuwbouwGenormeerdeOmgevingKostprijsFietsenberging+OppervlakteNieuwbouwEnKostprijs_fldNieuwbouwGenormeerdeOmgevingKostprijsParkeerEnManoeuvreerruimte</f>
        <v>0</v>
      </c>
      <c r="R613" s="129"/>
      <c r="S613" s="129"/>
      <c r="T613" s="129"/>
      <c r="U613" s="129"/>
      <c r="V613" s="129"/>
      <c r="W613" s="129"/>
      <c r="X613" s="130"/>
      <c r="Y613" s="119" t="s">
        <v>75</v>
      </c>
      <c r="Z613" s="119"/>
    </row>
    <row r="614" spans="1:42" s="100" customFormat="1" ht="2.25" customHeight="1" x14ac:dyDescent="0.25">
      <c r="A614" s="37"/>
      <c r="O614" s="102"/>
    </row>
    <row r="615" spans="1:42" s="100" customFormat="1" ht="15" customHeight="1" x14ac:dyDescent="0.25">
      <c r="A615" s="37"/>
      <c r="B615" s="126" t="s">
        <v>56</v>
      </c>
      <c r="C615" s="127"/>
      <c r="D615" s="127"/>
      <c r="E615" s="127"/>
      <c r="F615" s="127"/>
      <c r="G615" s="127"/>
      <c r="H615" s="127"/>
      <c r="I615" s="127"/>
      <c r="J615" s="127"/>
      <c r="K615" s="127"/>
      <c r="L615" s="127"/>
      <c r="M615" s="127"/>
      <c r="N615" s="127"/>
      <c r="O615" s="127"/>
      <c r="Q615" s="128">
        <f>Z576</f>
        <v>0</v>
      </c>
      <c r="R615" s="129"/>
      <c r="S615" s="129"/>
      <c r="T615" s="129"/>
      <c r="U615" s="129"/>
      <c r="V615" s="129"/>
      <c r="W615" s="129"/>
      <c r="X615" s="130"/>
      <c r="Y615" s="119" t="s">
        <v>75</v>
      </c>
      <c r="Z615" s="119"/>
    </row>
    <row r="616" spans="1:42" s="100" customFormat="1" ht="2.25" customHeight="1" x14ac:dyDescent="0.25">
      <c r="A616" s="37"/>
      <c r="O616" s="102"/>
    </row>
    <row r="617" spans="1:42" s="100" customFormat="1" ht="15" customHeight="1" x14ac:dyDescent="0.25">
      <c r="A617" s="37"/>
      <c r="B617" s="126" t="s">
        <v>160</v>
      </c>
      <c r="C617" s="127"/>
      <c r="D617" s="127"/>
      <c r="E617" s="127"/>
      <c r="F617" s="127"/>
      <c r="G617" s="127"/>
      <c r="H617" s="127"/>
      <c r="I617" s="127"/>
      <c r="J617" s="127"/>
      <c r="K617" s="127"/>
      <c r="L617" s="127"/>
      <c r="M617" s="127"/>
      <c r="N617" s="127"/>
      <c r="O617" s="127"/>
      <c r="Q617" s="128">
        <f>Z578</f>
        <v>0</v>
      </c>
      <c r="R617" s="129"/>
      <c r="S617" s="129"/>
      <c r="T617" s="129"/>
      <c r="U617" s="129"/>
      <c r="V617" s="129"/>
      <c r="W617" s="129"/>
      <c r="X617" s="130"/>
      <c r="Y617" s="119" t="s">
        <v>75</v>
      </c>
      <c r="Z617" s="119"/>
    </row>
    <row r="618" spans="1:42" s="100" customFormat="1" ht="2.25" customHeight="1" x14ac:dyDescent="0.25">
      <c r="A618" s="37"/>
      <c r="O618" s="102"/>
    </row>
    <row r="619" spans="1:42" s="100" customFormat="1" ht="15" customHeight="1" x14ac:dyDescent="0.3">
      <c r="A619" s="104"/>
      <c r="B619" s="266" t="s">
        <v>264</v>
      </c>
      <c r="C619" s="238"/>
      <c r="D619" s="238"/>
      <c r="E619" s="238"/>
      <c r="F619" s="238"/>
      <c r="G619" s="238"/>
      <c r="H619" s="238"/>
      <c r="I619" s="238"/>
      <c r="J619" s="238"/>
      <c r="K619" s="238"/>
      <c r="L619" s="238"/>
      <c r="M619" s="238"/>
      <c r="N619" s="238"/>
      <c r="O619" s="238"/>
      <c r="P619" s="103"/>
      <c r="AA619" s="267">
        <f>IF(Z580&lt;&gt;0,Z580,0)</f>
        <v>0</v>
      </c>
      <c r="AB619" s="268"/>
      <c r="AC619" s="268"/>
      <c r="AD619" s="268"/>
      <c r="AE619" s="268"/>
      <c r="AF619" s="268"/>
      <c r="AG619" s="268"/>
      <c r="AH619" s="269"/>
      <c r="AI619" s="119" t="s">
        <v>75</v>
      </c>
      <c r="AJ619" s="119"/>
    </row>
    <row r="620" spans="1:42" s="100" customFormat="1" ht="2.25" customHeight="1" x14ac:dyDescent="0.25">
      <c r="A620" s="37"/>
      <c r="O620" s="102"/>
    </row>
    <row r="621" spans="1:42" s="100" customFormat="1" ht="15" customHeight="1" x14ac:dyDescent="0.25">
      <c r="A621" s="37"/>
      <c r="B621" s="126" t="s">
        <v>57</v>
      </c>
      <c r="C621" s="127"/>
      <c r="D621" s="127"/>
      <c r="E621" s="127"/>
      <c r="F621" s="127"/>
      <c r="G621" s="127"/>
      <c r="H621" s="127"/>
      <c r="I621" s="127"/>
      <c r="J621" s="127"/>
      <c r="K621" s="127"/>
      <c r="L621" s="127"/>
      <c r="M621" s="127"/>
      <c r="N621" s="127"/>
      <c r="O621" s="127"/>
    </row>
    <row r="622" spans="1:42" s="100" customFormat="1" ht="15" customHeight="1" x14ac:dyDescent="0.25">
      <c r="A622" s="37"/>
      <c r="B622" s="127"/>
      <c r="C622" s="127"/>
      <c r="D622" s="127"/>
      <c r="E622" s="127"/>
      <c r="F622" s="127"/>
      <c r="G622" s="127"/>
      <c r="H622" s="127"/>
      <c r="I622" s="127"/>
      <c r="J622" s="127"/>
      <c r="K622" s="127"/>
      <c r="L622" s="127"/>
      <c r="M622" s="127"/>
      <c r="N622" s="127"/>
      <c r="O622" s="127"/>
      <c r="Q622" s="128">
        <f>SUM(Z587,Z589,Z591,Z593)</f>
        <v>0</v>
      </c>
      <c r="R622" s="129"/>
      <c r="S622" s="129"/>
      <c r="T622" s="129"/>
      <c r="U622" s="129"/>
      <c r="V622" s="129"/>
      <c r="W622" s="129"/>
      <c r="X622" s="130"/>
      <c r="Y622" s="119" t="s">
        <v>75</v>
      </c>
      <c r="Z622" s="119"/>
    </row>
    <row r="623" spans="1:42" s="100" customFormat="1" ht="15" customHeight="1" x14ac:dyDescent="0.25">
      <c r="A623" s="37"/>
      <c r="B623" s="126" t="s">
        <v>265</v>
      </c>
      <c r="C623" s="127"/>
      <c r="D623" s="127"/>
      <c r="E623" s="127"/>
      <c r="F623" s="127"/>
      <c r="G623" s="127"/>
      <c r="H623" s="127"/>
      <c r="I623" s="127"/>
      <c r="J623" s="127"/>
      <c r="K623" s="127"/>
      <c r="L623" s="127"/>
      <c r="M623" s="127"/>
      <c r="N623" s="127"/>
      <c r="O623" s="127"/>
    </row>
    <row r="624" spans="1:42" s="100" customFormat="1" ht="15" customHeight="1" x14ac:dyDescent="0.25">
      <c r="A624" s="37"/>
      <c r="B624" s="127"/>
      <c r="C624" s="127"/>
      <c r="D624" s="127"/>
      <c r="E624" s="127"/>
      <c r="F624" s="127"/>
      <c r="G624" s="127"/>
      <c r="H624" s="127"/>
      <c r="I624" s="127"/>
      <c r="J624" s="127"/>
      <c r="K624" s="127"/>
      <c r="L624" s="127"/>
      <c r="M624" s="127"/>
      <c r="N624" s="127"/>
      <c r="O624" s="127"/>
      <c r="Q624" s="128">
        <f>OppervlakteVerbouwingswerkenEnKostprijs_fldKostprijsNietGenormeerdeOmgevingswerken</f>
        <v>0</v>
      </c>
      <c r="R624" s="129"/>
      <c r="S624" s="129"/>
      <c r="T624" s="129"/>
      <c r="U624" s="129"/>
      <c r="V624" s="129"/>
      <c r="W624" s="129"/>
      <c r="X624" s="130"/>
      <c r="Y624" s="119" t="s">
        <v>75</v>
      </c>
      <c r="Z624" s="119"/>
    </row>
    <row r="625" spans="1:42" s="100" customFormat="1" ht="2.25" customHeight="1" x14ac:dyDescent="0.25">
      <c r="A625" s="37"/>
      <c r="O625" s="102"/>
    </row>
    <row r="626" spans="1:42" s="100" customFormat="1" ht="15" customHeight="1" x14ac:dyDescent="0.3">
      <c r="A626" s="104"/>
      <c r="B626" s="126" t="s">
        <v>152</v>
      </c>
      <c r="C626" s="127"/>
      <c r="D626" s="127"/>
      <c r="E626" s="127"/>
      <c r="F626" s="127"/>
      <c r="G626" s="127"/>
      <c r="H626" s="127"/>
      <c r="I626" s="127"/>
      <c r="J626" s="127"/>
      <c r="K626" s="127"/>
      <c r="L626" s="127"/>
      <c r="M626" s="127"/>
      <c r="N626" s="127"/>
      <c r="O626" s="127"/>
      <c r="P626" s="103"/>
      <c r="Q626" s="120"/>
      <c r="R626" s="121"/>
      <c r="S626" s="121"/>
      <c r="T626" s="121"/>
      <c r="U626" s="121"/>
      <c r="V626" s="121"/>
      <c r="W626" s="121"/>
      <c r="X626" s="122"/>
      <c r="Y626" s="119" t="s">
        <v>75</v>
      </c>
      <c r="Z626" s="119"/>
      <c r="AA626" s="103"/>
      <c r="AB626" s="103"/>
      <c r="AC626" s="103"/>
      <c r="AD626" s="103"/>
      <c r="AE626" s="103"/>
      <c r="AF626" s="103"/>
      <c r="AG626" s="103"/>
      <c r="AH626" s="103"/>
      <c r="AI626" s="103"/>
      <c r="AJ626" s="103"/>
    </row>
    <row r="627" spans="1:42" s="100" customFormat="1" ht="2.25" customHeight="1" x14ac:dyDescent="0.25">
      <c r="A627" s="37"/>
      <c r="O627" s="102"/>
    </row>
    <row r="628" spans="1:42" s="100" customFormat="1" ht="15" customHeight="1" x14ac:dyDescent="0.25">
      <c r="A628" s="37"/>
      <c r="B628" s="126" t="s">
        <v>171</v>
      </c>
      <c r="C628" s="127"/>
      <c r="D628" s="127"/>
      <c r="E628" s="127"/>
      <c r="F628" s="127"/>
      <c r="G628" s="127"/>
      <c r="H628" s="127"/>
      <c r="I628" s="127"/>
      <c r="J628" s="127"/>
      <c r="K628" s="127"/>
      <c r="L628" s="127"/>
      <c r="M628" s="127"/>
      <c r="N628" s="127"/>
      <c r="O628" s="127"/>
      <c r="Q628" s="120"/>
      <c r="R628" s="121"/>
      <c r="S628" s="121"/>
      <c r="T628" s="121"/>
      <c r="U628" s="121"/>
      <c r="V628" s="121"/>
      <c r="W628" s="121"/>
      <c r="X628" s="122"/>
      <c r="Y628" s="119" t="s">
        <v>75</v>
      </c>
      <c r="Z628" s="119"/>
    </row>
    <row r="629" spans="1:42" s="100" customFormat="1" ht="2.25" customHeight="1" x14ac:dyDescent="0.25">
      <c r="A629" s="37"/>
      <c r="O629" s="102"/>
    </row>
    <row r="630" spans="1:42" s="100" customFormat="1" ht="15" customHeight="1" x14ac:dyDescent="0.25">
      <c r="A630" s="37"/>
      <c r="B630" s="126" t="s">
        <v>153</v>
      </c>
      <c r="C630" s="127"/>
      <c r="D630" s="127"/>
      <c r="E630" s="127"/>
      <c r="F630" s="127"/>
      <c r="G630" s="127"/>
      <c r="H630" s="127"/>
      <c r="I630" s="127"/>
      <c r="J630" s="127"/>
      <c r="K630" s="127"/>
      <c r="L630" s="127"/>
      <c r="M630" s="127"/>
      <c r="N630" s="127"/>
      <c r="O630" s="127"/>
      <c r="Q630" s="120"/>
      <c r="R630" s="121"/>
      <c r="S630" s="121"/>
      <c r="T630" s="121"/>
      <c r="U630" s="121"/>
      <c r="V630" s="121"/>
      <c r="W630" s="121"/>
      <c r="X630" s="122"/>
      <c r="Y630" s="119" t="s">
        <v>75</v>
      </c>
      <c r="Z630" s="119"/>
    </row>
    <row r="631" spans="1:42" s="100" customFormat="1" ht="2.25" customHeight="1" x14ac:dyDescent="0.25">
      <c r="A631" s="37"/>
      <c r="O631" s="102"/>
    </row>
    <row r="632" spans="1:42" s="100" customFormat="1" ht="15" customHeight="1" x14ac:dyDescent="0.25">
      <c r="A632" s="37"/>
      <c r="B632" s="126" t="s">
        <v>154</v>
      </c>
      <c r="C632" s="127"/>
      <c r="D632" s="127"/>
      <c r="E632" s="127"/>
      <c r="F632" s="127"/>
      <c r="G632" s="127"/>
      <c r="H632" s="127"/>
      <c r="I632" s="127"/>
      <c r="J632" s="127"/>
      <c r="K632" s="127"/>
      <c r="L632" s="127"/>
      <c r="M632" s="127"/>
      <c r="N632" s="127"/>
      <c r="O632" s="127"/>
      <c r="Q632" s="120"/>
      <c r="R632" s="121"/>
      <c r="S632" s="121"/>
      <c r="T632" s="121"/>
      <c r="U632" s="121"/>
      <c r="V632" s="121"/>
      <c r="W632" s="121"/>
      <c r="X632" s="122"/>
      <c r="Y632" s="119" t="s">
        <v>75</v>
      </c>
      <c r="Z632" s="119"/>
    </row>
    <row r="633" spans="1:42" s="100" customFormat="1" ht="2.25" customHeight="1" x14ac:dyDescent="0.25">
      <c r="A633" s="37"/>
      <c r="O633" s="102"/>
    </row>
    <row r="634" spans="1:42" s="100" customFormat="1" ht="15" customHeight="1" x14ac:dyDescent="0.25">
      <c r="A634" s="37"/>
      <c r="B634" s="126" t="s">
        <v>49</v>
      </c>
      <c r="C634" s="127"/>
      <c r="D634" s="127"/>
      <c r="E634" s="127"/>
      <c r="F634" s="127"/>
      <c r="G634" s="127"/>
      <c r="H634" s="127"/>
      <c r="I634" s="127"/>
      <c r="J634" s="127"/>
      <c r="K634" s="127"/>
      <c r="L634" s="127"/>
      <c r="M634" s="127"/>
      <c r="N634" s="127"/>
      <c r="O634" s="127"/>
      <c r="Q634" s="128">
        <f>SUM(Q611+Q613+Q615+Q617+Q622+Q624+Q626+Q628+Q630+Q632)</f>
        <v>0</v>
      </c>
      <c r="R634" s="129"/>
      <c r="S634" s="129"/>
      <c r="T634" s="129"/>
      <c r="U634" s="129"/>
      <c r="V634" s="129"/>
      <c r="W634" s="129"/>
      <c r="X634" s="130"/>
      <c r="Y634" s="119" t="s">
        <v>75</v>
      </c>
      <c r="Z634" s="119"/>
    </row>
    <row r="635" spans="1:42" s="89" customFormat="1" ht="2.25" customHeight="1" x14ac:dyDescent="0.25">
      <c r="A635" s="39"/>
      <c r="O635" s="41"/>
      <c r="P635" s="41"/>
      <c r="Q635" s="41"/>
    </row>
    <row r="636" spans="1:42" s="77" customFormat="1" ht="15" customHeight="1" x14ac:dyDescent="0.25">
      <c r="A636" s="37"/>
      <c r="B636" s="83"/>
      <c r="C636" s="82"/>
      <c r="D636" s="82"/>
      <c r="E636" s="82"/>
      <c r="F636" s="82"/>
      <c r="G636" s="82"/>
      <c r="H636" s="82"/>
      <c r="I636" s="82"/>
      <c r="J636" s="82"/>
      <c r="K636" s="82"/>
      <c r="L636" s="82"/>
      <c r="M636" s="82"/>
      <c r="N636" s="82"/>
      <c r="O636" s="82"/>
      <c r="Q636" s="93"/>
      <c r="R636" s="93"/>
      <c r="S636" s="93"/>
      <c r="T636" s="93"/>
      <c r="U636" s="93"/>
      <c r="V636" s="93"/>
      <c r="W636" s="93"/>
      <c r="X636" s="93"/>
    </row>
    <row r="637" spans="1:42" s="25" customFormat="1" ht="4.5" customHeight="1" x14ac:dyDescent="0.25">
      <c r="A637" s="279"/>
      <c r="B637" s="119"/>
      <c r="C637" s="119"/>
      <c r="D637" s="119"/>
      <c r="E637" s="119"/>
      <c r="F637" s="119"/>
      <c r="G637" s="119"/>
      <c r="H637" s="119"/>
      <c r="I637" s="119"/>
      <c r="J637" s="119"/>
      <c r="K637" s="119"/>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19"/>
      <c r="AL637" s="119"/>
      <c r="AM637" s="119"/>
      <c r="AN637" s="119"/>
      <c r="AO637" s="119"/>
      <c r="AP637" s="119"/>
    </row>
    <row r="638" spans="1:42" s="25" customFormat="1" ht="15" customHeight="1" x14ac:dyDescent="0.25">
      <c r="A638" s="37"/>
      <c r="B638" s="174" t="s">
        <v>78</v>
      </c>
      <c r="C638" s="174"/>
      <c r="D638" s="174"/>
      <c r="E638" s="174"/>
      <c r="F638" s="174"/>
      <c r="G638" s="174"/>
      <c r="H638" s="174"/>
      <c r="I638" s="174"/>
      <c r="J638" s="174"/>
      <c r="K638" s="174"/>
      <c r="L638" s="174"/>
      <c r="M638" s="174"/>
      <c r="N638" s="174"/>
      <c r="O638" s="174"/>
      <c r="P638" s="174"/>
      <c r="Q638" s="174"/>
      <c r="R638" s="174"/>
      <c r="S638" s="174"/>
      <c r="T638" s="174"/>
      <c r="U638" s="174"/>
      <c r="V638" s="174"/>
      <c r="W638" s="174"/>
      <c r="X638" s="174"/>
      <c r="Y638" s="174"/>
      <c r="Z638" s="174"/>
      <c r="AA638" s="174"/>
      <c r="AB638" s="174"/>
      <c r="AC638" s="174"/>
      <c r="AD638" s="174"/>
      <c r="AE638" s="174"/>
      <c r="AF638" s="174"/>
      <c r="AG638" s="174"/>
      <c r="AH638" s="174"/>
      <c r="AI638" s="174"/>
      <c r="AJ638" s="174"/>
      <c r="AK638" s="174"/>
      <c r="AL638" s="174"/>
      <c r="AM638" s="174"/>
      <c r="AN638" s="174"/>
      <c r="AO638" s="174"/>
      <c r="AP638" s="175"/>
    </row>
    <row r="639" spans="1:42" s="25" customFormat="1" ht="4.5" customHeight="1" x14ac:dyDescent="0.25">
      <c r="A639" s="37"/>
    </row>
    <row r="640" spans="1:42" s="25" customFormat="1" ht="12.75" customHeight="1" x14ac:dyDescent="0.25">
      <c r="A640" s="37">
        <v>56</v>
      </c>
      <c r="B640" s="238" t="s">
        <v>81</v>
      </c>
      <c r="C640" s="238"/>
      <c r="D640" s="238"/>
      <c r="E640" s="238"/>
      <c r="F640" s="238"/>
      <c r="G640" s="238"/>
      <c r="H640" s="238"/>
      <c r="I640" s="238"/>
      <c r="J640" s="238"/>
      <c r="K640" s="238"/>
      <c r="L640" s="238"/>
      <c r="M640" s="238"/>
      <c r="N640" s="238"/>
      <c r="O640" s="238"/>
      <c r="P640" s="238"/>
      <c r="Q640" s="238"/>
      <c r="R640" s="238"/>
      <c r="S640" s="238"/>
      <c r="T640" s="238"/>
      <c r="U640" s="238"/>
      <c r="V640" s="238"/>
      <c r="W640" s="238"/>
      <c r="X640" s="238"/>
      <c r="Y640" s="238"/>
      <c r="Z640" s="238"/>
      <c r="AA640" s="238"/>
      <c r="AB640" s="238"/>
      <c r="AC640" s="238"/>
      <c r="AD640" s="238"/>
      <c r="AE640" s="238"/>
      <c r="AF640" s="238"/>
      <c r="AG640" s="238"/>
      <c r="AH640" s="238"/>
      <c r="AI640" s="238"/>
      <c r="AJ640" s="238"/>
      <c r="AK640" s="238"/>
      <c r="AL640" s="238"/>
      <c r="AM640" s="238"/>
      <c r="AN640" s="238"/>
      <c r="AO640" s="238"/>
      <c r="AP640" s="238"/>
    </row>
    <row r="641" spans="1:42" s="25" customFormat="1" ht="12.75" customHeight="1" x14ac:dyDescent="0.25">
      <c r="A641" s="37"/>
      <c r="B641" s="238"/>
      <c r="C641" s="238"/>
      <c r="D641" s="238"/>
      <c r="E641" s="238"/>
      <c r="F641" s="238"/>
      <c r="G641" s="238"/>
      <c r="H641" s="238"/>
      <c r="I641" s="238"/>
      <c r="J641" s="238"/>
      <c r="K641" s="238"/>
      <c r="L641" s="238"/>
      <c r="M641" s="238"/>
      <c r="N641" s="238"/>
      <c r="O641" s="238"/>
      <c r="P641" s="238"/>
      <c r="Q641" s="238"/>
      <c r="R641" s="238"/>
      <c r="S641" s="238"/>
      <c r="T641" s="238"/>
      <c r="U641" s="238"/>
      <c r="V641" s="238"/>
      <c r="W641" s="238"/>
      <c r="X641" s="238"/>
      <c r="Y641" s="238"/>
      <c r="Z641" s="238"/>
      <c r="AA641" s="238"/>
      <c r="AB641" s="238"/>
      <c r="AC641" s="238"/>
      <c r="AD641" s="238"/>
      <c r="AE641" s="238"/>
      <c r="AF641" s="238"/>
      <c r="AG641" s="238"/>
      <c r="AH641" s="238"/>
      <c r="AI641" s="238"/>
      <c r="AJ641" s="238"/>
      <c r="AK641" s="238"/>
      <c r="AL641" s="238"/>
      <c r="AM641" s="238"/>
      <c r="AN641" s="238"/>
      <c r="AO641" s="238"/>
      <c r="AP641" s="238"/>
    </row>
    <row r="642" spans="1:42" s="25" customFormat="1" ht="2.25" customHeight="1" x14ac:dyDescent="0.25">
      <c r="A642" s="37"/>
    </row>
    <row r="643" spans="1:42" s="25" customFormat="1" ht="15" customHeight="1" x14ac:dyDescent="0.25">
      <c r="A643" s="37"/>
      <c r="P643" s="173" t="s">
        <v>51</v>
      </c>
      <c r="Q643" s="173"/>
      <c r="R643" s="173"/>
      <c r="S643" s="173"/>
      <c r="T643" s="173"/>
      <c r="U643" s="173"/>
      <c r="W643" s="173" t="s">
        <v>135</v>
      </c>
      <c r="X643" s="173"/>
      <c r="Y643" s="173"/>
      <c r="Z643" s="173"/>
      <c r="AA643" s="173"/>
      <c r="AB643" s="173"/>
      <c r="AD643" s="173" t="s">
        <v>52</v>
      </c>
      <c r="AE643" s="173"/>
      <c r="AF643" s="173"/>
      <c r="AG643" s="173"/>
      <c r="AH643" s="173"/>
      <c r="AI643" s="173"/>
      <c r="AK643" s="173" t="s">
        <v>53</v>
      </c>
      <c r="AL643" s="173"/>
      <c r="AM643" s="173"/>
      <c r="AN643" s="173"/>
      <c r="AO643" s="173"/>
      <c r="AP643" s="173"/>
    </row>
    <row r="644" spans="1:42" s="25" customFormat="1" ht="15" customHeight="1" x14ac:dyDescent="0.25">
      <c r="A644" s="37"/>
      <c r="P644" s="173"/>
      <c r="Q644" s="173"/>
      <c r="R644" s="173"/>
      <c r="S644" s="173"/>
      <c r="T644" s="173"/>
      <c r="U644" s="173"/>
      <c r="W644" s="173"/>
      <c r="X644" s="173"/>
      <c r="Y644" s="173"/>
      <c r="Z644" s="173"/>
      <c r="AA644" s="173"/>
      <c r="AB644" s="173"/>
      <c r="AD644" s="173"/>
      <c r="AE644" s="173"/>
      <c r="AF644" s="173"/>
      <c r="AG644" s="173"/>
      <c r="AH644" s="173"/>
      <c r="AI644" s="173"/>
      <c r="AK644" s="173"/>
      <c r="AL644" s="173"/>
      <c r="AM644" s="173"/>
      <c r="AN644" s="173"/>
      <c r="AO644" s="173"/>
      <c r="AP644" s="173"/>
    </row>
    <row r="645" spans="1:42" s="25" customFormat="1" ht="15" customHeight="1" x14ac:dyDescent="0.25">
      <c r="A645" s="37"/>
      <c r="P645" s="173"/>
      <c r="Q645" s="173"/>
      <c r="R645" s="173"/>
      <c r="S645" s="173"/>
      <c r="T645" s="173"/>
      <c r="U645" s="173"/>
      <c r="W645" s="173"/>
      <c r="X645" s="173"/>
      <c r="Y645" s="173"/>
      <c r="Z645" s="173"/>
      <c r="AA645" s="173"/>
      <c r="AB645" s="173"/>
      <c r="AD645" s="173"/>
      <c r="AE645" s="173"/>
      <c r="AF645" s="173"/>
      <c r="AG645" s="173"/>
      <c r="AH645" s="173"/>
      <c r="AI645" s="173"/>
      <c r="AK645" s="173"/>
      <c r="AL645" s="173"/>
      <c r="AM645" s="173"/>
      <c r="AN645" s="173"/>
      <c r="AO645" s="173"/>
      <c r="AP645" s="173"/>
    </row>
    <row r="646" spans="1:42" s="25" customFormat="1" ht="15" customHeight="1" x14ac:dyDescent="0.25">
      <c r="A646" s="37"/>
      <c r="P646" s="173"/>
      <c r="Q646" s="173"/>
      <c r="R646" s="173"/>
      <c r="S646" s="173"/>
      <c r="T646" s="173"/>
      <c r="U646" s="173"/>
      <c r="W646" s="173"/>
      <c r="X646" s="173"/>
      <c r="Y646" s="173"/>
      <c r="Z646" s="173"/>
      <c r="AA646" s="173"/>
      <c r="AB646" s="173"/>
      <c r="AD646" s="173"/>
      <c r="AE646" s="173"/>
      <c r="AF646" s="173"/>
      <c r="AG646" s="173"/>
      <c r="AH646" s="173"/>
      <c r="AI646" s="173"/>
      <c r="AK646" s="173"/>
      <c r="AL646" s="173"/>
      <c r="AM646" s="173"/>
      <c r="AN646" s="173"/>
      <c r="AO646" s="173"/>
      <c r="AP646" s="173"/>
    </row>
    <row r="647" spans="1:42" s="25" customFormat="1" ht="15" customHeight="1" x14ac:dyDescent="0.25">
      <c r="A647" s="37"/>
      <c r="P647" s="173"/>
      <c r="Q647" s="173"/>
      <c r="R647" s="173"/>
      <c r="S647" s="173"/>
      <c r="T647" s="173"/>
      <c r="U647" s="173"/>
      <c r="W647" s="173"/>
      <c r="X647" s="173"/>
      <c r="Y647" s="173"/>
      <c r="Z647" s="173"/>
      <c r="AA647" s="173"/>
      <c r="AB647" s="173"/>
      <c r="AD647" s="173"/>
      <c r="AE647" s="173"/>
      <c r="AF647" s="173"/>
      <c r="AG647" s="173"/>
      <c r="AH647" s="173"/>
      <c r="AI647" s="173"/>
      <c r="AK647" s="173"/>
      <c r="AL647" s="173"/>
      <c r="AM647" s="173"/>
      <c r="AN647" s="173"/>
      <c r="AO647" s="173"/>
      <c r="AP647" s="173"/>
    </row>
    <row r="648" spans="1:42" s="25" customFormat="1" ht="2.25" customHeight="1" x14ac:dyDescent="0.25">
      <c r="A648" s="37"/>
    </row>
    <row r="649" spans="1:42" s="25" customFormat="1" ht="15" customHeight="1" x14ac:dyDescent="0.25">
      <c r="A649" s="37"/>
      <c r="B649" s="126" t="s">
        <v>45</v>
      </c>
      <c r="C649" s="127"/>
      <c r="D649" s="127"/>
      <c r="E649" s="127"/>
      <c r="F649" s="127"/>
      <c r="G649" s="127"/>
      <c r="H649" s="127"/>
      <c r="I649" s="127"/>
      <c r="J649" s="127"/>
      <c r="K649" s="127"/>
      <c r="L649" s="127"/>
      <c r="M649" s="127"/>
      <c r="N649" s="127"/>
      <c r="P649" s="116">
        <f>AK442</f>
        <v>0</v>
      </c>
      <c r="Q649" s="117"/>
      <c r="R649" s="117"/>
      <c r="S649" s="118"/>
      <c r="T649" s="119" t="s">
        <v>37</v>
      </c>
      <c r="U649" s="119"/>
      <c r="W649" s="116">
        <f>J528</f>
        <v>0</v>
      </c>
      <c r="X649" s="117"/>
      <c r="Y649" s="117"/>
      <c r="Z649" s="118"/>
      <c r="AA649" s="119" t="s">
        <v>37</v>
      </c>
      <c r="AB649" s="119"/>
      <c r="AD649" s="116">
        <f>SUM(P649,W649)</f>
        <v>0</v>
      </c>
      <c r="AE649" s="117"/>
      <c r="AF649" s="117"/>
      <c r="AG649" s="118"/>
      <c r="AH649" s="119" t="s">
        <v>37</v>
      </c>
      <c r="AI649" s="119"/>
      <c r="AK649" s="116">
        <f>Q376</f>
        <v>0</v>
      </c>
      <c r="AL649" s="117"/>
      <c r="AM649" s="117"/>
      <c r="AN649" s="118"/>
      <c r="AO649" s="119" t="s">
        <v>37</v>
      </c>
      <c r="AP649" s="119"/>
    </row>
    <row r="650" spans="1:42" s="25" customFormat="1" ht="2.25" customHeight="1" x14ac:dyDescent="0.25">
      <c r="A650" s="37"/>
      <c r="N650" s="20"/>
    </row>
    <row r="651" spans="1:42" s="25" customFormat="1" ht="15" customHeight="1" x14ac:dyDescent="0.25">
      <c r="A651" s="37"/>
      <c r="B651" s="126" t="s">
        <v>159</v>
      </c>
      <c r="C651" s="127"/>
      <c r="D651" s="127"/>
      <c r="E651" s="127"/>
      <c r="F651" s="127"/>
      <c r="G651" s="127"/>
      <c r="H651" s="127"/>
      <c r="I651" s="127"/>
      <c r="J651" s="127"/>
      <c r="K651" s="127"/>
      <c r="L651" s="127"/>
      <c r="M651" s="127"/>
      <c r="N651" s="127"/>
      <c r="P651" s="116">
        <f>AK467</f>
        <v>0</v>
      </c>
      <c r="Q651" s="117"/>
      <c r="R651" s="117"/>
      <c r="S651" s="118"/>
      <c r="T651" s="119" t="s">
        <v>37</v>
      </c>
      <c r="U651" s="119"/>
      <c r="W651" s="116">
        <f>J530</f>
        <v>0</v>
      </c>
      <c r="X651" s="117"/>
      <c r="Y651" s="117"/>
      <c r="Z651" s="118"/>
      <c r="AA651" s="119" t="s">
        <v>37</v>
      </c>
      <c r="AB651" s="119"/>
      <c r="AD651" s="116">
        <f>SUM(P651,W651)</f>
        <v>0</v>
      </c>
      <c r="AE651" s="117"/>
      <c r="AF651" s="117"/>
      <c r="AG651" s="118"/>
      <c r="AH651" s="119" t="s">
        <v>37</v>
      </c>
      <c r="AI651" s="119"/>
      <c r="AK651" s="116">
        <f>B380</f>
        <v>0</v>
      </c>
      <c r="AL651" s="117"/>
      <c r="AM651" s="117"/>
      <c r="AN651" s="118"/>
      <c r="AO651" s="119" t="s">
        <v>37</v>
      </c>
      <c r="AP651" s="119"/>
    </row>
    <row r="652" spans="1:42" s="25" customFormat="1" ht="2.25" customHeight="1" x14ac:dyDescent="0.25">
      <c r="A652" s="37"/>
      <c r="N652" s="20"/>
    </row>
    <row r="653" spans="1:42" s="25" customFormat="1" ht="15" customHeight="1" x14ac:dyDescent="0.25">
      <c r="A653" s="37"/>
      <c r="B653" s="126" t="s">
        <v>46</v>
      </c>
      <c r="C653" s="127"/>
      <c r="D653" s="127"/>
      <c r="E653" s="127"/>
      <c r="F653" s="127"/>
      <c r="G653" s="127"/>
      <c r="H653" s="127"/>
      <c r="I653" s="127"/>
      <c r="J653" s="127"/>
      <c r="K653" s="127"/>
      <c r="L653" s="127"/>
      <c r="M653" s="127"/>
      <c r="N653" s="127"/>
      <c r="P653" s="116">
        <f>SUM(Q471,Q473,Q475,Q477,Q479,Q481,Q483,Q485)</f>
        <v>0</v>
      </c>
      <c r="Q653" s="117"/>
      <c r="R653" s="117"/>
      <c r="S653" s="118"/>
      <c r="T653" s="119" t="s">
        <v>37</v>
      </c>
      <c r="U653" s="119"/>
      <c r="W653" s="116">
        <f>J532</f>
        <v>0</v>
      </c>
      <c r="X653" s="117"/>
      <c r="Y653" s="117"/>
      <c r="Z653" s="118"/>
      <c r="AA653" s="119" t="s">
        <v>37</v>
      </c>
      <c r="AB653" s="119"/>
      <c r="AD653" s="116">
        <f>SUM(P653,W653)</f>
        <v>0</v>
      </c>
      <c r="AE653" s="117"/>
      <c r="AF653" s="117"/>
      <c r="AG653" s="118"/>
      <c r="AH653" s="119" t="s">
        <v>37</v>
      </c>
      <c r="AI653" s="119"/>
      <c r="AK653" s="149"/>
      <c r="AL653" s="149"/>
      <c r="AM653" s="149"/>
      <c r="AN653" s="149"/>
      <c r="AO653" s="149"/>
      <c r="AP653" s="149"/>
    </row>
    <row r="654" spans="1:42" s="25" customFormat="1" ht="2.25" customHeight="1" x14ac:dyDescent="0.25">
      <c r="A654" s="37"/>
      <c r="N654" s="20"/>
    </row>
    <row r="655" spans="1:42" s="25" customFormat="1" ht="15" customHeight="1" x14ac:dyDescent="0.25">
      <c r="A655" s="37"/>
      <c r="B655" s="126" t="s">
        <v>24</v>
      </c>
      <c r="C655" s="127"/>
      <c r="D655" s="127"/>
      <c r="E655" s="127"/>
      <c r="F655" s="127"/>
      <c r="G655" s="127"/>
      <c r="H655" s="127"/>
      <c r="I655" s="127"/>
      <c r="J655" s="127"/>
      <c r="K655" s="127"/>
      <c r="L655" s="127"/>
      <c r="M655" s="127"/>
      <c r="N655" s="127"/>
      <c r="P655" s="116">
        <f>Q489</f>
        <v>0</v>
      </c>
      <c r="Q655" s="117"/>
      <c r="R655" s="117"/>
      <c r="S655" s="118"/>
      <c r="T655" s="119" t="s">
        <v>37</v>
      </c>
      <c r="U655" s="119"/>
      <c r="W655" s="116">
        <f>Q562</f>
        <v>0</v>
      </c>
      <c r="X655" s="117"/>
      <c r="Y655" s="117"/>
      <c r="Z655" s="118"/>
      <c r="AA655" s="119" t="s">
        <v>37</v>
      </c>
      <c r="AB655" s="119"/>
      <c r="AD655" s="116">
        <f>SUM(P655,W655)</f>
        <v>0</v>
      </c>
      <c r="AE655" s="117"/>
      <c r="AF655" s="117"/>
      <c r="AG655" s="118"/>
      <c r="AH655" s="119" t="s">
        <v>37</v>
      </c>
      <c r="AI655" s="119"/>
      <c r="AK655" s="116">
        <f>Q386</f>
        <v>0</v>
      </c>
      <c r="AL655" s="117"/>
      <c r="AM655" s="117"/>
      <c r="AN655" s="118"/>
      <c r="AO655" s="119" t="s">
        <v>37</v>
      </c>
      <c r="AP655" s="119"/>
    </row>
    <row r="656" spans="1:42" s="25" customFormat="1" ht="2.25" customHeight="1" x14ac:dyDescent="0.25">
      <c r="A656" s="37"/>
      <c r="N656" s="20"/>
    </row>
    <row r="657" spans="1:42" s="25" customFormat="1" ht="24" customHeight="1" x14ac:dyDescent="0.25">
      <c r="A657" s="37"/>
      <c r="B657" s="126" t="s">
        <v>44</v>
      </c>
      <c r="C657" s="127"/>
      <c r="D657" s="127"/>
      <c r="E657" s="127"/>
      <c r="F657" s="127"/>
      <c r="G657" s="127"/>
      <c r="H657" s="127"/>
      <c r="I657" s="127"/>
      <c r="J657" s="127"/>
      <c r="K657" s="127"/>
      <c r="L657" s="127"/>
      <c r="M657" s="127"/>
      <c r="N657" s="127"/>
      <c r="P657" s="116">
        <f>Q493</f>
        <v>0</v>
      </c>
      <c r="Q657" s="117"/>
      <c r="R657" s="117"/>
      <c r="S657" s="118"/>
      <c r="T657" s="119" t="s">
        <v>37</v>
      </c>
      <c r="U657" s="119"/>
      <c r="W657" s="116">
        <f>Q562+Q564</f>
        <v>0</v>
      </c>
      <c r="X657" s="117"/>
      <c r="Y657" s="117"/>
      <c r="Z657" s="118"/>
      <c r="AA657" s="119" t="s">
        <v>37</v>
      </c>
      <c r="AB657" s="119"/>
      <c r="AD657" s="116">
        <f>SUM(P657,W657)</f>
        <v>0</v>
      </c>
      <c r="AE657" s="117"/>
      <c r="AF657" s="117"/>
      <c r="AG657" s="118"/>
      <c r="AH657" s="119" t="s">
        <v>37</v>
      </c>
      <c r="AI657" s="119"/>
      <c r="AK657" s="116">
        <f>Q384</f>
        <v>0</v>
      </c>
      <c r="AL657" s="117"/>
      <c r="AM657" s="117"/>
      <c r="AN657" s="118"/>
      <c r="AO657" s="119" t="s">
        <v>37</v>
      </c>
      <c r="AP657" s="119"/>
    </row>
    <row r="658" spans="1:42" s="25" customFormat="1" ht="2.25" customHeight="1" x14ac:dyDescent="0.25">
      <c r="A658" s="37"/>
      <c r="N658" s="20"/>
    </row>
    <row r="659" spans="1:42" s="25" customFormat="1" ht="15" customHeight="1" x14ac:dyDescent="0.25">
      <c r="A659" s="37"/>
      <c r="B659" s="126" t="s">
        <v>74</v>
      </c>
      <c r="C659" s="127"/>
      <c r="D659" s="127"/>
      <c r="E659" s="127"/>
      <c r="F659" s="127"/>
      <c r="G659" s="127"/>
      <c r="H659" s="127"/>
      <c r="I659" s="127"/>
      <c r="J659" s="127"/>
      <c r="K659" s="127"/>
      <c r="L659" s="127"/>
      <c r="M659" s="127"/>
      <c r="N659" s="127"/>
      <c r="P659" s="116">
        <f>Q491</f>
        <v>0</v>
      </c>
      <c r="Q659" s="117"/>
      <c r="R659" s="117"/>
      <c r="S659" s="118"/>
      <c r="T659" s="119" t="s">
        <v>37</v>
      </c>
      <c r="U659" s="119"/>
      <c r="W659" s="116">
        <f>Q566</f>
        <v>0</v>
      </c>
      <c r="X659" s="117"/>
      <c r="Y659" s="117"/>
      <c r="Z659" s="118"/>
      <c r="AA659" s="119" t="s">
        <v>37</v>
      </c>
      <c r="AB659" s="119"/>
      <c r="AD659" s="116">
        <f>SUM(P659,W659)</f>
        <v>0</v>
      </c>
      <c r="AE659" s="117"/>
      <c r="AF659" s="117"/>
      <c r="AG659" s="118"/>
      <c r="AH659" s="119" t="s">
        <v>37</v>
      </c>
      <c r="AI659" s="119"/>
      <c r="AK659" s="116">
        <f>Q388</f>
        <v>0</v>
      </c>
      <c r="AL659" s="117"/>
      <c r="AM659" s="117"/>
      <c r="AN659" s="118"/>
      <c r="AO659" s="119" t="s">
        <v>37</v>
      </c>
      <c r="AP659" s="119"/>
    </row>
    <row r="660" spans="1:42" s="25" customFormat="1" ht="2.25" customHeight="1" x14ac:dyDescent="0.25">
      <c r="A660" s="37"/>
      <c r="N660" s="20"/>
    </row>
    <row r="661" spans="1:42" s="25" customFormat="1" ht="15" customHeight="1" x14ac:dyDescent="0.25">
      <c r="A661" s="37"/>
      <c r="B661" s="126" t="s">
        <v>25</v>
      </c>
      <c r="C661" s="127"/>
      <c r="D661" s="127"/>
      <c r="E661" s="127"/>
      <c r="F661" s="127"/>
      <c r="G661" s="127"/>
      <c r="H661" s="127"/>
      <c r="I661" s="127"/>
      <c r="J661" s="127"/>
      <c r="K661" s="127"/>
      <c r="L661" s="127"/>
      <c r="M661" s="127"/>
      <c r="N661" s="127"/>
      <c r="P661" s="116">
        <f>Q495</f>
        <v>0</v>
      </c>
      <c r="Q661" s="117"/>
      <c r="R661" s="117"/>
      <c r="S661" s="118"/>
      <c r="T661" s="119" t="s">
        <v>37</v>
      </c>
      <c r="U661" s="119"/>
      <c r="W661" s="116">
        <f>Q568</f>
        <v>0</v>
      </c>
      <c r="X661" s="117"/>
      <c r="Y661" s="117"/>
      <c r="Z661" s="118"/>
      <c r="AA661" s="119" t="s">
        <v>37</v>
      </c>
      <c r="AB661" s="119"/>
      <c r="AD661" s="116">
        <f>SUM(P661,W661)</f>
        <v>0</v>
      </c>
      <c r="AE661" s="117"/>
      <c r="AF661" s="117"/>
      <c r="AG661" s="118"/>
      <c r="AH661" s="119" t="s">
        <v>37</v>
      </c>
      <c r="AI661" s="119"/>
      <c r="AK661" s="116">
        <f>Q390</f>
        <v>0</v>
      </c>
      <c r="AL661" s="117"/>
      <c r="AM661" s="117"/>
      <c r="AN661" s="118"/>
      <c r="AO661" s="119" t="s">
        <v>37</v>
      </c>
      <c r="AP661" s="119"/>
    </row>
    <row r="662" spans="1:42" s="25" customFormat="1" ht="4.5" customHeight="1" x14ac:dyDescent="0.25">
      <c r="A662" s="37"/>
      <c r="B662" s="30"/>
      <c r="C662" s="27"/>
      <c r="D662" s="27"/>
      <c r="E662" s="27"/>
      <c r="F662" s="27"/>
      <c r="G662" s="27"/>
      <c r="H662" s="27"/>
      <c r="I662" s="27"/>
      <c r="J662" s="27"/>
      <c r="K662" s="27"/>
      <c r="L662" s="27"/>
      <c r="M662" s="27"/>
      <c r="N662" s="27"/>
      <c r="P662" s="71"/>
      <c r="Q662" s="71"/>
      <c r="R662" s="71"/>
      <c r="S662" s="71"/>
      <c r="W662" s="71"/>
      <c r="X662" s="71"/>
      <c r="Y662" s="71"/>
      <c r="Z662" s="71"/>
      <c r="AD662" s="71"/>
      <c r="AE662" s="71"/>
      <c r="AF662" s="71"/>
      <c r="AG662" s="71"/>
      <c r="AK662" s="71"/>
      <c r="AL662" s="71"/>
      <c r="AM662" s="71"/>
      <c r="AN662" s="71"/>
    </row>
    <row r="663" spans="1:42" s="25" customFormat="1" ht="12.75" customHeight="1" x14ac:dyDescent="0.25">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row>
    <row r="664" spans="1:42" s="25" customFormat="1" ht="15" customHeight="1" x14ac:dyDescent="0.25">
      <c r="A664" s="37"/>
      <c r="B664" s="135" t="s">
        <v>76</v>
      </c>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c r="AH664" s="135"/>
      <c r="AI664" s="135"/>
      <c r="AJ664" s="135"/>
      <c r="AK664" s="135"/>
      <c r="AL664" s="135"/>
      <c r="AM664" s="135"/>
      <c r="AN664" s="135"/>
      <c r="AO664" s="135"/>
      <c r="AP664" s="136"/>
    </row>
    <row r="665" spans="1:42" s="25" customFormat="1" ht="4.5" customHeight="1" x14ac:dyDescent="0.25">
      <c r="A665" s="37"/>
    </row>
    <row r="666" spans="1:42" s="25" customFormat="1" ht="24" customHeight="1" x14ac:dyDescent="0.25">
      <c r="A666" s="37">
        <v>57</v>
      </c>
      <c r="B666" s="151" t="s">
        <v>260</v>
      </c>
      <c r="C666" s="151"/>
      <c r="D666" s="151"/>
      <c r="E666" s="151"/>
      <c r="F666" s="151"/>
      <c r="G666" s="151"/>
      <c r="H666" s="151"/>
      <c r="I666" s="151"/>
      <c r="J666" s="151"/>
      <c r="K666" s="151"/>
      <c r="L666" s="151"/>
      <c r="M666" s="151"/>
      <c r="N666" s="151"/>
      <c r="O666" s="151"/>
      <c r="P666" s="151"/>
      <c r="Q666" s="151"/>
      <c r="R666" s="151"/>
      <c r="S666" s="151"/>
      <c r="T666" s="151"/>
      <c r="U666" s="151"/>
      <c r="V666" s="151"/>
      <c r="W666" s="151"/>
      <c r="X666" s="151"/>
      <c r="Y666" s="151"/>
      <c r="Z666" s="151"/>
      <c r="AA666" s="151"/>
      <c r="AB666" s="151"/>
      <c r="AC666" s="151"/>
      <c r="AD666" s="151"/>
      <c r="AE666" s="151"/>
      <c r="AF666" s="151"/>
      <c r="AG666" s="151"/>
      <c r="AH666" s="151"/>
      <c r="AI666" s="151"/>
      <c r="AJ666" s="151"/>
      <c r="AK666" s="151"/>
      <c r="AL666" s="151"/>
      <c r="AM666" s="151"/>
      <c r="AN666" s="151"/>
      <c r="AO666" s="151"/>
      <c r="AP666" s="151"/>
    </row>
    <row r="667" spans="1:42" s="25" customFormat="1" ht="2.25" customHeight="1" x14ac:dyDescent="0.25">
      <c r="A667" s="37"/>
    </row>
    <row r="668" spans="1:42" s="25" customFormat="1" ht="15" customHeight="1" x14ac:dyDescent="0.25">
      <c r="A668" s="37">
        <v>58</v>
      </c>
      <c r="B668" s="131" t="s">
        <v>77</v>
      </c>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row>
    <row r="669" spans="1:42" s="25" customFormat="1" ht="2.25" customHeight="1" x14ac:dyDescent="0.25">
      <c r="A669" s="37"/>
    </row>
    <row r="670" spans="1:42" s="25" customFormat="1" ht="12.75" customHeight="1" x14ac:dyDescent="0.25">
      <c r="A670" s="37"/>
      <c r="C670" s="119" t="s">
        <v>172</v>
      </c>
      <c r="D670" s="119"/>
      <c r="E670" s="119"/>
      <c r="F670" s="119"/>
      <c r="G670" s="119"/>
      <c r="H670" s="119"/>
      <c r="I670" s="119"/>
      <c r="J670" s="119"/>
      <c r="K670" s="119"/>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19"/>
      <c r="AL670" s="119"/>
      <c r="AM670" s="119"/>
      <c r="AN670" s="119"/>
      <c r="AO670" s="119"/>
      <c r="AP670" s="119"/>
    </row>
    <row r="671" spans="1:42" s="25" customFormat="1" ht="2.25" customHeight="1" x14ac:dyDescent="0.25">
      <c r="A671" s="37"/>
      <c r="B671" s="19"/>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row>
    <row r="672" spans="1:42" s="25" customFormat="1" ht="12.75" customHeight="1" x14ac:dyDescent="0.25">
      <c r="A672" s="37"/>
      <c r="C672" s="119" t="s">
        <v>173</v>
      </c>
      <c r="D672" s="119"/>
      <c r="E672" s="119"/>
      <c r="F672" s="119"/>
      <c r="G672" s="119"/>
      <c r="H672" s="119"/>
      <c r="I672" s="119"/>
      <c r="J672" s="119"/>
      <c r="K672" s="119"/>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19"/>
      <c r="AL672" s="119"/>
      <c r="AM672" s="119"/>
      <c r="AN672" s="119"/>
      <c r="AO672" s="119"/>
      <c r="AP672" s="119"/>
    </row>
    <row r="673" spans="1:42" s="25" customFormat="1" ht="2.25" customHeight="1" x14ac:dyDescent="0.25">
      <c r="A673" s="37"/>
    </row>
    <row r="674" spans="1:42" s="25" customFormat="1" ht="12.75" customHeight="1" x14ac:dyDescent="0.25">
      <c r="A674" s="37"/>
      <c r="C674" s="119" t="s">
        <v>174</v>
      </c>
      <c r="D674" s="119"/>
      <c r="E674" s="119"/>
      <c r="F674" s="119"/>
      <c r="G674" s="119"/>
      <c r="H674" s="119"/>
      <c r="I674" s="119"/>
      <c r="J674" s="119"/>
      <c r="K674" s="119"/>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19"/>
      <c r="AL674" s="119"/>
      <c r="AM674" s="119"/>
      <c r="AN674" s="119"/>
      <c r="AO674" s="119"/>
      <c r="AP674" s="119"/>
    </row>
    <row r="675" spans="1:42" s="25" customFormat="1" ht="2.25" customHeight="1" x14ac:dyDescent="0.25">
      <c r="A675" s="37"/>
    </row>
    <row r="676" spans="1:42" s="25" customFormat="1" ht="12.75" customHeight="1" x14ac:dyDescent="0.25">
      <c r="A676" s="37"/>
      <c r="C676" s="119" t="s">
        <v>136</v>
      </c>
      <c r="D676" s="119"/>
      <c r="E676" s="119"/>
      <c r="F676" s="119"/>
      <c r="G676" s="119"/>
      <c r="H676" s="119"/>
      <c r="I676" s="119"/>
      <c r="J676" s="119"/>
      <c r="K676" s="119"/>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19"/>
      <c r="AL676" s="119"/>
      <c r="AM676" s="119"/>
      <c r="AN676" s="119"/>
      <c r="AO676" s="119"/>
      <c r="AP676" s="119"/>
    </row>
    <row r="677" spans="1:42" s="25" customFormat="1" ht="3" customHeight="1" x14ac:dyDescent="0.25">
      <c r="A677" s="37"/>
    </row>
    <row r="678" spans="1:42" s="25" customFormat="1" ht="12.75" customHeight="1" x14ac:dyDescent="0.25">
      <c r="A678" s="37"/>
      <c r="C678" s="119" t="s">
        <v>175</v>
      </c>
      <c r="D678" s="119"/>
      <c r="E678" s="119"/>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row>
    <row r="679" spans="1:42" s="25" customFormat="1" ht="2.25" customHeight="1" x14ac:dyDescent="0.25">
      <c r="A679" s="37"/>
    </row>
    <row r="680" spans="1:42" s="25" customFormat="1" ht="12.75" customHeight="1" x14ac:dyDescent="0.25">
      <c r="A680" s="37"/>
      <c r="C680" s="119" t="s">
        <v>137</v>
      </c>
      <c r="D680" s="119"/>
      <c r="E680" s="119"/>
      <c r="F680" s="119"/>
      <c r="G680" s="119"/>
      <c r="H680" s="119"/>
      <c r="I680" s="119"/>
      <c r="J680" s="119"/>
      <c r="K680" s="119"/>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19"/>
      <c r="AL680" s="119"/>
      <c r="AM680" s="119"/>
      <c r="AN680" s="119"/>
      <c r="AO680" s="119"/>
      <c r="AP680" s="119"/>
    </row>
    <row r="681" spans="1:42" s="25" customFormat="1" ht="2.25" customHeight="1" x14ac:dyDescent="0.25">
      <c r="A681" s="37"/>
    </row>
    <row r="682" spans="1:42" s="25" customFormat="1" ht="12.75" customHeight="1" x14ac:dyDescent="0.25">
      <c r="A682" s="37"/>
      <c r="C682" s="119" t="s">
        <v>176</v>
      </c>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19"/>
      <c r="AL682" s="119"/>
      <c r="AM682" s="119"/>
      <c r="AN682" s="119"/>
      <c r="AO682" s="119"/>
      <c r="AP682" s="119"/>
    </row>
    <row r="683" spans="1:42" s="25" customFormat="1" ht="2.25" customHeight="1" x14ac:dyDescent="0.25">
      <c r="A683" s="37"/>
    </row>
    <row r="684" spans="1:42" s="15" customFormat="1" ht="12.75" customHeight="1" x14ac:dyDescent="0.3">
      <c r="A684" s="72"/>
      <c r="C684" s="125" t="s">
        <v>179</v>
      </c>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row>
    <row r="685" spans="1:42" s="25" customFormat="1" ht="2.25" customHeight="1" x14ac:dyDescent="0.25">
      <c r="A685" s="37"/>
    </row>
    <row r="686" spans="1:42" s="25" customFormat="1" ht="12.75" customHeight="1" x14ac:dyDescent="0.25">
      <c r="A686" s="37"/>
      <c r="C686" s="119" t="s">
        <v>190</v>
      </c>
      <c r="D686" s="119"/>
      <c r="E686" s="119"/>
      <c r="F686" s="119"/>
      <c r="G686" s="119"/>
      <c r="H686" s="119"/>
      <c r="I686" s="119"/>
      <c r="J686" s="119"/>
      <c r="K686" s="119"/>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19"/>
      <c r="AL686" s="119"/>
      <c r="AM686" s="119"/>
      <c r="AN686" s="119"/>
      <c r="AO686" s="119"/>
      <c r="AP686" s="119"/>
    </row>
    <row r="687" spans="1:42" s="25" customFormat="1" ht="2.25" customHeight="1" x14ac:dyDescent="0.25">
      <c r="A687" s="37"/>
    </row>
    <row r="688" spans="1:42" s="25" customFormat="1" ht="12.75" customHeight="1" x14ac:dyDescent="0.25">
      <c r="A688" s="37"/>
      <c r="C688" s="119" t="s">
        <v>177</v>
      </c>
      <c r="D688" s="119"/>
      <c r="E688" s="119"/>
      <c r="F688" s="119"/>
      <c r="G688" s="119"/>
      <c r="H688" s="119"/>
      <c r="I688" s="119"/>
      <c r="J688" s="119"/>
      <c r="K688" s="119"/>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19"/>
      <c r="AL688" s="119"/>
      <c r="AM688" s="119"/>
      <c r="AN688" s="119"/>
      <c r="AO688" s="119"/>
      <c r="AP688" s="119"/>
    </row>
    <row r="689" spans="1:42" s="25" customFormat="1" ht="2.25" customHeight="1" x14ac:dyDescent="0.25">
      <c r="A689" s="37"/>
    </row>
    <row r="690" spans="1:42" s="25" customFormat="1" ht="12.75" customHeight="1" x14ac:dyDescent="0.25">
      <c r="A690" s="37"/>
      <c r="C690" s="119" t="s">
        <v>138</v>
      </c>
      <c r="D690" s="119"/>
      <c r="E690" s="119"/>
      <c r="F690" s="119"/>
      <c r="G690" s="119"/>
      <c r="H690" s="119"/>
      <c r="I690" s="119"/>
      <c r="J690" s="119"/>
      <c r="K690" s="119"/>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19"/>
      <c r="AL690" s="119"/>
      <c r="AM690" s="119"/>
      <c r="AN690" s="119"/>
      <c r="AO690" s="119"/>
      <c r="AP690" s="119"/>
    </row>
    <row r="691" spans="1:42" s="25" customFormat="1" ht="2.25" customHeight="1" x14ac:dyDescent="0.25">
      <c r="A691" s="37"/>
    </row>
    <row r="692" spans="1:42" s="25" customFormat="1" ht="26.25" customHeight="1" x14ac:dyDescent="0.25">
      <c r="A692" s="37"/>
      <c r="C692" s="123" t="s">
        <v>214</v>
      </c>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c r="AN692" s="124"/>
      <c r="AO692" s="124"/>
      <c r="AP692" s="124"/>
    </row>
    <row r="693" spans="1:42" s="25" customFormat="1" ht="1.5" customHeight="1" x14ac:dyDescent="0.25">
      <c r="A693" s="37"/>
    </row>
    <row r="694" spans="1:42" s="25" customFormat="1" ht="12.75" customHeight="1" x14ac:dyDescent="0.25">
      <c r="A694" s="37"/>
      <c r="C694" s="119" t="s">
        <v>215</v>
      </c>
      <c r="D694" s="119"/>
      <c r="E694" s="119"/>
      <c r="F694" s="119"/>
      <c r="G694" s="119"/>
      <c r="H694" s="119"/>
      <c r="I694" s="119"/>
      <c r="J694" s="119"/>
      <c r="K694" s="119"/>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c r="AH694" s="119"/>
      <c r="AI694" s="119"/>
      <c r="AJ694" s="119"/>
      <c r="AK694" s="119"/>
      <c r="AL694" s="119"/>
      <c r="AM694" s="119"/>
      <c r="AN694" s="119"/>
      <c r="AO694" s="119"/>
      <c r="AP694" s="119"/>
    </row>
    <row r="695" spans="1:42" s="25" customFormat="1" ht="2.25" customHeight="1" x14ac:dyDescent="0.25">
      <c r="A695" s="37"/>
    </row>
    <row r="696" spans="1:42" s="6" customFormat="1" ht="26.25" customHeight="1" x14ac:dyDescent="0.25">
      <c r="A696" s="37"/>
      <c r="C696" s="123" t="s">
        <v>178</v>
      </c>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c r="AN696" s="124"/>
      <c r="AO696" s="124"/>
      <c r="AP696" s="124"/>
    </row>
    <row r="697" spans="1:42" s="25" customFormat="1" ht="4.5" customHeight="1" x14ac:dyDescent="0.25">
      <c r="A697" s="37"/>
    </row>
    <row r="698" spans="1:42" s="25" customFormat="1" ht="15" customHeight="1" x14ac:dyDescent="0.25">
      <c r="A698" s="31"/>
      <c r="B698" s="135" t="s">
        <v>34</v>
      </c>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6"/>
    </row>
    <row r="699" spans="1:42" s="25" customFormat="1" ht="4.5" customHeight="1" x14ac:dyDescent="0.25">
      <c r="A699" s="31"/>
    </row>
    <row r="700" spans="1:42" s="25" customFormat="1" ht="30.75" customHeight="1" x14ac:dyDescent="0.25">
      <c r="A700" s="37">
        <v>59</v>
      </c>
      <c r="B700" s="131" t="s">
        <v>266</v>
      </c>
      <c r="C700" s="279"/>
      <c r="D700" s="279"/>
      <c r="E700" s="279"/>
      <c r="F700" s="279"/>
      <c r="G700" s="279"/>
      <c r="H700" s="279"/>
      <c r="I700" s="279"/>
      <c r="J700" s="279"/>
      <c r="K700" s="279"/>
      <c r="L700" s="279"/>
      <c r="M700" s="279"/>
      <c r="N700" s="279"/>
      <c r="O700" s="279"/>
      <c r="P700" s="279"/>
      <c r="Q700" s="279"/>
      <c r="R700" s="279"/>
      <c r="S700" s="279"/>
      <c r="T700" s="279"/>
      <c r="U700" s="279"/>
      <c r="V700" s="279"/>
      <c r="W700" s="279"/>
      <c r="X700" s="279"/>
      <c r="Y700" s="279"/>
      <c r="Z700" s="279"/>
      <c r="AA700" s="279"/>
      <c r="AB700" s="279"/>
      <c r="AC700" s="279"/>
      <c r="AD700" s="279"/>
      <c r="AE700" s="279"/>
      <c r="AF700" s="279"/>
      <c r="AG700" s="279"/>
      <c r="AH700" s="279"/>
      <c r="AI700" s="279"/>
      <c r="AJ700" s="279"/>
      <c r="AK700" s="279"/>
      <c r="AL700" s="279"/>
      <c r="AM700" s="279"/>
      <c r="AN700" s="279"/>
      <c r="AO700" s="279"/>
      <c r="AP700" s="279"/>
    </row>
    <row r="701" spans="1:42" s="77" customFormat="1" ht="17.25" customHeight="1" x14ac:dyDescent="0.25">
      <c r="A701" s="37"/>
      <c r="B701" s="150" t="s">
        <v>238</v>
      </c>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0"/>
      <c r="AG701" s="150"/>
      <c r="AH701" s="150"/>
      <c r="AI701" s="150"/>
      <c r="AJ701" s="150"/>
      <c r="AK701" s="150"/>
      <c r="AL701" s="150"/>
      <c r="AM701" s="150"/>
      <c r="AN701" s="150"/>
      <c r="AO701" s="150"/>
      <c r="AP701" s="150"/>
    </row>
    <row r="702" spans="1:42" s="25" customFormat="1" ht="4.2" customHeight="1" x14ac:dyDescent="0.25">
      <c r="A702" s="31"/>
    </row>
    <row r="703" spans="1:42" s="25" customFormat="1" ht="15" customHeight="1" x14ac:dyDescent="0.3">
      <c r="A703" s="31"/>
      <c r="B703" s="126" t="s">
        <v>17</v>
      </c>
      <c r="C703" s="126"/>
      <c r="D703" s="126"/>
      <c r="E703" s="126"/>
      <c r="F703" s="126"/>
      <c r="G703" s="126"/>
      <c r="H703" s="126"/>
      <c r="I703" s="126"/>
      <c r="J703" s="126"/>
      <c r="K703" s="126"/>
      <c r="L703" s="126"/>
      <c r="M703" s="126"/>
      <c r="O703" s="302" t="s">
        <v>18</v>
      </c>
      <c r="P703" s="303"/>
      <c r="Q703" s="18"/>
      <c r="R703" s="18"/>
      <c r="T703" s="302" t="s">
        <v>19</v>
      </c>
      <c r="U703" s="302"/>
      <c r="V703" s="303"/>
      <c r="W703" s="18"/>
      <c r="X703" s="18"/>
      <c r="Y703" s="13"/>
      <c r="Z703" s="302" t="s">
        <v>20</v>
      </c>
      <c r="AA703" s="302"/>
      <c r="AB703" s="18"/>
      <c r="AC703" s="18"/>
      <c r="AD703" s="18"/>
      <c r="AE703" s="18"/>
    </row>
    <row r="704" spans="1:42" s="25" customFormat="1" ht="2.25" customHeight="1" x14ac:dyDescent="0.25">
      <c r="A704" s="31"/>
    </row>
    <row r="705" spans="1:42" s="25" customFormat="1" ht="15" customHeight="1" x14ac:dyDescent="0.25">
      <c r="A705" s="31"/>
      <c r="O705" s="137"/>
      <c r="P705" s="138"/>
      <c r="Q705" s="138"/>
      <c r="R705" s="138"/>
      <c r="S705" s="138"/>
      <c r="T705" s="138"/>
      <c r="U705" s="138"/>
      <c r="V705" s="138"/>
      <c r="W705" s="138"/>
      <c r="X705" s="138"/>
      <c r="Y705" s="138"/>
      <c r="Z705" s="138"/>
      <c r="AA705" s="138"/>
      <c r="AB705" s="138"/>
      <c r="AC705" s="138"/>
      <c r="AD705" s="138"/>
      <c r="AE705" s="138"/>
      <c r="AF705" s="138"/>
      <c r="AG705" s="138"/>
      <c r="AH705" s="139"/>
    </row>
    <row r="706" spans="1:42" s="25" customFormat="1" ht="2.25" customHeight="1" x14ac:dyDescent="0.25">
      <c r="A706" s="31"/>
      <c r="O706" s="140"/>
      <c r="P706" s="141"/>
      <c r="Q706" s="141"/>
      <c r="R706" s="141"/>
      <c r="S706" s="141"/>
      <c r="T706" s="141"/>
      <c r="U706" s="141"/>
      <c r="V706" s="141"/>
      <c r="W706" s="141"/>
      <c r="X706" s="141"/>
      <c r="Y706" s="141"/>
      <c r="Z706" s="141"/>
      <c r="AA706" s="141"/>
      <c r="AB706" s="141"/>
      <c r="AC706" s="141"/>
      <c r="AD706" s="141"/>
      <c r="AE706" s="141"/>
      <c r="AF706" s="141"/>
      <c r="AG706" s="141"/>
      <c r="AH706" s="142"/>
    </row>
    <row r="707" spans="1:42" s="25" customFormat="1" ht="15" customHeight="1" x14ac:dyDescent="0.25">
      <c r="A707" s="31"/>
      <c r="O707" s="140"/>
      <c r="P707" s="141"/>
      <c r="Q707" s="141"/>
      <c r="R707" s="141"/>
      <c r="S707" s="141"/>
      <c r="T707" s="141"/>
      <c r="U707" s="141"/>
      <c r="V707" s="141"/>
      <c r="W707" s="141"/>
      <c r="X707" s="141"/>
      <c r="Y707" s="141"/>
      <c r="Z707" s="141"/>
      <c r="AA707" s="141"/>
      <c r="AB707" s="141"/>
      <c r="AC707" s="141"/>
      <c r="AD707" s="141"/>
      <c r="AE707" s="141"/>
      <c r="AF707" s="141"/>
      <c r="AG707" s="141"/>
      <c r="AH707" s="142"/>
    </row>
    <row r="708" spans="1:42" s="25" customFormat="1" ht="2.25" customHeight="1" x14ac:dyDescent="0.25">
      <c r="A708" s="31"/>
      <c r="O708" s="140"/>
      <c r="P708" s="141"/>
      <c r="Q708" s="141"/>
      <c r="R708" s="141"/>
      <c r="S708" s="141"/>
      <c r="T708" s="141"/>
      <c r="U708" s="141"/>
      <c r="V708" s="141"/>
      <c r="W708" s="141"/>
      <c r="X708" s="141"/>
      <c r="Y708" s="141"/>
      <c r="Z708" s="141"/>
      <c r="AA708" s="141"/>
      <c r="AB708" s="141"/>
      <c r="AC708" s="141"/>
      <c r="AD708" s="141"/>
      <c r="AE708" s="141"/>
      <c r="AF708" s="141"/>
      <c r="AG708" s="141"/>
      <c r="AH708" s="142"/>
    </row>
    <row r="709" spans="1:42" s="25" customFormat="1" ht="44.4" customHeight="1" x14ac:dyDescent="0.25">
      <c r="A709" s="31"/>
      <c r="B709" s="126" t="s">
        <v>21</v>
      </c>
      <c r="C709" s="126"/>
      <c r="D709" s="126"/>
      <c r="E709" s="126"/>
      <c r="F709" s="126"/>
      <c r="G709" s="126"/>
      <c r="H709" s="126"/>
      <c r="I709" s="126"/>
      <c r="J709" s="126"/>
      <c r="K709" s="126"/>
      <c r="L709" s="126"/>
      <c r="M709" s="126"/>
      <c r="O709" s="143"/>
      <c r="P709" s="144"/>
      <c r="Q709" s="144"/>
      <c r="R709" s="144"/>
      <c r="S709" s="144"/>
      <c r="T709" s="144"/>
      <c r="U709" s="144"/>
      <c r="V709" s="144"/>
      <c r="W709" s="144"/>
      <c r="X709" s="144"/>
      <c r="Y709" s="144"/>
      <c r="Z709" s="144"/>
      <c r="AA709" s="144"/>
      <c r="AB709" s="144"/>
      <c r="AC709" s="144"/>
      <c r="AD709" s="144"/>
      <c r="AE709" s="144"/>
      <c r="AF709" s="144"/>
      <c r="AG709" s="144"/>
      <c r="AH709" s="145"/>
    </row>
    <row r="710" spans="1:42" s="25" customFormat="1" ht="2.25" customHeight="1" x14ac:dyDescent="0.25">
      <c r="A710" s="31"/>
    </row>
    <row r="711" spans="1:42" s="25" customFormat="1" ht="15" customHeight="1" x14ac:dyDescent="0.25">
      <c r="A711" s="31"/>
      <c r="B711" s="152" t="s">
        <v>119</v>
      </c>
      <c r="C711" s="152"/>
      <c r="D711" s="152"/>
      <c r="E711" s="152"/>
      <c r="F711" s="152"/>
      <c r="G711" s="152"/>
      <c r="H711" s="152"/>
      <c r="I711" s="152"/>
      <c r="J711" s="152"/>
      <c r="K711" s="152"/>
      <c r="L711" s="152"/>
      <c r="M711" s="152"/>
      <c r="O711" s="146"/>
      <c r="P711" s="147"/>
      <c r="Q711" s="147"/>
      <c r="R711" s="147"/>
      <c r="S711" s="147"/>
      <c r="T711" s="147"/>
      <c r="U711" s="147"/>
      <c r="V711" s="147"/>
      <c r="W711" s="147"/>
      <c r="X711" s="147"/>
      <c r="Y711" s="147"/>
      <c r="Z711" s="147"/>
      <c r="AA711" s="147"/>
      <c r="AB711" s="147"/>
      <c r="AC711" s="147"/>
      <c r="AD711" s="147"/>
      <c r="AE711" s="147"/>
      <c r="AF711" s="147"/>
      <c r="AG711" s="147"/>
      <c r="AH711" s="148"/>
    </row>
    <row r="712" spans="1:42" s="25" customFormat="1" ht="2.25" customHeight="1" x14ac:dyDescent="0.25"/>
    <row r="713" spans="1:42" s="25" customFormat="1" ht="15" customHeight="1" x14ac:dyDescent="0.25">
      <c r="A713" s="31"/>
      <c r="B713" s="152" t="s">
        <v>35</v>
      </c>
      <c r="C713" s="152"/>
      <c r="D713" s="152"/>
      <c r="E713" s="152"/>
      <c r="F713" s="152"/>
      <c r="G713" s="152"/>
      <c r="H713" s="152"/>
      <c r="I713" s="152"/>
      <c r="J713" s="152"/>
      <c r="K713" s="152"/>
      <c r="L713" s="152"/>
      <c r="M713" s="152"/>
      <c r="O713" s="146"/>
      <c r="P713" s="147"/>
      <c r="Q713" s="147"/>
      <c r="R713" s="147"/>
      <c r="S713" s="147"/>
      <c r="T713" s="147"/>
      <c r="U713" s="147"/>
      <c r="V713" s="147"/>
      <c r="W713" s="147"/>
      <c r="X713" s="147"/>
      <c r="Y713" s="147"/>
      <c r="Z713" s="147"/>
      <c r="AA713" s="147"/>
      <c r="AB713" s="147"/>
      <c r="AC713" s="147"/>
      <c r="AD713" s="147"/>
      <c r="AE713" s="147"/>
      <c r="AF713" s="147"/>
      <c r="AG713" s="147"/>
      <c r="AH713" s="148"/>
    </row>
    <row r="714" spans="1:42" s="25" customFormat="1" ht="10.95" customHeight="1" x14ac:dyDescent="0.25">
      <c r="A714" s="31"/>
    </row>
    <row r="715" spans="1:42" s="25" customFormat="1" ht="15" customHeight="1" x14ac:dyDescent="0.25">
      <c r="A715" s="31"/>
      <c r="B715" s="135" t="s">
        <v>22</v>
      </c>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c r="AO715" s="135"/>
      <c r="AP715" s="136"/>
    </row>
    <row r="716" spans="1:42" s="25" customFormat="1" ht="4.5" customHeight="1" x14ac:dyDescent="0.25">
      <c r="A716" s="31"/>
    </row>
    <row r="717" spans="1:42" s="25" customFormat="1" ht="1.2" customHeight="1" x14ac:dyDescent="0.25">
      <c r="A717" s="19"/>
      <c r="B717" s="73"/>
      <c r="C717" s="73"/>
      <c r="D717" s="73"/>
      <c r="E717" s="73"/>
      <c r="F717" s="73"/>
      <c r="G717" s="73"/>
      <c r="H717" s="73"/>
      <c r="I717" s="73"/>
      <c r="J717" s="73"/>
      <c r="K717" s="73"/>
      <c r="L717" s="73"/>
      <c r="M717" s="73"/>
      <c r="N717" s="73"/>
      <c r="O717" s="73"/>
      <c r="P717" s="73"/>
      <c r="Q717" s="73"/>
      <c r="R717" s="73"/>
      <c r="S717" s="73"/>
      <c r="T717" s="73"/>
      <c r="U717" s="73"/>
      <c r="V717" s="73"/>
      <c r="W717" s="23"/>
      <c r="X717" s="23"/>
      <c r="Y717" s="23"/>
      <c r="Z717" s="23"/>
      <c r="AA717" s="23"/>
      <c r="AB717" s="23"/>
      <c r="AC717" s="23"/>
      <c r="AD717" s="23"/>
      <c r="AE717" s="23"/>
      <c r="AF717" s="23"/>
      <c r="AG717" s="23"/>
      <c r="AH717" s="23"/>
      <c r="AI717" s="23"/>
      <c r="AJ717" s="23"/>
      <c r="AK717" s="23"/>
      <c r="AL717" s="23"/>
      <c r="AM717" s="23"/>
      <c r="AN717" s="23"/>
      <c r="AO717" s="23"/>
      <c r="AP717" s="23"/>
    </row>
    <row r="718" spans="1:42" s="25" customFormat="1" ht="15" customHeight="1" x14ac:dyDescent="0.25">
      <c r="A718" s="31">
        <v>60</v>
      </c>
      <c r="B718" s="292" t="s">
        <v>198</v>
      </c>
      <c r="C718" s="292"/>
      <c r="D718" s="292"/>
      <c r="E718" s="292"/>
      <c r="F718" s="292"/>
      <c r="G718" s="292"/>
      <c r="H718" s="292"/>
      <c r="I718" s="292"/>
      <c r="J718" s="292"/>
      <c r="K718" s="292"/>
      <c r="L718" s="292"/>
      <c r="M718" s="292"/>
      <c r="N718" s="292"/>
      <c r="O718" s="292"/>
      <c r="P718" s="292"/>
      <c r="Q718" s="292"/>
      <c r="R718" s="292"/>
      <c r="S718" s="292"/>
      <c r="T718" s="292"/>
      <c r="U718" s="292"/>
      <c r="V718" s="292"/>
      <c r="W718" s="292"/>
      <c r="X718" s="292"/>
      <c r="Y718" s="292"/>
      <c r="Z718" s="292"/>
      <c r="AA718" s="292"/>
      <c r="AB718" s="292"/>
      <c r="AC718" s="292"/>
      <c r="AD718" s="292"/>
      <c r="AE718" s="292"/>
      <c r="AF718" s="292"/>
      <c r="AG718" s="292"/>
      <c r="AH718" s="292"/>
      <c r="AI718" s="292"/>
      <c r="AJ718" s="292"/>
      <c r="AK718" s="292"/>
      <c r="AL718" s="292"/>
      <c r="AM718" s="292"/>
      <c r="AN718" s="292"/>
      <c r="AO718" s="292"/>
      <c r="AP718" s="292"/>
    </row>
    <row r="719" spans="1:42" s="74" customFormat="1" ht="28.5" customHeight="1" x14ac:dyDescent="0.25">
      <c r="A719" s="76"/>
      <c r="B719" s="299" t="s">
        <v>261</v>
      </c>
      <c r="C719" s="300"/>
      <c r="D719" s="300"/>
      <c r="E719" s="300"/>
      <c r="F719" s="300"/>
      <c r="G719" s="300"/>
      <c r="H719" s="300"/>
      <c r="I719" s="300"/>
      <c r="J719" s="300"/>
      <c r="K719" s="300"/>
      <c r="L719" s="300"/>
      <c r="M719" s="300"/>
      <c r="N719" s="300"/>
      <c r="O719" s="300"/>
      <c r="P719" s="300"/>
      <c r="Q719" s="300"/>
      <c r="R719" s="300"/>
      <c r="S719" s="300"/>
      <c r="T719" s="300"/>
      <c r="U719" s="300"/>
      <c r="V719" s="300"/>
      <c r="W719" s="300"/>
      <c r="X719" s="300"/>
      <c r="Y719" s="300"/>
      <c r="Z719" s="300"/>
      <c r="AA719" s="300"/>
      <c r="AB719" s="300"/>
      <c r="AC719" s="300"/>
      <c r="AD719" s="300"/>
      <c r="AE719" s="300"/>
      <c r="AF719" s="300"/>
      <c r="AG719" s="300"/>
      <c r="AH719" s="300"/>
      <c r="AI719" s="300"/>
      <c r="AJ719" s="300"/>
      <c r="AK719" s="300"/>
      <c r="AL719" s="300"/>
      <c r="AM719" s="300"/>
      <c r="AN719" s="300"/>
      <c r="AO719" s="300"/>
      <c r="AP719" s="75"/>
    </row>
    <row r="720" spans="1:42" s="25" customFormat="1" ht="15" customHeight="1" x14ac:dyDescent="0.25">
      <c r="A720" s="31"/>
      <c r="B720" s="273" t="s">
        <v>197</v>
      </c>
      <c r="C720" s="273"/>
      <c r="D720" s="273"/>
      <c r="E720" s="273"/>
      <c r="F720" s="273"/>
      <c r="G720" s="273"/>
      <c r="H720" s="273"/>
      <c r="I720" s="273"/>
      <c r="J720" s="273"/>
      <c r="K720" s="273"/>
      <c r="L720" s="273"/>
      <c r="M720" s="273"/>
      <c r="N720" s="273"/>
      <c r="O720" s="273"/>
      <c r="P720" s="273"/>
      <c r="Q720" s="273"/>
      <c r="R720" s="273"/>
      <c r="S720" s="273"/>
      <c r="T720" s="273"/>
      <c r="U720" s="273"/>
      <c r="V720" s="273"/>
      <c r="W720" s="273"/>
      <c r="X720" s="273"/>
      <c r="Y720" s="273"/>
      <c r="Z720" s="273"/>
      <c r="AA720" s="273"/>
      <c r="AB720" s="273"/>
      <c r="AC720" s="273"/>
      <c r="AD720" s="273"/>
      <c r="AE720" s="273"/>
      <c r="AF720" s="273"/>
      <c r="AG720" s="273"/>
      <c r="AH720" s="273"/>
      <c r="AI720" s="273"/>
      <c r="AJ720" s="273"/>
      <c r="AK720" s="273"/>
      <c r="AL720" s="273"/>
      <c r="AM720" s="273"/>
      <c r="AN720" s="273"/>
      <c r="AO720" s="273"/>
      <c r="AP720" s="273"/>
    </row>
    <row r="721" spans="1:1" s="25" customFormat="1" ht="15" customHeight="1" x14ac:dyDescent="0.25">
      <c r="A721" s="37"/>
    </row>
    <row r="722" spans="1:1" s="25" customFormat="1" ht="15" hidden="1" customHeight="1" x14ac:dyDescent="0.25">
      <c r="A722" s="37"/>
    </row>
    <row r="723" spans="1:1" s="25" customFormat="1" ht="15" hidden="1" customHeight="1" x14ac:dyDescent="0.25">
      <c r="A723" s="37"/>
    </row>
    <row r="724" spans="1:1" s="25" customFormat="1" ht="15" hidden="1" customHeight="1" x14ac:dyDescent="0.25">
      <c r="A724" s="37"/>
    </row>
    <row r="725" spans="1:1" s="25" customFormat="1" ht="15" hidden="1" customHeight="1" x14ac:dyDescent="0.25">
      <c r="A725" s="37"/>
    </row>
    <row r="726" spans="1:1" s="25" customFormat="1" ht="15" hidden="1" customHeight="1" x14ac:dyDescent="0.25">
      <c r="A726" s="37"/>
    </row>
    <row r="727" spans="1:1" s="25" customFormat="1" ht="15" hidden="1" customHeight="1" x14ac:dyDescent="0.25">
      <c r="A727" s="37"/>
    </row>
    <row r="728" spans="1:1" s="25" customFormat="1" ht="15" hidden="1" customHeight="1" x14ac:dyDescent="0.25">
      <c r="A728" s="37"/>
    </row>
    <row r="729" spans="1:1" s="25" customFormat="1" ht="15" hidden="1" customHeight="1" x14ac:dyDescent="0.25">
      <c r="A729" s="37"/>
    </row>
    <row r="730" spans="1:1" s="25" customFormat="1" ht="15" hidden="1" customHeight="1" x14ac:dyDescent="0.25">
      <c r="A730" s="37"/>
    </row>
    <row r="731" spans="1:1" s="25" customFormat="1" ht="15" hidden="1" customHeight="1" x14ac:dyDescent="0.25">
      <c r="A731" s="37"/>
    </row>
    <row r="732" spans="1:1" s="25" customFormat="1" ht="15" hidden="1" customHeight="1" x14ac:dyDescent="0.25">
      <c r="A732" s="37"/>
    </row>
    <row r="733" spans="1:1" s="25" customFormat="1" ht="15" hidden="1" customHeight="1" x14ac:dyDescent="0.25">
      <c r="A733" s="37"/>
    </row>
    <row r="734" spans="1:1" s="25" customFormat="1" ht="15" hidden="1" customHeight="1" x14ac:dyDescent="0.25">
      <c r="A734" s="37"/>
    </row>
    <row r="735" spans="1:1" s="25" customFormat="1" ht="15" hidden="1" customHeight="1" x14ac:dyDescent="0.25">
      <c r="A735" s="37"/>
    </row>
    <row r="736" spans="1:1" s="25" customFormat="1" ht="15" hidden="1" customHeight="1" x14ac:dyDescent="0.25">
      <c r="A736" s="37"/>
    </row>
    <row r="737" spans="1:1" s="25" customFormat="1" ht="15" hidden="1" customHeight="1" x14ac:dyDescent="0.25">
      <c r="A737" s="37"/>
    </row>
    <row r="738" spans="1:1" s="25" customFormat="1" ht="15" hidden="1" customHeight="1" x14ac:dyDescent="0.25">
      <c r="A738" s="37"/>
    </row>
    <row r="739" spans="1:1" s="25" customFormat="1" ht="15" hidden="1" customHeight="1" x14ac:dyDescent="0.25">
      <c r="A739" s="37"/>
    </row>
    <row r="740" spans="1:1" s="25" customFormat="1" ht="15" hidden="1" customHeight="1" x14ac:dyDescent="0.25">
      <c r="A740" s="37"/>
    </row>
    <row r="741" spans="1:1" s="25" customFormat="1" ht="15" hidden="1" customHeight="1" x14ac:dyDescent="0.25">
      <c r="A741" s="37"/>
    </row>
    <row r="742" spans="1:1" s="25" customFormat="1" ht="15" hidden="1" customHeight="1" x14ac:dyDescent="0.25">
      <c r="A742" s="37"/>
    </row>
    <row r="743" spans="1:1" s="25" customFormat="1" ht="15" hidden="1" customHeight="1" x14ac:dyDescent="0.25">
      <c r="A743" s="37"/>
    </row>
    <row r="744" spans="1:1" s="25" customFormat="1" ht="15" hidden="1" customHeight="1" x14ac:dyDescent="0.25">
      <c r="A744" s="37"/>
    </row>
    <row r="745" spans="1:1" s="25" customFormat="1" ht="15" hidden="1" customHeight="1" x14ac:dyDescent="0.25">
      <c r="A745" s="37"/>
    </row>
    <row r="746" spans="1:1" s="25" customFormat="1" ht="15" hidden="1" customHeight="1" x14ac:dyDescent="0.25">
      <c r="A746" s="37"/>
    </row>
    <row r="747" spans="1:1" s="25" customFormat="1" ht="15" hidden="1" customHeight="1" x14ac:dyDescent="0.25">
      <c r="A747" s="37"/>
    </row>
    <row r="748" spans="1:1" s="25" customFormat="1" ht="15" hidden="1" customHeight="1" x14ac:dyDescent="0.25">
      <c r="A748" s="37"/>
    </row>
    <row r="749" spans="1:1" s="25" customFormat="1" ht="15" hidden="1" customHeight="1" x14ac:dyDescent="0.25">
      <c r="A749" s="37"/>
    </row>
    <row r="750" spans="1:1" s="25" customFormat="1" ht="15" hidden="1" customHeight="1" x14ac:dyDescent="0.25">
      <c r="A750" s="37"/>
    </row>
    <row r="751" spans="1:1" s="25" customFormat="1" ht="15" hidden="1" customHeight="1" x14ac:dyDescent="0.25">
      <c r="A751" s="37"/>
    </row>
    <row r="752" spans="1:1" s="25" customFormat="1" ht="15" hidden="1" customHeight="1" x14ac:dyDescent="0.25">
      <c r="A752" s="37"/>
    </row>
    <row r="753" spans="1:1" s="25" customFormat="1" ht="15" hidden="1" customHeight="1" x14ac:dyDescent="0.25">
      <c r="A753" s="37"/>
    </row>
    <row r="754" spans="1:1" s="25" customFormat="1" ht="15" hidden="1" customHeight="1" x14ac:dyDescent="0.25">
      <c r="A754" s="37"/>
    </row>
    <row r="755" spans="1:1" s="25" customFormat="1" ht="15" hidden="1" customHeight="1" x14ac:dyDescent="0.25">
      <c r="A755" s="37"/>
    </row>
    <row r="756" spans="1:1" s="25" customFormat="1" ht="15" hidden="1" customHeight="1" x14ac:dyDescent="0.25">
      <c r="A756" s="37"/>
    </row>
    <row r="757" spans="1:1" s="25" customFormat="1" ht="15" hidden="1" customHeight="1" x14ac:dyDescent="0.25">
      <c r="A757" s="37"/>
    </row>
    <row r="758" spans="1:1" s="25" customFormat="1" ht="15" hidden="1" customHeight="1" x14ac:dyDescent="0.25">
      <c r="A758" s="37"/>
    </row>
    <row r="759" spans="1:1" s="25" customFormat="1" ht="15" hidden="1" customHeight="1" x14ac:dyDescent="0.25">
      <c r="A759" s="37"/>
    </row>
    <row r="760" spans="1:1" s="25" customFormat="1" ht="15" hidden="1" customHeight="1" x14ac:dyDescent="0.25">
      <c r="A760" s="37"/>
    </row>
    <row r="761" spans="1:1" s="25" customFormat="1" ht="15" hidden="1" customHeight="1" x14ac:dyDescent="0.25">
      <c r="A761" s="37"/>
    </row>
    <row r="762" spans="1:1" s="25" customFormat="1" ht="15" hidden="1" customHeight="1" x14ac:dyDescent="0.25">
      <c r="A762" s="37"/>
    </row>
    <row r="763" spans="1:1" s="25" customFormat="1" ht="15" hidden="1" customHeight="1" x14ac:dyDescent="0.25">
      <c r="A763" s="37"/>
    </row>
    <row r="764" spans="1:1" s="25" customFormat="1" ht="15" hidden="1" customHeight="1" x14ac:dyDescent="0.25">
      <c r="A764" s="37"/>
    </row>
    <row r="765" spans="1:1" s="25" customFormat="1" ht="15" hidden="1" customHeight="1" x14ac:dyDescent="0.25">
      <c r="A765" s="37"/>
    </row>
    <row r="766" spans="1:1" s="25" customFormat="1" ht="15" hidden="1" customHeight="1" x14ac:dyDescent="0.25">
      <c r="A766" s="37"/>
    </row>
    <row r="767" spans="1:1" s="25" customFormat="1" ht="15" hidden="1" customHeight="1" x14ac:dyDescent="0.25">
      <c r="A767" s="37"/>
    </row>
    <row r="768" spans="1:1" s="25" customFormat="1" ht="15" hidden="1" customHeight="1" x14ac:dyDescent="0.25">
      <c r="A768" s="37"/>
    </row>
    <row r="769" spans="1:1" s="25" customFormat="1" ht="15" hidden="1" customHeight="1" x14ac:dyDescent="0.25">
      <c r="A769" s="37"/>
    </row>
    <row r="770" spans="1:1" s="25" customFormat="1" ht="15" hidden="1" customHeight="1" x14ac:dyDescent="0.25">
      <c r="A770" s="37"/>
    </row>
    <row r="771" spans="1:1" s="25" customFormat="1" ht="15" hidden="1" customHeight="1" x14ac:dyDescent="0.25">
      <c r="A771" s="37"/>
    </row>
    <row r="772" spans="1:1" s="25" customFormat="1" ht="15" hidden="1" customHeight="1" x14ac:dyDescent="0.25">
      <c r="A772" s="37"/>
    </row>
    <row r="773" spans="1:1" s="25" customFormat="1" ht="15" hidden="1" customHeight="1" x14ac:dyDescent="0.25">
      <c r="A773" s="37"/>
    </row>
    <row r="774" spans="1:1" s="25" customFormat="1" ht="15" hidden="1" customHeight="1" x14ac:dyDescent="0.25">
      <c r="A774" s="37"/>
    </row>
    <row r="775" spans="1:1" s="25" customFormat="1" ht="15" hidden="1" customHeight="1" x14ac:dyDescent="0.25">
      <c r="A775" s="37"/>
    </row>
    <row r="776" spans="1:1" s="25" customFormat="1" ht="15" hidden="1" customHeight="1" x14ac:dyDescent="0.25">
      <c r="A776" s="37"/>
    </row>
    <row r="777" spans="1:1" s="25" customFormat="1" ht="15" hidden="1" customHeight="1" x14ac:dyDescent="0.25">
      <c r="A777" s="37"/>
    </row>
    <row r="778" spans="1:1" s="25" customFormat="1" ht="15" hidden="1" customHeight="1" x14ac:dyDescent="0.25">
      <c r="A778" s="37"/>
    </row>
    <row r="779" spans="1:1" s="25" customFormat="1" ht="15" hidden="1" customHeight="1" x14ac:dyDescent="0.25">
      <c r="A779" s="37"/>
    </row>
    <row r="780" spans="1:1" s="25" customFormat="1" ht="15" hidden="1" customHeight="1" x14ac:dyDescent="0.25">
      <c r="A780" s="37"/>
    </row>
    <row r="781" spans="1:1" s="25" customFormat="1" ht="15" hidden="1" customHeight="1" x14ac:dyDescent="0.25">
      <c r="A781" s="37"/>
    </row>
    <row r="782" spans="1:1" s="25" customFormat="1" ht="15" hidden="1" customHeight="1" x14ac:dyDescent="0.25">
      <c r="A782" s="37"/>
    </row>
    <row r="783" spans="1:1" s="25" customFormat="1" ht="15" hidden="1" customHeight="1" x14ac:dyDescent="0.25">
      <c r="A783" s="37"/>
    </row>
    <row r="784" spans="1:1" s="25" customFormat="1" ht="15" hidden="1" customHeight="1" x14ac:dyDescent="0.25">
      <c r="A784" s="37"/>
    </row>
    <row r="785" spans="1:1" s="25" customFormat="1" ht="15" hidden="1" customHeight="1" x14ac:dyDescent="0.25">
      <c r="A785" s="37"/>
    </row>
    <row r="786" spans="1:1" s="25" customFormat="1" ht="15" hidden="1" customHeight="1" x14ac:dyDescent="0.25">
      <c r="A786" s="37"/>
    </row>
    <row r="787" spans="1:1" s="25" customFormat="1" ht="15" hidden="1" customHeight="1" x14ac:dyDescent="0.25">
      <c r="A787" s="37"/>
    </row>
    <row r="788" spans="1:1" s="25" customFormat="1" ht="15" hidden="1" customHeight="1" x14ac:dyDescent="0.25">
      <c r="A788" s="37"/>
    </row>
    <row r="789" spans="1:1" s="25" customFormat="1" ht="15" hidden="1" customHeight="1" x14ac:dyDescent="0.25">
      <c r="A789" s="37"/>
    </row>
    <row r="790" spans="1:1" s="25" customFormat="1" ht="15" hidden="1" customHeight="1" x14ac:dyDescent="0.25">
      <c r="A790" s="37"/>
    </row>
    <row r="791" spans="1:1" s="25" customFormat="1" ht="15" hidden="1" customHeight="1" x14ac:dyDescent="0.25">
      <c r="A791" s="37"/>
    </row>
    <row r="792" spans="1:1" s="25" customFormat="1" ht="15" hidden="1" customHeight="1" x14ac:dyDescent="0.25">
      <c r="A792" s="37"/>
    </row>
    <row r="793" spans="1:1" s="25" customFormat="1" ht="15" hidden="1" customHeight="1" x14ac:dyDescent="0.25">
      <c r="A793" s="37"/>
    </row>
    <row r="794" spans="1:1" s="25" customFormat="1" ht="15" hidden="1" customHeight="1" x14ac:dyDescent="0.25">
      <c r="A794" s="37"/>
    </row>
    <row r="795" spans="1:1" s="25" customFormat="1" ht="15" hidden="1" customHeight="1" x14ac:dyDescent="0.25">
      <c r="A795" s="37"/>
    </row>
    <row r="796" spans="1:1" s="25" customFormat="1" ht="15" hidden="1" customHeight="1" x14ac:dyDescent="0.25">
      <c r="A796" s="37"/>
    </row>
    <row r="797" spans="1:1" s="25" customFormat="1" ht="15" hidden="1" customHeight="1" x14ac:dyDescent="0.25">
      <c r="A797" s="37"/>
    </row>
    <row r="798" spans="1:1" s="25" customFormat="1" ht="15" hidden="1" customHeight="1" x14ac:dyDescent="0.25">
      <c r="A798" s="37"/>
    </row>
    <row r="799" spans="1:1" s="25" customFormat="1" ht="15" hidden="1" customHeight="1" x14ac:dyDescent="0.25">
      <c r="A799" s="37"/>
    </row>
    <row r="800" spans="1:1" s="25" customFormat="1" ht="15" hidden="1" customHeight="1" x14ac:dyDescent="0.25">
      <c r="A800" s="37"/>
    </row>
    <row r="801" spans="1:1" s="25" customFormat="1" ht="15" hidden="1" customHeight="1" x14ac:dyDescent="0.25">
      <c r="A801" s="37"/>
    </row>
    <row r="802" spans="1:1" s="25" customFormat="1" ht="15" hidden="1" customHeight="1" x14ac:dyDescent="0.25">
      <c r="A802" s="37"/>
    </row>
    <row r="803" spans="1:1" s="25" customFormat="1" ht="15" hidden="1" customHeight="1" x14ac:dyDescent="0.25">
      <c r="A803" s="37"/>
    </row>
    <row r="804" spans="1:1" s="25" customFormat="1" ht="15" hidden="1" customHeight="1" x14ac:dyDescent="0.25">
      <c r="A804" s="37"/>
    </row>
    <row r="805" spans="1:1" s="25" customFormat="1" ht="15" hidden="1" customHeight="1" x14ac:dyDescent="0.25">
      <c r="A805" s="37"/>
    </row>
    <row r="806" spans="1:1" s="25" customFormat="1" ht="15" hidden="1" customHeight="1" x14ac:dyDescent="0.25">
      <c r="A806" s="37"/>
    </row>
    <row r="807" spans="1:1" s="25" customFormat="1" ht="15" hidden="1" customHeight="1" x14ac:dyDescent="0.25">
      <c r="A807" s="37"/>
    </row>
    <row r="808" spans="1:1" s="25" customFormat="1" ht="15" hidden="1" customHeight="1" x14ac:dyDescent="0.25">
      <c r="A808" s="37"/>
    </row>
    <row r="809" spans="1:1" s="25" customFormat="1" ht="15" hidden="1" customHeight="1" x14ac:dyDescent="0.25">
      <c r="A809" s="37"/>
    </row>
    <row r="810" spans="1:1" s="25" customFormat="1" ht="15" hidden="1" customHeight="1" x14ac:dyDescent="0.25">
      <c r="A810" s="37"/>
    </row>
    <row r="811" spans="1:1" s="25" customFormat="1" ht="15" hidden="1" customHeight="1" x14ac:dyDescent="0.25">
      <c r="A811" s="37"/>
    </row>
    <row r="812" spans="1:1" s="25" customFormat="1" ht="15" hidden="1" customHeight="1" x14ac:dyDescent="0.25">
      <c r="A812" s="37"/>
    </row>
    <row r="813" spans="1:1" s="25" customFormat="1" ht="15" hidden="1" customHeight="1" x14ac:dyDescent="0.25">
      <c r="A813" s="37"/>
    </row>
    <row r="814" spans="1:1" s="25" customFormat="1" ht="15" hidden="1" customHeight="1" x14ac:dyDescent="0.25">
      <c r="A814" s="37"/>
    </row>
    <row r="815" spans="1:1" s="25" customFormat="1" ht="15" hidden="1" customHeight="1" x14ac:dyDescent="0.25">
      <c r="A815" s="37"/>
    </row>
    <row r="816" spans="1:1" s="25" customFormat="1" ht="15" hidden="1" customHeight="1" x14ac:dyDescent="0.25">
      <c r="A816" s="37"/>
    </row>
    <row r="817" spans="1:1" s="25" customFormat="1" ht="15" hidden="1" customHeight="1" x14ac:dyDescent="0.25">
      <c r="A817" s="37"/>
    </row>
    <row r="818" spans="1:1" s="25" customFormat="1" ht="15" hidden="1" customHeight="1" x14ac:dyDescent="0.25">
      <c r="A818" s="37"/>
    </row>
    <row r="819" spans="1:1" s="25" customFormat="1" ht="15" hidden="1" customHeight="1" x14ac:dyDescent="0.25">
      <c r="A819" s="37"/>
    </row>
    <row r="820" spans="1:1" s="25" customFormat="1" ht="15" hidden="1" customHeight="1" x14ac:dyDescent="0.25">
      <c r="A820" s="37"/>
    </row>
    <row r="821" spans="1:1" s="25" customFormat="1" ht="15" hidden="1" customHeight="1" x14ac:dyDescent="0.25">
      <c r="A821" s="37"/>
    </row>
    <row r="822" spans="1:1" s="25" customFormat="1" ht="15" hidden="1" customHeight="1" x14ac:dyDescent="0.25">
      <c r="A822" s="37"/>
    </row>
    <row r="823" spans="1:1" s="25" customFormat="1" ht="15" hidden="1" customHeight="1" x14ac:dyDescent="0.25">
      <c r="A823" s="37"/>
    </row>
    <row r="824" spans="1:1" s="25" customFormat="1" ht="15" hidden="1" customHeight="1" x14ac:dyDescent="0.25">
      <c r="A824" s="37"/>
    </row>
    <row r="825" spans="1:1" s="25" customFormat="1" ht="15" hidden="1" customHeight="1" x14ac:dyDescent="0.25">
      <c r="A825" s="37"/>
    </row>
    <row r="826" spans="1:1" s="25" customFormat="1" ht="15" hidden="1" customHeight="1" x14ac:dyDescent="0.25">
      <c r="A826" s="37"/>
    </row>
    <row r="827" spans="1:1" s="25" customFormat="1" ht="15" hidden="1" customHeight="1" x14ac:dyDescent="0.25">
      <c r="A827" s="37"/>
    </row>
    <row r="828" spans="1:1" s="25" customFormat="1" ht="15" hidden="1" customHeight="1" x14ac:dyDescent="0.25">
      <c r="A828" s="37"/>
    </row>
    <row r="829" spans="1:1" s="25" customFormat="1" ht="15" hidden="1" customHeight="1" x14ac:dyDescent="0.25">
      <c r="A829" s="37"/>
    </row>
    <row r="830" spans="1:1" s="25" customFormat="1" ht="15" hidden="1" customHeight="1" x14ac:dyDescent="0.25">
      <c r="A830" s="37"/>
    </row>
    <row r="831" spans="1:1" s="25" customFormat="1" ht="15" hidden="1" customHeight="1" x14ac:dyDescent="0.25">
      <c r="A831" s="37"/>
    </row>
    <row r="832" spans="1:1" s="25" customFormat="1" ht="15" hidden="1" customHeight="1" x14ac:dyDescent="0.25">
      <c r="A832" s="37"/>
    </row>
    <row r="833" spans="1:1" s="25" customFormat="1" ht="15" hidden="1" customHeight="1" x14ac:dyDescent="0.25">
      <c r="A833" s="37"/>
    </row>
    <row r="834" spans="1:1" s="25" customFormat="1" ht="15" hidden="1" customHeight="1" x14ac:dyDescent="0.25">
      <c r="A834" s="37"/>
    </row>
    <row r="835" spans="1:1" s="25" customFormat="1" ht="15" hidden="1" customHeight="1" x14ac:dyDescent="0.25">
      <c r="A835" s="37"/>
    </row>
    <row r="836" spans="1:1" s="25" customFormat="1" ht="15" hidden="1" customHeight="1" x14ac:dyDescent="0.25">
      <c r="A836" s="37"/>
    </row>
    <row r="837" spans="1:1" s="25" customFormat="1" ht="15" hidden="1" customHeight="1" x14ac:dyDescent="0.25">
      <c r="A837" s="37"/>
    </row>
    <row r="838" spans="1:1" s="25" customFormat="1" ht="15" hidden="1" customHeight="1" x14ac:dyDescent="0.25">
      <c r="A838" s="37"/>
    </row>
    <row r="839" spans="1:1" s="25" customFormat="1" ht="15" hidden="1" customHeight="1" x14ac:dyDescent="0.25">
      <c r="A839" s="37"/>
    </row>
    <row r="840" spans="1:1" s="25" customFormat="1" ht="15" hidden="1" customHeight="1" x14ac:dyDescent="0.25">
      <c r="A840" s="37"/>
    </row>
    <row r="841" spans="1:1" s="25" customFormat="1" ht="15" hidden="1" customHeight="1" x14ac:dyDescent="0.25">
      <c r="A841" s="37"/>
    </row>
    <row r="842" spans="1:1" s="25" customFormat="1" ht="15" hidden="1" customHeight="1" x14ac:dyDescent="0.25">
      <c r="A842" s="37"/>
    </row>
    <row r="843" spans="1:1" s="25" customFormat="1" ht="15" hidden="1" customHeight="1" x14ac:dyDescent="0.25">
      <c r="A843" s="37"/>
    </row>
    <row r="844" spans="1:1" s="25" customFormat="1" ht="15" hidden="1" customHeight="1" x14ac:dyDescent="0.25">
      <c r="A844" s="37"/>
    </row>
    <row r="845" spans="1:1" s="25" customFormat="1" ht="15" hidden="1" customHeight="1" x14ac:dyDescent="0.25">
      <c r="A845" s="37"/>
    </row>
    <row r="846" spans="1:1" s="25" customFormat="1" ht="15" hidden="1" customHeight="1" x14ac:dyDescent="0.25">
      <c r="A846" s="37"/>
    </row>
    <row r="847" spans="1:1" s="25" customFormat="1" ht="15" hidden="1" customHeight="1" x14ac:dyDescent="0.25">
      <c r="A847" s="37"/>
    </row>
    <row r="848" spans="1:1" s="25" customFormat="1" ht="15" hidden="1" customHeight="1" x14ac:dyDescent="0.25">
      <c r="A848" s="37"/>
    </row>
    <row r="849" spans="1:1" s="25" customFormat="1" ht="15" hidden="1" customHeight="1" x14ac:dyDescent="0.25">
      <c r="A849" s="37"/>
    </row>
    <row r="850" spans="1:1" s="25" customFormat="1" ht="15" hidden="1" customHeight="1" x14ac:dyDescent="0.25">
      <c r="A850" s="37"/>
    </row>
    <row r="851" spans="1:1" s="25" customFormat="1" ht="15" hidden="1" customHeight="1" x14ac:dyDescent="0.25">
      <c r="A851" s="37"/>
    </row>
    <row r="852" spans="1:1" s="25" customFormat="1" ht="15" hidden="1" customHeight="1" x14ac:dyDescent="0.25">
      <c r="A852" s="37"/>
    </row>
    <row r="853" spans="1:1" s="25" customFormat="1" ht="15" hidden="1" customHeight="1" x14ac:dyDescent="0.25">
      <c r="A853" s="37"/>
    </row>
    <row r="854" spans="1:1" s="25" customFormat="1" ht="15" hidden="1" customHeight="1" x14ac:dyDescent="0.25">
      <c r="A854" s="37"/>
    </row>
    <row r="855" spans="1:1" s="25" customFormat="1" ht="15" hidden="1" customHeight="1" x14ac:dyDescent="0.25">
      <c r="A855" s="37"/>
    </row>
    <row r="856" spans="1:1" s="25" customFormat="1" ht="15" hidden="1" customHeight="1" x14ac:dyDescent="0.25">
      <c r="A856" s="37"/>
    </row>
    <row r="857" spans="1:1" s="25" customFormat="1" ht="15" hidden="1" customHeight="1" x14ac:dyDescent="0.25">
      <c r="A857" s="37"/>
    </row>
    <row r="858" spans="1:1" s="25" customFormat="1" ht="15" hidden="1" customHeight="1" x14ac:dyDescent="0.25">
      <c r="A858" s="37"/>
    </row>
    <row r="859" spans="1:1" s="25" customFormat="1" ht="15" hidden="1" customHeight="1" x14ac:dyDescent="0.25">
      <c r="A859" s="37"/>
    </row>
    <row r="860" spans="1:1" s="25" customFormat="1" ht="15" hidden="1" customHeight="1" x14ac:dyDescent="0.25">
      <c r="A860" s="37"/>
    </row>
    <row r="861" spans="1:1" s="25" customFormat="1" ht="15" hidden="1" customHeight="1" x14ac:dyDescent="0.25">
      <c r="A861" s="37"/>
    </row>
    <row r="862" spans="1:1" s="25" customFormat="1" ht="15" customHeight="1" x14ac:dyDescent="0.25">
      <c r="A862" s="37"/>
    </row>
    <row r="863" spans="1:1" s="25" customFormat="1" ht="15" customHeight="1" x14ac:dyDescent="0.25">
      <c r="A863" s="37"/>
    </row>
    <row r="864" spans="1:1" s="25" customFormat="1" ht="15" customHeight="1" x14ac:dyDescent="0.25">
      <c r="A864" s="37"/>
    </row>
    <row r="865" spans="1:1" s="25" customFormat="1" ht="15" customHeight="1" x14ac:dyDescent="0.25">
      <c r="A865" s="37"/>
    </row>
    <row r="866" spans="1:1" s="25" customFormat="1" ht="15" customHeight="1" x14ac:dyDescent="0.25">
      <c r="A866" s="37"/>
    </row>
    <row r="867" spans="1:1" s="25" customFormat="1" ht="15" customHeight="1" x14ac:dyDescent="0.25">
      <c r="A867" s="37"/>
    </row>
    <row r="868" spans="1:1" s="25" customFormat="1" ht="15" customHeight="1" x14ac:dyDescent="0.25">
      <c r="A868" s="37"/>
    </row>
    <row r="869" spans="1:1" s="25" customFormat="1" ht="15" customHeight="1" x14ac:dyDescent="0.25">
      <c r="A869" s="37"/>
    </row>
    <row r="870" spans="1:1" s="25" customFormat="1" ht="15" customHeight="1" x14ac:dyDescent="0.25">
      <c r="A870" s="37"/>
    </row>
    <row r="871" spans="1:1" s="25" customFormat="1" ht="15" customHeight="1" x14ac:dyDescent="0.25">
      <c r="A871" s="37"/>
    </row>
    <row r="872" spans="1:1" s="25" customFormat="1" ht="15" customHeight="1" x14ac:dyDescent="0.25">
      <c r="A872" s="37"/>
    </row>
    <row r="873" spans="1:1" s="25" customFormat="1" ht="15" customHeight="1" x14ac:dyDescent="0.25">
      <c r="A873" s="37"/>
    </row>
    <row r="874" spans="1:1" s="25" customFormat="1" ht="15" customHeight="1" x14ac:dyDescent="0.25">
      <c r="A874" s="37"/>
    </row>
    <row r="875" spans="1:1" s="25" customFormat="1" ht="15" customHeight="1" x14ac:dyDescent="0.25">
      <c r="A875" s="37"/>
    </row>
    <row r="876" spans="1:1" s="25" customFormat="1" ht="15" customHeight="1" x14ac:dyDescent="0.25">
      <c r="A876" s="37"/>
    </row>
    <row r="877" spans="1:1" s="25" customFormat="1" ht="15" customHeight="1" x14ac:dyDescent="0.25">
      <c r="A877" s="37"/>
    </row>
    <row r="878" spans="1:1" s="25" customFormat="1" ht="15" customHeight="1" x14ac:dyDescent="0.25">
      <c r="A878" s="37"/>
    </row>
    <row r="879" spans="1:1" s="25" customFormat="1" ht="15" customHeight="1" x14ac:dyDescent="0.25">
      <c r="A879" s="37"/>
    </row>
    <row r="880" spans="1:1" s="25" customFormat="1" ht="15" customHeight="1" x14ac:dyDescent="0.25">
      <c r="A880" s="37"/>
    </row>
    <row r="881" spans="1:1" s="25" customFormat="1" ht="15" customHeight="1" x14ac:dyDescent="0.25">
      <c r="A881" s="37"/>
    </row>
    <row r="882" spans="1:1" s="25" customFormat="1" ht="15" customHeight="1" x14ac:dyDescent="0.25">
      <c r="A882" s="37"/>
    </row>
    <row r="883" spans="1:1" s="25" customFormat="1" ht="15" customHeight="1" x14ac:dyDescent="0.25">
      <c r="A883" s="37"/>
    </row>
    <row r="884" spans="1:1" s="25" customFormat="1" ht="15" customHeight="1" x14ac:dyDescent="0.25">
      <c r="A884" s="37"/>
    </row>
    <row r="885" spans="1:1" s="25" customFormat="1" ht="15" customHeight="1" x14ac:dyDescent="0.25">
      <c r="A885" s="37"/>
    </row>
    <row r="886" spans="1:1" s="25" customFormat="1" ht="15" customHeight="1" x14ac:dyDescent="0.25">
      <c r="A886" s="37"/>
    </row>
    <row r="887" spans="1:1" s="25" customFormat="1" ht="15" customHeight="1" x14ac:dyDescent="0.25">
      <c r="A887" s="37"/>
    </row>
    <row r="888" spans="1:1" s="25" customFormat="1" ht="15" customHeight="1" x14ac:dyDescent="0.25">
      <c r="A888" s="37"/>
    </row>
    <row r="889" spans="1:1" s="25" customFormat="1" ht="15" customHeight="1" x14ac:dyDescent="0.25">
      <c r="A889" s="37"/>
    </row>
    <row r="890" spans="1:1" s="25" customFormat="1" ht="15" customHeight="1" x14ac:dyDescent="0.25">
      <c r="A890" s="37"/>
    </row>
    <row r="891" spans="1:1" s="25" customFormat="1" ht="15" customHeight="1" x14ac:dyDescent="0.25">
      <c r="A891" s="37"/>
    </row>
    <row r="892" spans="1:1" s="25" customFormat="1" ht="15" customHeight="1" x14ac:dyDescent="0.25">
      <c r="A892" s="37"/>
    </row>
    <row r="893" spans="1:1" s="25" customFormat="1" ht="15" customHeight="1" x14ac:dyDescent="0.25">
      <c r="A893" s="37"/>
    </row>
    <row r="894" spans="1:1" s="25" customFormat="1" ht="15" customHeight="1" x14ac:dyDescent="0.25">
      <c r="A894" s="37"/>
    </row>
    <row r="895" spans="1:1" s="25" customFormat="1" ht="15" customHeight="1" x14ac:dyDescent="0.25">
      <c r="A895" s="37"/>
    </row>
    <row r="896" spans="1:1" s="25" customFormat="1" ht="15" customHeight="1" x14ac:dyDescent="0.25">
      <c r="A896" s="37"/>
    </row>
    <row r="897" spans="1:1" s="25" customFormat="1" ht="15" customHeight="1" x14ac:dyDescent="0.25">
      <c r="A897" s="37"/>
    </row>
    <row r="898" spans="1:1" s="25" customFormat="1" ht="15" customHeight="1" x14ac:dyDescent="0.25">
      <c r="A898" s="37"/>
    </row>
    <row r="899" spans="1:1" s="25" customFormat="1" ht="15" customHeight="1" x14ac:dyDescent="0.25">
      <c r="A899" s="37"/>
    </row>
    <row r="900" spans="1:1" s="25" customFormat="1" ht="15" customHeight="1" x14ac:dyDescent="0.25">
      <c r="A900" s="37"/>
    </row>
    <row r="901" spans="1:1" s="25" customFormat="1" ht="15" customHeight="1" x14ac:dyDescent="0.25">
      <c r="A901" s="37"/>
    </row>
    <row r="902" spans="1:1" s="25" customFormat="1" ht="15" customHeight="1" x14ac:dyDescent="0.25">
      <c r="A902" s="37"/>
    </row>
    <row r="903" spans="1:1" s="25" customFormat="1" ht="15" customHeight="1" x14ac:dyDescent="0.25">
      <c r="A903" s="37"/>
    </row>
    <row r="904" spans="1:1" s="25" customFormat="1" ht="15" customHeight="1" x14ac:dyDescent="0.25">
      <c r="A904" s="37"/>
    </row>
    <row r="905" spans="1:1" s="25" customFormat="1" ht="15" customHeight="1" x14ac:dyDescent="0.25">
      <c r="A905" s="37"/>
    </row>
    <row r="906" spans="1:1" s="25" customFormat="1" ht="15" customHeight="1" x14ac:dyDescent="0.25">
      <c r="A906" s="37"/>
    </row>
    <row r="907" spans="1:1" s="25" customFormat="1" ht="15" customHeight="1" x14ac:dyDescent="0.25">
      <c r="A907" s="37"/>
    </row>
    <row r="908" spans="1:1" s="25" customFormat="1" ht="15" customHeight="1" x14ac:dyDescent="0.25">
      <c r="A908" s="37"/>
    </row>
    <row r="909" spans="1:1" s="25" customFormat="1" ht="15" customHeight="1" x14ac:dyDescent="0.25">
      <c r="A909" s="37"/>
    </row>
    <row r="910" spans="1:1" s="25" customFormat="1" ht="15" customHeight="1" x14ac:dyDescent="0.25">
      <c r="A910" s="37"/>
    </row>
    <row r="911" spans="1:1" s="25" customFormat="1" ht="15" customHeight="1" x14ac:dyDescent="0.25">
      <c r="A911" s="37"/>
    </row>
    <row r="912" spans="1:1" s="25" customFormat="1" ht="15" customHeight="1" x14ac:dyDescent="0.25">
      <c r="A912" s="37"/>
    </row>
    <row r="913" spans="1:1" s="25" customFormat="1" ht="15" customHeight="1" x14ac:dyDescent="0.25">
      <c r="A913" s="37"/>
    </row>
    <row r="914" spans="1:1" s="25" customFormat="1" ht="15" customHeight="1" x14ac:dyDescent="0.25">
      <c r="A914" s="37"/>
    </row>
    <row r="915" spans="1:1" s="25" customFormat="1" ht="15" customHeight="1" x14ac:dyDescent="0.25">
      <c r="A915" s="37"/>
    </row>
    <row r="916" spans="1:1" s="25" customFormat="1" ht="15" customHeight="1" x14ac:dyDescent="0.25">
      <c r="A916" s="37"/>
    </row>
    <row r="917" spans="1:1" s="25" customFormat="1" ht="15" customHeight="1" x14ac:dyDescent="0.25">
      <c r="A917" s="37"/>
    </row>
    <row r="918" spans="1:1" s="25" customFormat="1" ht="15" customHeight="1" x14ac:dyDescent="0.25">
      <c r="A918" s="37"/>
    </row>
    <row r="919" spans="1:1" s="25" customFormat="1" ht="15" customHeight="1" x14ac:dyDescent="0.25">
      <c r="A919" s="37"/>
    </row>
    <row r="920" spans="1:1" s="25" customFormat="1" ht="15" customHeight="1" x14ac:dyDescent="0.25">
      <c r="A920" s="37"/>
    </row>
    <row r="921" spans="1:1" s="25" customFormat="1" ht="15" customHeight="1" x14ac:dyDescent="0.25">
      <c r="A921" s="37"/>
    </row>
    <row r="922" spans="1:1" s="25" customFormat="1" ht="15" customHeight="1" x14ac:dyDescent="0.25">
      <c r="A922" s="37"/>
    </row>
    <row r="923" spans="1:1" s="25" customFormat="1" ht="15" customHeight="1" x14ac:dyDescent="0.25">
      <c r="A923" s="37"/>
    </row>
    <row r="924" spans="1:1" s="25" customFormat="1" ht="15" customHeight="1" x14ac:dyDescent="0.25">
      <c r="A924" s="37"/>
    </row>
    <row r="925" spans="1:1" s="25" customFormat="1" ht="15" customHeight="1" x14ac:dyDescent="0.25">
      <c r="A925" s="37"/>
    </row>
    <row r="926" spans="1:1" s="25" customFormat="1" ht="15" customHeight="1" x14ac:dyDescent="0.25">
      <c r="A926" s="37"/>
    </row>
    <row r="927" spans="1:1" s="25" customFormat="1" ht="15" customHeight="1" x14ac:dyDescent="0.25">
      <c r="A927" s="37"/>
    </row>
    <row r="928" spans="1:1" s="25" customFormat="1" ht="15" customHeight="1" x14ac:dyDescent="0.25">
      <c r="A928" s="37"/>
    </row>
    <row r="929" spans="1:1" s="25" customFormat="1" ht="15" customHeight="1" x14ac:dyDescent="0.25">
      <c r="A929" s="37"/>
    </row>
    <row r="930" spans="1:1" s="25" customFormat="1" ht="15" customHeight="1" x14ac:dyDescent="0.25">
      <c r="A930" s="37"/>
    </row>
    <row r="931" spans="1:1" s="25" customFormat="1" ht="15" customHeight="1" x14ac:dyDescent="0.25">
      <c r="A931" s="37"/>
    </row>
    <row r="932" spans="1:1" s="25" customFormat="1" ht="15" customHeight="1" x14ac:dyDescent="0.25">
      <c r="A932" s="37"/>
    </row>
    <row r="933" spans="1:1" s="25" customFormat="1" ht="15" customHeight="1" x14ac:dyDescent="0.25">
      <c r="A933" s="37"/>
    </row>
    <row r="934" spans="1:1" s="25" customFormat="1" ht="15" customHeight="1" x14ac:dyDescent="0.25">
      <c r="A934" s="37"/>
    </row>
    <row r="935" spans="1:1" s="25" customFormat="1" ht="15" customHeight="1" x14ac:dyDescent="0.25">
      <c r="A935" s="37"/>
    </row>
    <row r="936" spans="1:1" s="25" customFormat="1" ht="15" customHeight="1" x14ac:dyDescent="0.25">
      <c r="A936" s="37"/>
    </row>
    <row r="937" spans="1:1" s="25" customFormat="1" ht="15" customHeight="1" x14ac:dyDescent="0.25">
      <c r="A937" s="37"/>
    </row>
    <row r="938" spans="1:1" s="25" customFormat="1" ht="15" customHeight="1" x14ac:dyDescent="0.25">
      <c r="A938" s="37"/>
    </row>
    <row r="939" spans="1:1" s="25" customFormat="1" ht="15" customHeight="1" x14ac:dyDescent="0.25">
      <c r="A939" s="37"/>
    </row>
    <row r="940" spans="1:1" s="25" customFormat="1" ht="15" customHeight="1" x14ac:dyDescent="0.25">
      <c r="A940" s="37"/>
    </row>
    <row r="941" spans="1:1" s="25" customFormat="1" ht="15" customHeight="1" x14ac:dyDescent="0.25">
      <c r="A941" s="37"/>
    </row>
    <row r="942" spans="1:1" s="25" customFormat="1" ht="15" customHeight="1" x14ac:dyDescent="0.25">
      <c r="A942" s="37"/>
    </row>
    <row r="943" spans="1:1" s="25" customFormat="1" ht="15" customHeight="1" x14ac:dyDescent="0.25">
      <c r="A943" s="37"/>
    </row>
    <row r="944" spans="1:1" s="25" customFormat="1" ht="15" customHeight="1" x14ac:dyDescent="0.25">
      <c r="A944" s="37"/>
    </row>
    <row r="945" spans="1:1" s="25" customFormat="1" ht="15" customHeight="1" x14ac:dyDescent="0.25">
      <c r="A945" s="37"/>
    </row>
    <row r="946" spans="1:1" s="25" customFormat="1" ht="15" customHeight="1" x14ac:dyDescent="0.25">
      <c r="A946" s="37"/>
    </row>
    <row r="947" spans="1:1" s="25" customFormat="1" ht="15" customHeight="1" x14ac:dyDescent="0.25">
      <c r="A947" s="37"/>
    </row>
    <row r="948" spans="1:1" s="25" customFormat="1" ht="15" customHeight="1" x14ac:dyDescent="0.25">
      <c r="A948" s="37"/>
    </row>
    <row r="949" spans="1:1" s="25" customFormat="1" ht="15" customHeight="1" x14ac:dyDescent="0.25">
      <c r="A949" s="37"/>
    </row>
    <row r="950" spans="1:1" s="25" customFormat="1" ht="15" customHeight="1" x14ac:dyDescent="0.25">
      <c r="A950" s="37"/>
    </row>
    <row r="951" spans="1:1" s="25" customFormat="1" ht="15" customHeight="1" x14ac:dyDescent="0.25">
      <c r="A951" s="37"/>
    </row>
    <row r="952" spans="1:1" s="25" customFormat="1" ht="15" customHeight="1" x14ac:dyDescent="0.25">
      <c r="A952" s="37"/>
    </row>
    <row r="953" spans="1:1" s="25" customFormat="1" ht="15" customHeight="1" x14ac:dyDescent="0.25">
      <c r="A953" s="37"/>
    </row>
    <row r="954" spans="1:1" s="25" customFormat="1" ht="15" customHeight="1" x14ac:dyDescent="0.25">
      <c r="A954" s="37"/>
    </row>
    <row r="955" spans="1:1" s="25" customFormat="1" ht="15" customHeight="1" x14ac:dyDescent="0.25">
      <c r="A955" s="37"/>
    </row>
    <row r="956" spans="1:1" s="25" customFormat="1" ht="15" customHeight="1" x14ac:dyDescent="0.25">
      <c r="A956" s="37"/>
    </row>
    <row r="957" spans="1:1" s="25" customFormat="1" ht="15" customHeight="1" x14ac:dyDescent="0.25">
      <c r="A957" s="37"/>
    </row>
    <row r="958" spans="1:1" s="25" customFormat="1" ht="15" customHeight="1" x14ac:dyDescent="0.25">
      <c r="A958" s="37"/>
    </row>
    <row r="959" spans="1:1" s="25" customFormat="1" ht="15" customHeight="1" x14ac:dyDescent="0.25">
      <c r="A959" s="37"/>
    </row>
    <row r="960" spans="1:1" s="25" customFormat="1" ht="15" customHeight="1" x14ac:dyDescent="0.25">
      <c r="A960" s="37"/>
    </row>
    <row r="961" spans="1:1" s="25" customFormat="1" ht="15" customHeight="1" x14ac:dyDescent="0.25">
      <c r="A961" s="37"/>
    </row>
    <row r="962" spans="1:1" s="25" customFormat="1" ht="15" customHeight="1" x14ac:dyDescent="0.25">
      <c r="A962" s="37"/>
    </row>
    <row r="963" spans="1:1" s="25" customFormat="1" ht="15" customHeight="1" x14ac:dyDescent="0.25">
      <c r="A963" s="37"/>
    </row>
    <row r="964" spans="1:1" s="25" customFormat="1" ht="15" customHeight="1" x14ac:dyDescent="0.25">
      <c r="A964" s="37"/>
    </row>
    <row r="965" spans="1:1" s="25" customFormat="1" ht="15" customHeight="1" x14ac:dyDescent="0.25">
      <c r="A965" s="37"/>
    </row>
    <row r="966" spans="1:1" s="25" customFormat="1" ht="15" customHeight="1" x14ac:dyDescent="0.25">
      <c r="A966" s="37"/>
    </row>
    <row r="967" spans="1:1" s="25" customFormat="1" ht="15" customHeight="1" x14ac:dyDescent="0.25">
      <c r="A967" s="37"/>
    </row>
    <row r="968" spans="1:1" s="25" customFormat="1" ht="15" customHeight="1" x14ac:dyDescent="0.25">
      <c r="A968" s="37"/>
    </row>
    <row r="969" spans="1:1" s="25" customFormat="1" ht="15" customHeight="1" x14ac:dyDescent="0.25">
      <c r="A969" s="37"/>
    </row>
    <row r="970" spans="1:1" s="25" customFormat="1" ht="15" customHeight="1" x14ac:dyDescent="0.25">
      <c r="A970" s="37"/>
    </row>
    <row r="971" spans="1:1" s="25" customFormat="1" ht="15" customHeight="1" x14ac:dyDescent="0.25">
      <c r="A971" s="37"/>
    </row>
    <row r="972" spans="1:1" s="25" customFormat="1" ht="15" customHeight="1" x14ac:dyDescent="0.25">
      <c r="A972" s="37"/>
    </row>
    <row r="973" spans="1:1" s="25" customFormat="1" ht="15" customHeight="1" x14ac:dyDescent="0.25">
      <c r="A973" s="37"/>
    </row>
    <row r="974" spans="1:1" s="25" customFormat="1" ht="15" customHeight="1" x14ac:dyDescent="0.25">
      <c r="A974" s="37"/>
    </row>
    <row r="975" spans="1:1" s="25" customFormat="1" ht="15" customHeight="1" x14ac:dyDescent="0.25">
      <c r="A975" s="37"/>
    </row>
    <row r="976" spans="1:1" s="25" customFormat="1" ht="15" customHeight="1" x14ac:dyDescent="0.25">
      <c r="A976" s="37"/>
    </row>
    <row r="977" spans="1:1" s="25" customFormat="1" ht="15" customHeight="1" x14ac:dyDescent="0.25">
      <c r="A977" s="37"/>
    </row>
    <row r="978" spans="1:1" s="25" customFormat="1" ht="15" customHeight="1" x14ac:dyDescent="0.25">
      <c r="A978" s="37"/>
    </row>
    <row r="979" spans="1:1" s="25" customFormat="1" ht="15" customHeight="1" x14ac:dyDescent="0.25">
      <c r="A979" s="37"/>
    </row>
    <row r="980" spans="1:1" s="25" customFormat="1" ht="15" customHeight="1" x14ac:dyDescent="0.25">
      <c r="A980" s="37"/>
    </row>
    <row r="981" spans="1:1" s="25" customFormat="1" ht="15" customHeight="1" x14ac:dyDescent="0.25">
      <c r="A981" s="37"/>
    </row>
    <row r="982" spans="1:1" s="25" customFormat="1" ht="15" customHeight="1" x14ac:dyDescent="0.25">
      <c r="A982" s="37"/>
    </row>
    <row r="983" spans="1:1" s="25" customFormat="1" ht="15" customHeight="1" x14ac:dyDescent="0.25">
      <c r="A983" s="37"/>
    </row>
    <row r="984" spans="1:1" s="25" customFormat="1" ht="15" customHeight="1" x14ac:dyDescent="0.25">
      <c r="A984" s="37"/>
    </row>
    <row r="985" spans="1:1" s="25" customFormat="1" ht="15" customHeight="1" x14ac:dyDescent="0.25">
      <c r="A985" s="37"/>
    </row>
    <row r="986" spans="1:1" s="25" customFormat="1" ht="15" customHeight="1" x14ac:dyDescent="0.25">
      <c r="A986" s="37"/>
    </row>
    <row r="987" spans="1:1" s="25" customFormat="1" ht="15" customHeight="1" x14ac:dyDescent="0.25">
      <c r="A987" s="37"/>
    </row>
    <row r="988" spans="1:1" s="25" customFormat="1" ht="15" customHeight="1" x14ac:dyDescent="0.25">
      <c r="A988" s="37"/>
    </row>
    <row r="989" spans="1:1" s="25" customFormat="1" ht="15" customHeight="1" x14ac:dyDescent="0.25">
      <c r="A989" s="37"/>
    </row>
    <row r="990" spans="1:1" s="25" customFormat="1" ht="15" customHeight="1" x14ac:dyDescent="0.25">
      <c r="A990" s="37"/>
    </row>
    <row r="991" spans="1:1" s="25" customFormat="1" ht="15" customHeight="1" x14ac:dyDescent="0.25">
      <c r="A991" s="37"/>
    </row>
    <row r="992" spans="1:1" s="25" customFormat="1" ht="15" customHeight="1" x14ac:dyDescent="0.25">
      <c r="A992" s="37"/>
    </row>
    <row r="993" spans="1:1" s="25" customFormat="1" ht="15" customHeight="1" x14ac:dyDescent="0.25">
      <c r="A993" s="37"/>
    </row>
    <row r="994" spans="1:1" s="25" customFormat="1" ht="15" customHeight="1" x14ac:dyDescent="0.25">
      <c r="A994" s="37"/>
    </row>
    <row r="995" spans="1:1" s="25" customFormat="1" ht="15" customHeight="1" x14ac:dyDescent="0.25">
      <c r="A995" s="37"/>
    </row>
    <row r="996" spans="1:1" s="25" customFormat="1" ht="15" customHeight="1" x14ac:dyDescent="0.25">
      <c r="A996" s="37"/>
    </row>
    <row r="997" spans="1:1" s="25" customFormat="1" ht="15" customHeight="1" x14ac:dyDescent="0.25">
      <c r="A997" s="37"/>
    </row>
    <row r="998" spans="1:1" s="25" customFormat="1" ht="15" customHeight="1" x14ac:dyDescent="0.25">
      <c r="A998" s="37"/>
    </row>
    <row r="999" spans="1:1" s="25" customFormat="1" ht="15" customHeight="1" x14ac:dyDescent="0.25">
      <c r="A999" s="37"/>
    </row>
    <row r="1000" spans="1:1" s="25" customFormat="1" ht="15" customHeight="1" x14ac:dyDescent="0.25">
      <c r="A1000" s="37"/>
    </row>
    <row r="1001" spans="1:1" s="25" customFormat="1" ht="15" customHeight="1" x14ac:dyDescent="0.25">
      <c r="A1001" s="37"/>
    </row>
    <row r="1002" spans="1:1" s="25" customFormat="1" ht="15" customHeight="1" x14ac:dyDescent="0.25">
      <c r="A1002" s="37"/>
    </row>
    <row r="1003" spans="1:1" s="25" customFormat="1" ht="15" customHeight="1" x14ac:dyDescent="0.25">
      <c r="A1003" s="37"/>
    </row>
    <row r="1004" spans="1:1" s="25" customFormat="1" ht="15" customHeight="1" x14ac:dyDescent="0.25">
      <c r="A1004" s="37"/>
    </row>
    <row r="1005" spans="1:1" s="25" customFormat="1" ht="15" customHeight="1" x14ac:dyDescent="0.25">
      <c r="A1005" s="37"/>
    </row>
    <row r="1006" spans="1:1" s="25" customFormat="1" ht="15" customHeight="1" x14ac:dyDescent="0.25">
      <c r="A1006" s="37"/>
    </row>
    <row r="1007" spans="1:1" ht="15" customHeight="1" x14ac:dyDescent="0.25"/>
    <row r="1008" spans="1:1"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sheetData>
  <sheetProtection algorithmName="SHA-512" hashValue="6uChDv/K8purWrucnDLPLl51WEbnnxx9shHiyLBzVzmdsd0V7oG/nB5tVZlh+p2w41o8kffJGIO+zZIt/f1vug==" saltValue="927JAN8TvDu8TivWoAGRmQ==" spinCount="100000" sheet="1" selectLockedCells="1"/>
  <mergeCells count="876">
    <mergeCell ref="B719:AO719"/>
    <mergeCell ref="C682:AP682"/>
    <mergeCell ref="B661:N661"/>
    <mergeCell ref="B720:AP720"/>
    <mergeCell ref="B392:AP392"/>
    <mergeCell ref="W368:X368"/>
    <mergeCell ref="W370:X370"/>
    <mergeCell ref="B246:E246"/>
    <mergeCell ref="B178:AP178"/>
    <mergeCell ref="B355:O355"/>
    <mergeCell ref="B398:AP399"/>
    <mergeCell ref="A663:AP663"/>
    <mergeCell ref="A637:AP637"/>
    <mergeCell ref="B640:AP641"/>
    <mergeCell ref="B700:AP700"/>
    <mergeCell ref="B703:M703"/>
    <mergeCell ref="O703:P703"/>
    <mergeCell ref="T703:V703"/>
    <mergeCell ref="Z703:AA703"/>
    <mergeCell ref="B630:O630"/>
    <mergeCell ref="Q630:X630"/>
    <mergeCell ref="Y630:Z630"/>
    <mergeCell ref="B623:O624"/>
    <mergeCell ref="Q624:X624"/>
    <mergeCell ref="Q122:AP122"/>
    <mergeCell ref="AM166:AP166"/>
    <mergeCell ref="Q174:T174"/>
    <mergeCell ref="V174:AP174"/>
    <mergeCell ref="Q161:AP162"/>
    <mergeCell ref="Q172:AK172"/>
    <mergeCell ref="C154:AP154"/>
    <mergeCell ref="B325:O325"/>
    <mergeCell ref="B333:O333"/>
    <mergeCell ref="U325:V325"/>
    <mergeCell ref="Q327:T327"/>
    <mergeCell ref="X329:AC329"/>
    <mergeCell ref="Q303:T303"/>
    <mergeCell ref="U303:V303"/>
    <mergeCell ref="X303:AC303"/>
    <mergeCell ref="B124:O124"/>
    <mergeCell ref="B133:AP133"/>
    <mergeCell ref="X295:AC295"/>
    <mergeCell ref="B161:O162"/>
    <mergeCell ref="B166:O166"/>
    <mergeCell ref="Q261:T261"/>
    <mergeCell ref="B270:AP270"/>
    <mergeCell ref="B240:AP240"/>
    <mergeCell ref="C241:AP241"/>
    <mergeCell ref="B718:AP718"/>
    <mergeCell ref="Y626:Z626"/>
    <mergeCell ref="B628:O628"/>
    <mergeCell ref="Q628:X628"/>
    <mergeCell ref="Y628:Z628"/>
    <mergeCell ref="B709:M709"/>
    <mergeCell ref="B711:M711"/>
    <mergeCell ref="B713:M713"/>
    <mergeCell ref="B715:AP715"/>
    <mergeCell ref="AA649:AB649"/>
    <mergeCell ref="W651:Z651"/>
    <mergeCell ref="T649:U649"/>
    <mergeCell ref="AK643:AP647"/>
    <mergeCell ref="AO649:AP649"/>
    <mergeCell ref="AO651:AP651"/>
    <mergeCell ref="C690:AP690"/>
    <mergeCell ref="B659:N659"/>
    <mergeCell ref="AO653:AP653"/>
    <mergeCell ref="AH651:AI651"/>
    <mergeCell ref="B651:N651"/>
    <mergeCell ref="B649:N649"/>
    <mergeCell ref="AH649:AI649"/>
    <mergeCell ref="W643:AB647"/>
    <mergeCell ref="AD649:AG649"/>
    <mergeCell ref="C102:AP102"/>
    <mergeCell ref="B107:AP107"/>
    <mergeCell ref="Q32:AB32"/>
    <mergeCell ref="Q70:T70"/>
    <mergeCell ref="V70:AP70"/>
    <mergeCell ref="AM68:AP68"/>
    <mergeCell ref="C242:AP242"/>
    <mergeCell ref="B244:AP244"/>
    <mergeCell ref="B112:AP112"/>
    <mergeCell ref="B114:O114"/>
    <mergeCell ref="B126:AP127"/>
    <mergeCell ref="C129:G129"/>
    <mergeCell ref="C131:G131"/>
    <mergeCell ref="B137:AP137"/>
    <mergeCell ref="C141:AP141"/>
    <mergeCell ref="B183:AP183"/>
    <mergeCell ref="B159:AP159"/>
    <mergeCell ref="A158:AP158"/>
    <mergeCell ref="Q168:T168"/>
    <mergeCell ref="V168:AP168"/>
    <mergeCell ref="C38:N38"/>
    <mergeCell ref="B209:AP219"/>
    <mergeCell ref="B88:O88"/>
    <mergeCell ref="C149:AP149"/>
    <mergeCell ref="Q94:V94"/>
    <mergeCell ref="B94:O94"/>
    <mergeCell ref="B143:AP143"/>
    <mergeCell ref="Q114:AP114"/>
    <mergeCell ref="B96:O96"/>
    <mergeCell ref="B390:O390"/>
    <mergeCell ref="B120:O120"/>
    <mergeCell ref="Q88:AP88"/>
    <mergeCell ref="W94:X94"/>
    <mergeCell ref="V118:AP118"/>
    <mergeCell ref="Q120:AP120"/>
    <mergeCell ref="B122:O122"/>
    <mergeCell ref="Z94:AE94"/>
    <mergeCell ref="AF94:AG94"/>
    <mergeCell ref="AI94:AN94"/>
    <mergeCell ref="B116:O116"/>
    <mergeCell ref="B106:AP106"/>
    <mergeCell ref="Q116:AK116"/>
    <mergeCell ref="Q118:T118"/>
    <mergeCell ref="B118:O118"/>
    <mergeCell ref="C108:AP108"/>
    <mergeCell ref="C110:AP110"/>
    <mergeCell ref="B100:AP100"/>
    <mergeCell ref="C104:AP104"/>
    <mergeCell ref="B84:AP84"/>
    <mergeCell ref="C156:AP156"/>
    <mergeCell ref="AH540:AI540"/>
    <mergeCell ref="U353:V353"/>
    <mergeCell ref="Q347:T347"/>
    <mergeCell ref="AD452:AE452"/>
    <mergeCell ref="W390:X390"/>
    <mergeCell ref="W374:X374"/>
    <mergeCell ref="Q384:V384"/>
    <mergeCell ref="W388:X388"/>
    <mergeCell ref="Q376:V376"/>
    <mergeCell ref="C147:AP147"/>
    <mergeCell ref="AM116:AP116"/>
    <mergeCell ref="Q90:AP90"/>
    <mergeCell ref="Q92:AP92"/>
    <mergeCell ref="B92:O92"/>
    <mergeCell ref="AO94:AP94"/>
    <mergeCell ref="AD349:AE349"/>
    <mergeCell ref="B347:O347"/>
    <mergeCell ref="AD347:AE347"/>
    <mergeCell ref="U331:V331"/>
    <mergeCell ref="U339:V339"/>
    <mergeCell ref="B343:AP343"/>
    <mergeCell ref="Q339:T339"/>
    <mergeCell ref="AD139:AP139"/>
    <mergeCell ref="A296:N296"/>
    <mergeCell ref="Q293:T293"/>
    <mergeCell ref="X289:AC289"/>
    <mergeCell ref="Q289:T289"/>
    <mergeCell ref="AD291:AE291"/>
    <mergeCell ref="B151:AP152"/>
    <mergeCell ref="AM172:AP172"/>
    <mergeCell ref="B145:AP145"/>
    <mergeCell ref="X293:AC293"/>
    <mergeCell ref="B259:AP259"/>
    <mergeCell ref="U293:V293"/>
    <mergeCell ref="U295:V295"/>
    <mergeCell ref="B268:E268"/>
    <mergeCell ref="B261:O261"/>
    <mergeCell ref="AD289:AE289"/>
    <mergeCell ref="B295:O295"/>
    <mergeCell ref="Q264:T264"/>
    <mergeCell ref="B263:O264"/>
    <mergeCell ref="B289:O289"/>
    <mergeCell ref="AD293:AE293"/>
    <mergeCell ref="AD295:AE295"/>
    <mergeCell ref="B229:AP229"/>
    <mergeCell ref="B208:AP208"/>
    <mergeCell ref="B90:O90"/>
    <mergeCell ref="AD305:AE305"/>
    <mergeCell ref="X307:AC307"/>
    <mergeCell ref="X315:AC315"/>
    <mergeCell ref="AD307:AE307"/>
    <mergeCell ref="AD303:AE303"/>
    <mergeCell ref="AD297:AE297"/>
    <mergeCell ref="B286:AP287"/>
    <mergeCell ref="Q297:T297"/>
    <mergeCell ref="X311:AC311"/>
    <mergeCell ref="Q301:T301"/>
    <mergeCell ref="U301:V301"/>
    <mergeCell ref="Q305:T305"/>
    <mergeCell ref="U305:V305"/>
    <mergeCell ref="U307:V307"/>
    <mergeCell ref="U297:V297"/>
    <mergeCell ref="Q311:T311"/>
    <mergeCell ref="Q309:T309"/>
    <mergeCell ref="U311:V311"/>
    <mergeCell ref="C243:AP243"/>
    <mergeCell ref="B257:AP257"/>
    <mergeCell ref="B266:AP266"/>
    <mergeCell ref="B254:AP254"/>
    <mergeCell ref="B291:O291"/>
    <mergeCell ref="AE32:AP32"/>
    <mergeCell ref="C44:AP44"/>
    <mergeCell ref="B491:O491"/>
    <mergeCell ref="B489:O489"/>
    <mergeCell ref="B78:O78"/>
    <mergeCell ref="Q50:AK50"/>
    <mergeCell ref="Q38:AB38"/>
    <mergeCell ref="Q323:T323"/>
    <mergeCell ref="U323:V323"/>
    <mergeCell ref="Q485:V485"/>
    <mergeCell ref="B46:AP46"/>
    <mergeCell ref="Q80:T80"/>
    <mergeCell ref="V80:AP80"/>
    <mergeCell ref="B74:AP74"/>
    <mergeCell ref="AM78:AP78"/>
    <mergeCell ref="Q66:AP66"/>
    <mergeCell ref="Q72:AP72"/>
    <mergeCell ref="B60:O60"/>
    <mergeCell ref="A82:AP82"/>
    <mergeCell ref="Q124:AP124"/>
    <mergeCell ref="X284:AC284"/>
    <mergeCell ref="B293:O293"/>
    <mergeCell ref="B164:O164"/>
    <mergeCell ref="B86:AP86"/>
    <mergeCell ref="B52:O52"/>
    <mergeCell ref="Q58:AP58"/>
    <mergeCell ref="B50:O50"/>
    <mergeCell ref="B56:AP56"/>
    <mergeCell ref="B54:O54"/>
    <mergeCell ref="Q36:AB36"/>
    <mergeCell ref="AE36:AP36"/>
    <mergeCell ref="AH593:AI593"/>
    <mergeCell ref="B570:AP570"/>
    <mergeCell ref="B568:O568"/>
    <mergeCell ref="Q568:V568"/>
    <mergeCell ref="Q587:V587"/>
    <mergeCell ref="Q329:T329"/>
    <mergeCell ref="U333:V333"/>
    <mergeCell ref="B357:O357"/>
    <mergeCell ref="U347:V347"/>
    <mergeCell ref="X339:AC339"/>
    <mergeCell ref="AD339:AE339"/>
    <mergeCell ref="Z574:AI574"/>
    <mergeCell ref="AO467:AP467"/>
    <mergeCell ref="B467:AJ467"/>
    <mergeCell ref="B473:O473"/>
    <mergeCell ref="Q477:V477"/>
    <mergeCell ref="W477:X477"/>
    <mergeCell ref="Q78:AK78"/>
    <mergeCell ref="C42:AP42"/>
    <mergeCell ref="B80:O80"/>
    <mergeCell ref="B76:O76"/>
    <mergeCell ref="Q76:AP76"/>
    <mergeCell ref="B68:O68"/>
    <mergeCell ref="B62:O62"/>
    <mergeCell ref="B30:AP30"/>
    <mergeCell ref="B28:AP28"/>
    <mergeCell ref="C32:N32"/>
    <mergeCell ref="B64:AP64"/>
    <mergeCell ref="B34:AP34"/>
    <mergeCell ref="C36:N36"/>
    <mergeCell ref="AE38:AP38"/>
    <mergeCell ref="B58:O58"/>
    <mergeCell ref="Q48:AP48"/>
    <mergeCell ref="B40:AP40"/>
    <mergeCell ref="Q52:T52"/>
    <mergeCell ref="V52:AP52"/>
    <mergeCell ref="AM50:AP50"/>
    <mergeCell ref="Q62:T62"/>
    <mergeCell ref="V62:AP62"/>
    <mergeCell ref="AM60:AP60"/>
    <mergeCell ref="B48:O48"/>
    <mergeCell ref="B594:AP594"/>
    <mergeCell ref="U321:V321"/>
    <mergeCell ref="Q317:T317"/>
    <mergeCell ref="U317:V317"/>
    <mergeCell ref="X323:AC323"/>
    <mergeCell ref="B475:O475"/>
    <mergeCell ref="Q475:V475"/>
    <mergeCell ref="Q372:V372"/>
    <mergeCell ref="W372:X372"/>
    <mergeCell ref="B372:O372"/>
    <mergeCell ref="U335:V335"/>
    <mergeCell ref="U329:V329"/>
    <mergeCell ref="AD335:AE335"/>
    <mergeCell ref="B339:O339"/>
    <mergeCell ref="Q337:T337"/>
    <mergeCell ref="B337:O337"/>
    <mergeCell ref="X325:AC325"/>
    <mergeCell ref="X331:AC331"/>
    <mergeCell ref="AD319:AE319"/>
    <mergeCell ref="X321:AC321"/>
    <mergeCell ref="AD321:AE321"/>
    <mergeCell ref="B323:O323"/>
    <mergeCell ref="AD331:AE331"/>
    <mergeCell ref="X327:AC327"/>
    <mergeCell ref="B376:O376"/>
    <mergeCell ref="AD299:AE299"/>
    <mergeCell ref="Q307:T307"/>
    <mergeCell ref="U355:V355"/>
    <mergeCell ref="AD355:AE355"/>
    <mergeCell ref="Q355:T355"/>
    <mergeCell ref="B368:O368"/>
    <mergeCell ref="Q368:V368"/>
    <mergeCell ref="B364:AP364"/>
    <mergeCell ref="Q366:V366"/>
    <mergeCell ref="AD337:AE337"/>
    <mergeCell ref="X333:AC333"/>
    <mergeCell ref="B349:O349"/>
    <mergeCell ref="AD329:AE329"/>
    <mergeCell ref="AD345:AE345"/>
    <mergeCell ref="B353:O353"/>
    <mergeCell ref="B327:O327"/>
    <mergeCell ref="B329:O329"/>
    <mergeCell ref="B331:O331"/>
    <mergeCell ref="Q325:T325"/>
    <mergeCell ref="Q331:T331"/>
    <mergeCell ref="B366:O366"/>
    <mergeCell ref="W366:X366"/>
    <mergeCell ref="X355:AC355"/>
    <mergeCell ref="B657:N657"/>
    <mergeCell ref="B335:O335"/>
    <mergeCell ref="W475:X475"/>
    <mergeCell ref="S423:V423"/>
    <mergeCell ref="G439:L439"/>
    <mergeCell ref="B442:AJ442"/>
    <mergeCell ref="W557:X557"/>
    <mergeCell ref="B559:AP559"/>
    <mergeCell ref="Q560:X560"/>
    <mergeCell ref="W568:X568"/>
    <mergeCell ref="B587:O587"/>
    <mergeCell ref="Q593:V593"/>
    <mergeCell ref="W593:X593"/>
    <mergeCell ref="Z589:AG589"/>
    <mergeCell ref="Z585:AI585"/>
    <mergeCell ref="B583:AP583"/>
    <mergeCell ref="AK657:AN657"/>
    <mergeCell ref="T657:U657"/>
    <mergeCell ref="B483:O483"/>
    <mergeCell ref="AD655:AG655"/>
    <mergeCell ref="P653:S653"/>
    <mergeCell ref="R516:U517"/>
    <mergeCell ref="W516:AG517"/>
    <mergeCell ref="R519:U519"/>
    <mergeCell ref="B487:AP487"/>
    <mergeCell ref="Q562:V562"/>
    <mergeCell ref="W562:X562"/>
    <mergeCell ref="B557:O557"/>
    <mergeCell ref="Z576:AG576"/>
    <mergeCell ref="W485:X485"/>
    <mergeCell ref="Z521:AE521"/>
    <mergeCell ref="J599:K599"/>
    <mergeCell ref="AK655:AN655"/>
    <mergeCell ref="AH578:AI578"/>
    <mergeCell ref="AK649:AN649"/>
    <mergeCell ref="B653:N653"/>
    <mergeCell ref="Q580:V580"/>
    <mergeCell ref="W580:X580"/>
    <mergeCell ref="W589:X589"/>
    <mergeCell ref="Y624:Z624"/>
    <mergeCell ref="AO655:AP655"/>
    <mergeCell ref="B655:N655"/>
    <mergeCell ref="W489:X489"/>
    <mergeCell ref="B593:O593"/>
    <mergeCell ref="Z544:AG544"/>
    <mergeCell ref="B544:O544"/>
    <mergeCell ref="Q544:V544"/>
    <mergeCell ref="B532:H532"/>
    <mergeCell ref="AD661:AG661"/>
    <mergeCell ref="P661:S661"/>
    <mergeCell ref="T659:U659"/>
    <mergeCell ref="W655:Z655"/>
    <mergeCell ref="AA655:AB655"/>
    <mergeCell ref="AH657:AI657"/>
    <mergeCell ref="W653:Z653"/>
    <mergeCell ref="AA653:AB653"/>
    <mergeCell ref="AH653:AI653"/>
    <mergeCell ref="P659:S659"/>
    <mergeCell ref="AH659:AI659"/>
    <mergeCell ref="AA659:AB659"/>
    <mergeCell ref="AA661:AB661"/>
    <mergeCell ref="P655:S655"/>
    <mergeCell ref="T655:U655"/>
    <mergeCell ref="AH655:AI655"/>
    <mergeCell ref="T653:U653"/>
    <mergeCell ref="B477:O477"/>
    <mergeCell ref="W493:X493"/>
    <mergeCell ref="B493:O493"/>
    <mergeCell ref="B495:O495"/>
    <mergeCell ref="Y617:Z617"/>
    <mergeCell ref="B619:O619"/>
    <mergeCell ref="AA619:AH619"/>
    <mergeCell ref="AI619:AJ619"/>
    <mergeCell ref="B621:O622"/>
    <mergeCell ref="Z580:AG580"/>
    <mergeCell ref="AF521:AG521"/>
    <mergeCell ref="B521:H521"/>
    <mergeCell ref="Q591:V591"/>
    <mergeCell ref="AH591:AI591"/>
    <mergeCell ref="Q557:V557"/>
    <mergeCell ref="Q585:X585"/>
    <mergeCell ref="W587:X587"/>
    <mergeCell ref="Z587:AG587"/>
    <mergeCell ref="AH587:AI587"/>
    <mergeCell ref="Q489:V489"/>
    <mergeCell ref="B513:AP514"/>
    <mergeCell ref="A512:AP512"/>
    <mergeCell ref="B497:AP497"/>
    <mergeCell ref="B501:AP501"/>
    <mergeCell ref="Q370:V370"/>
    <mergeCell ref="B374:O374"/>
    <mergeCell ref="B301:O301"/>
    <mergeCell ref="B303:O303"/>
    <mergeCell ref="B315:O315"/>
    <mergeCell ref="B317:O317"/>
    <mergeCell ref="B305:O305"/>
    <mergeCell ref="U299:V299"/>
    <mergeCell ref="B311:O311"/>
    <mergeCell ref="B313:O313"/>
    <mergeCell ref="B370:O370"/>
    <mergeCell ref="Q374:V374"/>
    <mergeCell ref="B319:O319"/>
    <mergeCell ref="Q321:T321"/>
    <mergeCell ref="B321:O321"/>
    <mergeCell ref="B307:O307"/>
    <mergeCell ref="U337:V337"/>
    <mergeCell ref="U327:V327"/>
    <mergeCell ref="B299:O299"/>
    <mergeCell ref="Q319:T319"/>
    <mergeCell ref="U319:V319"/>
    <mergeCell ref="Q299:T299"/>
    <mergeCell ref="Q315:T315"/>
    <mergeCell ref="X337:AC337"/>
    <mergeCell ref="Q335:T335"/>
    <mergeCell ref="Q333:T333"/>
    <mergeCell ref="X335:AC335"/>
    <mergeCell ref="U315:V315"/>
    <mergeCell ref="B341:O341"/>
    <mergeCell ref="B284:O284"/>
    <mergeCell ref="AD284:AE284"/>
    <mergeCell ref="X291:AC291"/>
    <mergeCell ref="U289:V289"/>
    <mergeCell ref="AD301:AE301"/>
    <mergeCell ref="AD323:AE323"/>
    <mergeCell ref="X309:AC309"/>
    <mergeCell ref="X297:AC297"/>
    <mergeCell ref="X299:AC299"/>
    <mergeCell ref="AD311:AE311"/>
    <mergeCell ref="AD315:AE315"/>
    <mergeCell ref="X305:AC305"/>
    <mergeCell ref="AD333:AE333"/>
    <mergeCell ref="B297:O297"/>
    <mergeCell ref="X301:AC301"/>
    <mergeCell ref="B378:AP378"/>
    <mergeCell ref="B384:O384"/>
    <mergeCell ref="AF409:AK409"/>
    <mergeCell ref="AL409:AM409"/>
    <mergeCell ref="AL415:AM415"/>
    <mergeCell ref="B405:E405"/>
    <mergeCell ref="I405:N405"/>
    <mergeCell ref="S405:V405"/>
    <mergeCell ref="H380:I380"/>
    <mergeCell ref="Q386:V386"/>
    <mergeCell ref="B415:E415"/>
    <mergeCell ref="I415:N415"/>
    <mergeCell ref="S415:V415"/>
    <mergeCell ref="AF415:AK415"/>
    <mergeCell ref="I411:N411"/>
    <mergeCell ref="S411:V411"/>
    <mergeCell ref="AF411:AK411"/>
    <mergeCell ref="S409:V409"/>
    <mergeCell ref="W386:X386"/>
    <mergeCell ref="I407:N407"/>
    <mergeCell ref="S407:V407"/>
    <mergeCell ref="B382:AP382"/>
    <mergeCell ref="W384:X384"/>
    <mergeCell ref="Q491:V491"/>
    <mergeCell ref="W491:X491"/>
    <mergeCell ref="AD317:AE317"/>
    <mergeCell ref="X319:AC319"/>
    <mergeCell ref="B309:O309"/>
    <mergeCell ref="B361:AP362"/>
    <mergeCell ref="AD325:AE325"/>
    <mergeCell ref="AL411:AM411"/>
    <mergeCell ref="B413:E413"/>
    <mergeCell ref="I413:N413"/>
    <mergeCell ref="S413:V413"/>
    <mergeCell ref="AF413:AK413"/>
    <mergeCell ref="AL413:AM413"/>
    <mergeCell ref="B409:E409"/>
    <mergeCell ref="I409:N409"/>
    <mergeCell ref="B411:E411"/>
    <mergeCell ref="U345:V345"/>
    <mergeCell ref="X345:AC345"/>
    <mergeCell ref="B380:G380"/>
    <mergeCell ref="AF405:AK405"/>
    <mergeCell ref="B395:AP396"/>
    <mergeCell ref="Q388:V388"/>
    <mergeCell ref="I402:Q403"/>
    <mergeCell ref="S402:V403"/>
    <mergeCell ref="W376:X376"/>
    <mergeCell ref="B345:O345"/>
    <mergeCell ref="AH589:AI589"/>
    <mergeCell ref="Q589:V589"/>
    <mergeCell ref="B572:AP572"/>
    <mergeCell ref="B580:O580"/>
    <mergeCell ref="B562:O562"/>
    <mergeCell ref="B589:O589"/>
    <mergeCell ref="B591:O591"/>
    <mergeCell ref="AH580:AI580"/>
    <mergeCell ref="AH576:AI576"/>
    <mergeCell ref="Z578:AG578"/>
    <mergeCell ref="W564:X564"/>
    <mergeCell ref="Q564:V564"/>
    <mergeCell ref="W591:X591"/>
    <mergeCell ref="B564:O564"/>
    <mergeCell ref="B566:O566"/>
    <mergeCell ref="O521:P521"/>
    <mergeCell ref="R521:U521"/>
    <mergeCell ref="Q542:V542"/>
    <mergeCell ref="AH542:AI542"/>
    <mergeCell ref="W542:X542"/>
    <mergeCell ref="B553:O553"/>
    <mergeCell ref="Q553:V553"/>
    <mergeCell ref="O523:P523"/>
    <mergeCell ref="W555:X555"/>
    <mergeCell ref="W551:X551"/>
    <mergeCell ref="B546:AP547"/>
    <mergeCell ref="Q549:X549"/>
    <mergeCell ref="W544:X544"/>
    <mergeCell ref="AH544:AI544"/>
    <mergeCell ref="Q538:V538"/>
    <mergeCell ref="AH538:AI538"/>
    <mergeCell ref="R523:U523"/>
    <mergeCell ref="B439:E439"/>
    <mergeCell ref="W473:X473"/>
    <mergeCell ref="B15:AP16"/>
    <mergeCell ref="B18:AP18"/>
    <mergeCell ref="B20:AP21"/>
    <mergeCell ref="B25:C25"/>
    <mergeCell ref="D25:I25"/>
    <mergeCell ref="J25:AP25"/>
    <mergeCell ref="B26:AP26"/>
    <mergeCell ref="B23:AP23"/>
    <mergeCell ref="AD327:AE327"/>
    <mergeCell ref="X313:AC313"/>
    <mergeCell ref="AD313:AE313"/>
    <mergeCell ref="Q313:T313"/>
    <mergeCell ref="U313:V313"/>
    <mergeCell ref="B400:AP400"/>
    <mergeCell ref="B402:F403"/>
    <mergeCell ref="X317:AC317"/>
    <mergeCell ref="AD309:AE309"/>
    <mergeCell ref="U309:V309"/>
    <mergeCell ref="C236:AP236"/>
    <mergeCell ref="B193:AP205"/>
    <mergeCell ref="B191:AP191"/>
    <mergeCell ref="B207:AP207"/>
    <mergeCell ref="I238:AP238"/>
    <mergeCell ref="B279:AP279"/>
    <mergeCell ref="Q284:T284"/>
    <mergeCell ref="U284:V284"/>
    <mergeCell ref="B276:E276"/>
    <mergeCell ref="U291:V291"/>
    <mergeCell ref="Q295:T295"/>
    <mergeCell ref="B281:AP282"/>
    <mergeCell ref="Q291:T291"/>
    <mergeCell ref="A278:AP278"/>
    <mergeCell ref="B249:AP249"/>
    <mergeCell ref="B272:E272"/>
    <mergeCell ref="B274:AP274"/>
    <mergeCell ref="B251:E251"/>
    <mergeCell ref="B2:AF4"/>
    <mergeCell ref="AG2:AP2"/>
    <mergeCell ref="B6:AP6"/>
    <mergeCell ref="AH7:AP7"/>
    <mergeCell ref="AH8:AP8"/>
    <mergeCell ref="AH9:AP9"/>
    <mergeCell ref="AI10:AP11"/>
    <mergeCell ref="H11:I11"/>
    <mergeCell ref="J11:Q11"/>
    <mergeCell ref="B176:AP176"/>
    <mergeCell ref="C230:AP230"/>
    <mergeCell ref="B223:AP223"/>
    <mergeCell ref="C225:AP225"/>
    <mergeCell ref="C227:AP227"/>
    <mergeCell ref="C234:AP234"/>
    <mergeCell ref="B170:O170"/>
    <mergeCell ref="C232:AP232"/>
    <mergeCell ref="B13:AP13"/>
    <mergeCell ref="C186:AO186"/>
    <mergeCell ref="C188:E188"/>
    <mergeCell ref="J188:L188"/>
    <mergeCell ref="C190:AP190"/>
    <mergeCell ref="Q166:AK166"/>
    <mergeCell ref="B168:O168"/>
    <mergeCell ref="B172:O172"/>
    <mergeCell ref="C184:AP184"/>
    <mergeCell ref="A221:AP221"/>
    <mergeCell ref="B174:O174"/>
    <mergeCell ref="B72:O72"/>
    <mergeCell ref="B66:O66"/>
    <mergeCell ref="B70:O70"/>
    <mergeCell ref="Q60:AK60"/>
    <mergeCell ref="Q68:AK68"/>
    <mergeCell ref="AD357:AE357"/>
    <mergeCell ref="B351:AP351"/>
    <mergeCell ref="A359:AP359"/>
    <mergeCell ref="X357:AC357"/>
    <mergeCell ref="X341:AC341"/>
    <mergeCell ref="X347:AC347"/>
    <mergeCell ref="X349:AC349"/>
    <mergeCell ref="Q353:T353"/>
    <mergeCell ref="U356:V356"/>
    <mergeCell ref="AD353:AE353"/>
    <mergeCell ref="X353:AC353"/>
    <mergeCell ref="AD341:AE341"/>
    <mergeCell ref="Q345:T345"/>
    <mergeCell ref="AF407:AK407"/>
    <mergeCell ref="AL407:AM407"/>
    <mergeCell ref="Q390:V390"/>
    <mergeCell ref="AL405:AM405"/>
    <mergeCell ref="B407:E407"/>
    <mergeCell ref="B388:O388"/>
    <mergeCell ref="B386:O386"/>
    <mergeCell ref="B421:E421"/>
    <mergeCell ref="I421:N421"/>
    <mergeCell ref="S421:V421"/>
    <mergeCell ref="AF421:AK421"/>
    <mergeCell ref="AL421:AM421"/>
    <mergeCell ref="X402:AN403"/>
    <mergeCell ref="AG437:AJ437"/>
    <mergeCell ref="X437:AC437"/>
    <mergeCell ref="AD437:AE437"/>
    <mergeCell ref="AF417:AK417"/>
    <mergeCell ref="AF423:AK423"/>
    <mergeCell ref="AL417:AM417"/>
    <mergeCell ref="B419:E419"/>
    <mergeCell ref="I419:N419"/>
    <mergeCell ref="S419:V419"/>
    <mergeCell ref="AF419:AK419"/>
    <mergeCell ref="AL419:AM419"/>
    <mergeCell ref="B417:E417"/>
    <mergeCell ref="I417:N417"/>
    <mergeCell ref="S417:V417"/>
    <mergeCell ref="B423:E423"/>
    <mergeCell ref="I423:N423"/>
    <mergeCell ref="B437:E437"/>
    <mergeCell ref="G437:L437"/>
    <mergeCell ref="AG434:AO435"/>
    <mergeCell ref="M437:N437"/>
    <mergeCell ref="P437:S437"/>
    <mergeCell ref="A441:AP441"/>
    <mergeCell ref="AK442:AN442"/>
    <mergeCell ref="AO442:AP442"/>
    <mergeCell ref="G450:L450"/>
    <mergeCell ref="A443:AP443"/>
    <mergeCell ref="B452:E452"/>
    <mergeCell ref="B450:E450"/>
    <mergeCell ref="AL423:AM423"/>
    <mergeCell ref="B425:E425"/>
    <mergeCell ref="I425:N425"/>
    <mergeCell ref="S425:V425"/>
    <mergeCell ref="AF425:AK425"/>
    <mergeCell ref="AL425:AM425"/>
    <mergeCell ref="B427:E427"/>
    <mergeCell ref="I427:N427"/>
    <mergeCell ref="S427:V427"/>
    <mergeCell ref="AF427:AK427"/>
    <mergeCell ref="AL427:AM427"/>
    <mergeCell ref="B428:AP431"/>
    <mergeCell ref="B432:AP432"/>
    <mergeCell ref="B434:E435"/>
    <mergeCell ref="G434:N435"/>
    <mergeCell ref="P434:S435"/>
    <mergeCell ref="U434:AE435"/>
    <mergeCell ref="B463:E463"/>
    <mergeCell ref="G463:L463"/>
    <mergeCell ref="M463:N463"/>
    <mergeCell ref="P463:S463"/>
    <mergeCell ref="X463:AC463"/>
    <mergeCell ref="AD463:AE463"/>
    <mergeCell ref="AG463:AJ463"/>
    <mergeCell ref="U447:AE448"/>
    <mergeCell ref="X452:AC452"/>
    <mergeCell ref="P452:S452"/>
    <mergeCell ref="M450:N450"/>
    <mergeCell ref="P450:S450"/>
    <mergeCell ref="B460:E461"/>
    <mergeCell ref="G460:N461"/>
    <mergeCell ref="P460:S461"/>
    <mergeCell ref="U460:AE461"/>
    <mergeCell ref="AG460:AO461"/>
    <mergeCell ref="G447:N448"/>
    <mergeCell ref="M452:N452"/>
    <mergeCell ref="M439:N439"/>
    <mergeCell ref="P439:S439"/>
    <mergeCell ref="X439:AC439"/>
    <mergeCell ref="W483:X483"/>
    <mergeCell ref="Q481:V481"/>
    <mergeCell ref="B485:O485"/>
    <mergeCell ref="B465:E465"/>
    <mergeCell ref="G465:L465"/>
    <mergeCell ref="M465:N465"/>
    <mergeCell ref="P465:S465"/>
    <mergeCell ref="X465:AC465"/>
    <mergeCell ref="Q471:V471"/>
    <mergeCell ref="Q483:V483"/>
    <mergeCell ref="B479:O479"/>
    <mergeCell ref="B481:O481"/>
    <mergeCell ref="G452:L452"/>
    <mergeCell ref="B444:AP445"/>
    <mergeCell ref="AD450:AE450"/>
    <mergeCell ref="X450:AC450"/>
    <mergeCell ref="P447:S448"/>
    <mergeCell ref="AD439:AE439"/>
    <mergeCell ref="AG439:AJ439"/>
    <mergeCell ref="B455:AP457"/>
    <mergeCell ref="B458:AP458"/>
    <mergeCell ref="Q495:V495"/>
    <mergeCell ref="W495:X495"/>
    <mergeCell ref="Q493:V493"/>
    <mergeCell ref="Q479:V479"/>
    <mergeCell ref="W481:X481"/>
    <mergeCell ref="W479:X479"/>
    <mergeCell ref="B540:O540"/>
    <mergeCell ref="Q540:V540"/>
    <mergeCell ref="Z540:AG540"/>
    <mergeCell ref="W540:X540"/>
    <mergeCell ref="I516:P517"/>
    <mergeCell ref="Z519:AE519"/>
    <mergeCell ref="AF519:AG519"/>
    <mergeCell ref="N528:O528"/>
    <mergeCell ref="I519:N519"/>
    <mergeCell ref="O519:P519"/>
    <mergeCell ref="B534:AP534"/>
    <mergeCell ref="AO511:AP511"/>
    <mergeCell ref="J530:M530"/>
    <mergeCell ref="B526:AP526"/>
    <mergeCell ref="B528:H528"/>
    <mergeCell ref="B530:H530"/>
    <mergeCell ref="I523:N523"/>
    <mergeCell ref="J528:M528"/>
    <mergeCell ref="AD465:AE465"/>
    <mergeCell ref="AG465:AJ465"/>
    <mergeCell ref="B469:AP469"/>
    <mergeCell ref="B471:O471"/>
    <mergeCell ref="AK467:AN467"/>
    <mergeCell ref="W471:X471"/>
    <mergeCell ref="B599:I599"/>
    <mergeCell ref="B601:AP601"/>
    <mergeCell ref="Q574:X574"/>
    <mergeCell ref="N530:O530"/>
    <mergeCell ref="J532:M532"/>
    <mergeCell ref="N532:O532"/>
    <mergeCell ref="Z538:AG538"/>
    <mergeCell ref="Z536:AI536"/>
    <mergeCell ref="Q536:X536"/>
    <mergeCell ref="B538:O538"/>
    <mergeCell ref="W538:X538"/>
    <mergeCell ref="Q566:V566"/>
    <mergeCell ref="W566:X566"/>
    <mergeCell ref="B551:O551"/>
    <mergeCell ref="Q551:V551"/>
    <mergeCell ref="B542:O542"/>
    <mergeCell ref="Z542:AG542"/>
    <mergeCell ref="Q473:V473"/>
    <mergeCell ref="B617:O617"/>
    <mergeCell ref="T651:U651"/>
    <mergeCell ref="AK651:AN651"/>
    <mergeCell ref="AD651:AG651"/>
    <mergeCell ref="B632:O632"/>
    <mergeCell ref="Q632:X632"/>
    <mergeCell ref="Y632:Z632"/>
    <mergeCell ref="B634:O634"/>
    <mergeCell ref="Q634:X634"/>
    <mergeCell ref="Y634:Z634"/>
    <mergeCell ref="AA651:AB651"/>
    <mergeCell ref="Q617:X617"/>
    <mergeCell ref="P643:U647"/>
    <mergeCell ref="P649:S649"/>
    <mergeCell ref="W649:Z649"/>
    <mergeCell ref="AD643:AI647"/>
    <mergeCell ref="Q622:X622"/>
    <mergeCell ref="Y622:Z622"/>
    <mergeCell ref="Q626:X626"/>
    <mergeCell ref="B626:O626"/>
    <mergeCell ref="B638:AP638"/>
    <mergeCell ref="AG511:AN511"/>
    <mergeCell ref="Y508:AD508"/>
    <mergeCell ref="B509:H509"/>
    <mergeCell ref="I509:N509"/>
    <mergeCell ref="O509:P509"/>
    <mergeCell ref="B615:O615"/>
    <mergeCell ref="Q615:X615"/>
    <mergeCell ref="Y615:Z615"/>
    <mergeCell ref="B578:O578"/>
    <mergeCell ref="Q578:V578"/>
    <mergeCell ref="W578:X578"/>
    <mergeCell ref="B576:O576"/>
    <mergeCell ref="Q576:V576"/>
    <mergeCell ref="W576:X576"/>
    <mergeCell ref="B607:AP609"/>
    <mergeCell ref="B603:AP603"/>
    <mergeCell ref="B597:AP597"/>
    <mergeCell ref="Z591:AG591"/>
    <mergeCell ref="Z593:AG593"/>
    <mergeCell ref="Z523:AE523"/>
    <mergeCell ref="AF523:AG523"/>
    <mergeCell ref="B523:H523"/>
    <mergeCell ref="B519:H519"/>
    <mergeCell ref="I521:N521"/>
    <mergeCell ref="AO659:AP659"/>
    <mergeCell ref="AA657:AB657"/>
    <mergeCell ref="W657:Z657"/>
    <mergeCell ref="AD657:AG657"/>
    <mergeCell ref="AD659:AG659"/>
    <mergeCell ref="W553:X553"/>
    <mergeCell ref="B555:O555"/>
    <mergeCell ref="Q555:V555"/>
    <mergeCell ref="B499:AP499"/>
    <mergeCell ref="I504:P504"/>
    <mergeCell ref="R504:U504"/>
    <mergeCell ref="V504:AF504"/>
    <mergeCell ref="AG504:AP504"/>
    <mergeCell ref="B507:H507"/>
    <mergeCell ref="I507:N507"/>
    <mergeCell ref="O507:P507"/>
    <mergeCell ref="R507:U507"/>
    <mergeCell ref="AO507:AP507"/>
    <mergeCell ref="B511:H511"/>
    <mergeCell ref="I511:N511"/>
    <mergeCell ref="O511:P511"/>
    <mergeCell ref="R511:U511"/>
    <mergeCell ref="Y511:AD511"/>
    <mergeCell ref="AE511:AF511"/>
    <mergeCell ref="O705:AH709"/>
    <mergeCell ref="O711:AH711"/>
    <mergeCell ref="O713:AH713"/>
    <mergeCell ref="AK653:AN653"/>
    <mergeCell ref="AD653:AG653"/>
    <mergeCell ref="P651:S651"/>
    <mergeCell ref="B701:AP701"/>
    <mergeCell ref="AO657:AP657"/>
    <mergeCell ref="AH661:AI661"/>
    <mergeCell ref="P657:S657"/>
    <mergeCell ref="T661:U661"/>
    <mergeCell ref="W659:Z659"/>
    <mergeCell ref="W661:Z661"/>
    <mergeCell ref="AK659:AN659"/>
    <mergeCell ref="AK661:AN661"/>
    <mergeCell ref="B668:AP668"/>
    <mergeCell ref="B698:AP698"/>
    <mergeCell ref="C676:AP676"/>
    <mergeCell ref="C674:AP674"/>
    <mergeCell ref="C670:AP670"/>
    <mergeCell ref="C672:AP672"/>
    <mergeCell ref="B666:AP666"/>
    <mergeCell ref="C686:AP686"/>
    <mergeCell ref="AO661:AP661"/>
    <mergeCell ref="Y507:AD507"/>
    <mergeCell ref="AE507:AF507"/>
    <mergeCell ref="AG507:AN507"/>
    <mergeCell ref="Y510:AD510"/>
    <mergeCell ref="C696:AP696"/>
    <mergeCell ref="C692:AP692"/>
    <mergeCell ref="C694:AP694"/>
    <mergeCell ref="C678:AP678"/>
    <mergeCell ref="C680:AP680"/>
    <mergeCell ref="C684:AP684"/>
    <mergeCell ref="C688:AP688"/>
    <mergeCell ref="B611:O611"/>
    <mergeCell ref="Q611:X611"/>
    <mergeCell ref="Y611:Z611"/>
    <mergeCell ref="B613:O613"/>
    <mergeCell ref="Q613:X613"/>
    <mergeCell ref="Y613:Z613"/>
    <mergeCell ref="B595:AP595"/>
    <mergeCell ref="R509:U509"/>
    <mergeCell ref="Y509:AD509"/>
    <mergeCell ref="AE509:AF509"/>
    <mergeCell ref="AG509:AN509"/>
    <mergeCell ref="AO509:AP509"/>
    <mergeCell ref="B664:AP664"/>
  </mergeCells>
  <phoneticPr fontId="1" type="noConversion"/>
  <dataValidations count="11">
    <dataValidation type="whole" allowBlank="1" showInputMessage="1" showErrorMessage="1" error="De waarde moet steeds liggen tussen 0 en 9999" sqref="P465:S465" xr:uid="{2FB952B1-696F-42EB-A484-B5392DEA6685}">
      <formula1>0</formula1>
      <formula2>9999</formula2>
    </dataValidation>
    <dataValidation type="whole" allowBlank="1" showInputMessage="1" showErrorMessage="1" sqref="U54 Y54 AC54" xr:uid="{E331B7C3-2693-4804-AAC6-5C0334FA1AAB}">
      <formula1>0</formula1>
      <formula2>9</formula2>
    </dataValidation>
    <dataValidation type="whole" allowBlank="1" showInputMessage="1" showErrorMessage="1" error="De waarde die u invult, moet tussen 0 en 3 liggen." sqref="S96 Q703" xr:uid="{B1DE024E-777C-453C-B673-05EDFA0A3AED}">
      <formula1>0</formula1>
      <formula2>3</formula2>
    </dataValidation>
    <dataValidation type="whole" allowBlank="1" showInputMessage="1" showErrorMessage="1" error="De waarde die u invult, moet tussen 0 en 1 liggen." sqref="Y96 W703 G188" xr:uid="{85F9397C-0EB0-452E-8F21-6F8551369D98}">
      <formula1>0</formula1>
      <formula2>1</formula2>
    </dataValidation>
    <dataValidation type="whole" allowBlank="1" showInputMessage="1" showErrorMessage="1" error="De waarde die u invult, moet tussen 1000 en 9999 liggen." sqref="Q174:T174 Q168:T168 Q118:T118 Q80:T80 Q70:T70 Q62:T62 Q52:T52" xr:uid="{62670D69-4418-498A-BB43-22F683A716E8}">
      <formula1>1000</formula1>
      <formula2>9999</formula2>
    </dataValidation>
    <dataValidation type="whole" allowBlank="1" showInputMessage="1" showErrorMessage="1" error="De waarde die u invult, moet tussen 0000 en 9999 liggen." sqref="AB703:AE703 M188:P188 AD96:AG96" xr:uid="{8BDE0958-10D2-4BF3-BF0A-CA9B0C3B069A}">
      <formula1>0</formula1>
      <formula2>9</formula2>
    </dataValidation>
    <dataValidation type="whole" allowBlank="1" showInputMessage="1" showErrorMessage="1" error="De waarde die u invult, moet tussen 0 en 9 liggen." sqref="X703 R703 H188 Q54:T54 V54:X54 Z54:AB54 Z96 T96 K129:AB129 B135:E135 G135:I135 K135:M135" xr:uid="{A21AAD35-6EB3-4867-968F-A7A32763AEAD}">
      <formula1>0</formula1>
      <formula2>9</formula2>
    </dataValidation>
    <dataValidation type="decimal" operator="greaterThanOrEqual" allowBlank="1" showInputMessage="1" showErrorMessage="1" error="De waarde die u invult, moet groter of gelijk aan nul zijn." sqref="Q626:X626 Q628:X628 Q630:X630 Q632:X632 Q611:X611 B599:I599 Z587:AG587 Z589:AG589 Z591:AG591 Z593:AG593 Z576:AG576 Z578:AG578 Z538:AG538 Z540:AG540 Z542:AG542 Z544:AG544 AG509:AN509 AG507:AN507" xr:uid="{E7A47C8D-D0B7-4E25-B09D-F01B100E4E1A}">
      <formula1>0</formula1>
    </dataValidation>
    <dataValidation type="whole" operator="greaterThanOrEqual" allowBlank="1" showInputMessage="1" showErrorMessage="1" error="De waarde die u invult, moet een geheel getal zijn." sqref="Q576:V576 Q578:V578 Q580:V580 Q587:V587 Q589:V589 Q591:V591 Q593:V593 Q551:V551 Q553:V553 Q555:V555 Q557:V557 Q544:V544 Q542:V542 Q540:V540 Q538:V538 I519:N519 I521:N521 I523:N523 I507:N507 I509:N509 I511:N511 Q471:V471 Q473:V473 Q475:V475 Q477:V477 Q479:V479 Q481:V481 Q483:V483 Q485:V485 Q489:V489 Q491:V491 Q493:V493 Q495:V495 G463:L463 G465:L465 G450:L450 G452:L452 G437:L437 G439:L439 I427:N427 I425:N425 I423:N423 I421:N421 I419:N419 I417:N417 I415:N415 I413:N413 M410 I411:N411 I409:N409 I407:N407 I405:N405 Q355:T355 Q353:T353 Q345:T345 Q347:T347 Q339:T339 Q337:T337 Q335:T335 Q333:T333 Q331:T331 Q329:T329 Q327:T327 Q325:T325 Q323:T323 Q321:T321 Q319:T319 Q317:T317 Q315:T315 Q289:T289 Q291:T291 T294 Q295:T295 Q293:T293 Q297:T297 Q299:T299 Q301:T301 Q303:T303 Q305:T305 Q307:T307 Q309:T309 Q311:T311 Q313:T313 Q284:T284 B268:E268 B272:E272 B276:E276 Q261:T261 Q264:T264 B246:E246 B251:E251" xr:uid="{6B6C93FC-A3B4-40AC-9FA3-0070691F482A}">
      <formula1>0</formula1>
    </dataValidation>
    <dataValidation type="whole" allowBlank="1" showInputMessage="1" showErrorMessage="1" error="De waarde die u invult, moet tussen 0000 en 9999 liggen." sqref="R507:U507 R509:U509 R511:U511 R519:U519 R521:U521 R523:U523 P437:S437 P439:S439 P450:S450 P452:S452 P463:S463 S466 S405:V405 S407:V407 S409:V409 S411:V411 S413:V413 S415:V415 S417:V417 S419:V419 S421:V421 S423:V423 S425:V425 S427:V427" xr:uid="{C7785B7F-1E62-4195-A371-11CCD1C37192}">
      <formula1>0</formula1>
      <formula2>9999</formula2>
    </dataValidation>
    <dataValidation type="whole" allowBlank="1" showInputMessage="1" showErrorMessage="1" error="De waarde die u invult, moet een geheel getal zijn." sqref="Q94:V94 Z94:AE94 AI94:AN94" xr:uid="{60816CB7-0498-4466-86B9-8BBFBDB5CD78}">
      <formula1>0</formula1>
      <formula2>9</formula2>
    </dataValidation>
  </dataValidations>
  <hyperlinks>
    <hyperlink ref="B11" r:id="rId1" xr:uid="{00000000-0004-0000-0000-000000000000}"/>
    <hyperlink ref="J11" r:id="rId2" xr:uid="{00000000-0004-0000-0000-000001000000}"/>
    <hyperlink ref="B718" r:id="rId3" xr:uid="{00000000-0004-0000-0000-000003000000}"/>
    <hyperlink ref="D25" r:id="rId4" xr:uid="{D17BE6C8-0ECA-4BA0-9ED3-72C922E8BE7C}"/>
  </hyperlinks>
  <pageMargins left="0.59055118110236227" right="0.59055118110236227" top="0.35433070866141736" bottom="0.35433070866141736" header="0" footer="0"/>
  <pageSetup paperSize="9" scale="91" orientation="portrait" r:id="rId5"/>
  <headerFooter differentFirst="1" alignWithMargins="0">
    <oddFooter>&amp;R&amp;"-,Standaard"&amp;8Subsidieaanvraag voor de aankoop van een gebouw voor het gewoon secundair onderwijs - pagina  &amp;P van 10</oddFooter>
    <firstFooter xml:space="preserve">&amp;L&amp;G&amp;R&amp;"-,Standaard"&amp;8Subsidieaanvraag voor de aankoop van een gebouw voor het gewoon secundair onderwijs - pagina &amp;P van &amp;N </firstFooter>
  </headerFooter>
  <rowBreaks count="9" manualBreakCount="9">
    <brk id="82" max="42" man="1"/>
    <brk id="157" max="42" man="1"/>
    <brk id="222" max="42" man="1"/>
    <brk id="284" max="42" man="1"/>
    <brk id="390" max="42" man="1"/>
    <brk id="466" max="42" man="1"/>
    <brk id="545" max="42" man="1"/>
    <brk id="601" max="42" man="1"/>
    <brk id="662" max="42" man="1"/>
  </rowBreaks>
  <drawing r:id="rId6"/>
  <legacyDrawing r:id="rId7"/>
  <legacyDrawingHF r:id="rId8"/>
  <mc:AlternateContent xmlns:mc="http://schemas.openxmlformats.org/markup-compatibility/2006">
    <mc:Choice Requires="x14">
      <controls>
        <mc:AlternateContent xmlns:mc="http://schemas.openxmlformats.org/markup-compatibility/2006">
          <mc:Choice Requires="x14">
            <control shapeId="1026" r:id="rId9" name="RB_OnderwijsNet_Vrij">
              <controlPr defaultSize="0" autoFill="0" autoLine="0" autoPict="0">
                <anchor moveWithCells="1">
                  <from>
                    <xdr:col>0</xdr:col>
                    <xdr:colOff>160020</xdr:colOff>
                    <xdr:row>29</xdr:row>
                    <xdr:rowOff>182880</xdr:rowOff>
                  </from>
                  <to>
                    <xdr:col>2</xdr:col>
                    <xdr:colOff>60960</xdr:colOff>
                    <xdr:row>32</xdr:row>
                    <xdr:rowOff>30480</xdr:rowOff>
                  </to>
                </anchor>
              </controlPr>
            </control>
          </mc:Choice>
        </mc:AlternateContent>
        <mc:AlternateContent xmlns:mc="http://schemas.openxmlformats.org/markup-compatibility/2006">
          <mc:Choice Requires="x14">
            <control shapeId="1027" r:id="rId10"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028" r:id="rId11"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029" r:id="rId12" name="RB_Diko_True">
              <controlPr defaultSize="0" autoFill="0" autoLine="0" autoPict="0">
                <anchor moveWithCells="1">
                  <from>
                    <xdr:col>0</xdr:col>
                    <xdr:colOff>160020</xdr:colOff>
                    <xdr:row>39</xdr:row>
                    <xdr:rowOff>182880</xdr:rowOff>
                  </from>
                  <to>
                    <xdr:col>2</xdr:col>
                    <xdr:colOff>60960</xdr:colOff>
                    <xdr:row>43</xdr:row>
                    <xdr:rowOff>0</xdr:rowOff>
                  </to>
                </anchor>
              </controlPr>
            </control>
          </mc:Choice>
        </mc:AlternateContent>
        <mc:AlternateContent xmlns:mc="http://schemas.openxmlformats.org/markup-compatibility/2006">
          <mc:Choice Requires="x14">
            <control shapeId="1030" r:id="rId13" name="RB_Diko_False">
              <controlPr defaultSize="0" autoFill="0" autoLine="0" autoPict="0">
                <anchor moveWithCells="1">
                  <from>
                    <xdr:col>0</xdr:col>
                    <xdr:colOff>160020</xdr:colOff>
                    <xdr:row>42</xdr:row>
                    <xdr:rowOff>0</xdr:rowOff>
                  </from>
                  <to>
                    <xdr:col>2</xdr:col>
                    <xdr:colOff>60960</xdr:colOff>
                    <xdr:row>44</xdr:row>
                    <xdr:rowOff>38100</xdr:rowOff>
                  </to>
                </anchor>
              </controlPr>
            </control>
          </mc:Choice>
        </mc:AlternateContent>
        <mc:AlternateContent xmlns:mc="http://schemas.openxmlformats.org/markup-compatibility/2006">
          <mc:Choice Requires="x14">
            <control shapeId="1037" r:id="rId14" name="RB_CritRationalisatieProgr_True">
              <controlPr defaultSize="0" autoFill="0" autoLine="0" autoPict="0">
                <anchor moveWithCells="1">
                  <from>
                    <xdr:col>0</xdr:col>
                    <xdr:colOff>160020</xdr:colOff>
                    <xdr:row>145</xdr:row>
                    <xdr:rowOff>0</xdr:rowOff>
                  </from>
                  <to>
                    <xdr:col>2</xdr:col>
                    <xdr:colOff>60960</xdr:colOff>
                    <xdr:row>148</xdr:row>
                    <xdr:rowOff>7620</xdr:rowOff>
                  </to>
                </anchor>
              </controlPr>
            </control>
          </mc:Choice>
        </mc:AlternateContent>
        <mc:AlternateContent xmlns:mc="http://schemas.openxmlformats.org/markup-compatibility/2006">
          <mc:Choice Requires="x14">
            <control shapeId="1038" r:id="rId15" name="RB_CritRationalisatieProgr_F">
              <controlPr defaultSize="0" autoFill="0" autoLine="0" autoPict="0">
                <anchor moveWithCells="1">
                  <from>
                    <xdr:col>0</xdr:col>
                    <xdr:colOff>160020</xdr:colOff>
                    <xdr:row>146</xdr:row>
                    <xdr:rowOff>152400</xdr:rowOff>
                  </from>
                  <to>
                    <xdr:col>2</xdr:col>
                    <xdr:colOff>60960</xdr:colOff>
                    <xdr:row>149</xdr:row>
                    <xdr:rowOff>30480</xdr:rowOff>
                  </to>
                </anchor>
              </controlPr>
            </control>
          </mc:Choice>
        </mc:AlternateContent>
        <mc:AlternateContent xmlns:mc="http://schemas.openxmlformats.org/markup-compatibility/2006">
          <mc:Choice Requires="x14">
            <control shapeId="1044" r:id="rId16" name="RB_BeschikSchoolgebVrij_True">
              <controlPr defaultSize="0" autoFill="0" autoLine="0" autoPict="0">
                <anchor moveWithCells="1">
                  <from>
                    <xdr:col>0</xdr:col>
                    <xdr:colOff>160020</xdr:colOff>
                    <xdr:row>152</xdr:row>
                    <xdr:rowOff>0</xdr:rowOff>
                  </from>
                  <to>
                    <xdr:col>2</xdr:col>
                    <xdr:colOff>60960</xdr:colOff>
                    <xdr:row>155</xdr:row>
                    <xdr:rowOff>7620</xdr:rowOff>
                  </to>
                </anchor>
              </controlPr>
            </control>
          </mc:Choice>
        </mc:AlternateContent>
        <mc:AlternateContent xmlns:mc="http://schemas.openxmlformats.org/markup-compatibility/2006">
          <mc:Choice Requires="x14">
            <control shapeId="1045" r:id="rId17" name="RB_BeschikSchoolgebVrij_False">
              <controlPr defaultSize="0" autoFill="0" autoLine="0" autoPict="0">
                <anchor moveWithCells="1">
                  <from>
                    <xdr:col>0</xdr:col>
                    <xdr:colOff>160020</xdr:colOff>
                    <xdr:row>153</xdr:row>
                    <xdr:rowOff>152400</xdr:rowOff>
                  </from>
                  <to>
                    <xdr:col>2</xdr:col>
                    <xdr:colOff>60960</xdr:colOff>
                    <xdr:row>156</xdr:row>
                    <xdr:rowOff>30480</xdr:rowOff>
                  </to>
                </anchor>
              </controlPr>
            </control>
          </mc:Choice>
        </mc:AlternateContent>
        <mc:AlternateContent xmlns:mc="http://schemas.openxmlformats.org/markup-compatibility/2006">
          <mc:Choice Requires="x14">
            <control shapeId="1055" r:id="rId18" name="RB_Prov_Ant">
              <controlPr defaultSize="0" autoFill="0" autoLine="0" autoPict="0">
                <anchor moveWithCells="1">
                  <from>
                    <xdr:col>0</xdr:col>
                    <xdr:colOff>160020</xdr:colOff>
                    <xdr:row>33</xdr:row>
                    <xdr:rowOff>182880</xdr:rowOff>
                  </from>
                  <to>
                    <xdr:col>2</xdr:col>
                    <xdr:colOff>60960</xdr:colOff>
                    <xdr:row>37</xdr:row>
                    <xdr:rowOff>0</xdr:rowOff>
                  </to>
                </anchor>
              </controlPr>
            </control>
          </mc:Choice>
        </mc:AlternateContent>
        <mc:AlternateContent xmlns:mc="http://schemas.openxmlformats.org/markup-compatibility/2006">
          <mc:Choice Requires="x14">
            <control shapeId="1056" r:id="rId19" name="RB_Prov_BHG">
              <controlPr defaultSize="0" autoFill="0" autoLine="0" autoPict="0">
                <anchor moveWithCells="1">
                  <from>
                    <xdr:col>0</xdr:col>
                    <xdr:colOff>160020</xdr:colOff>
                    <xdr:row>35</xdr:row>
                    <xdr:rowOff>152400</xdr:rowOff>
                  </from>
                  <to>
                    <xdr:col>2</xdr:col>
                    <xdr:colOff>60960</xdr:colOff>
                    <xdr:row>38</xdr:row>
                    <xdr:rowOff>30480</xdr:rowOff>
                  </to>
                </anchor>
              </controlPr>
            </control>
          </mc:Choice>
        </mc:AlternateContent>
        <mc:AlternateContent xmlns:mc="http://schemas.openxmlformats.org/markup-compatibility/2006">
          <mc:Choice Requires="x14">
            <control shapeId="1067" r:id="rId20" name="RB_Prov_Lim">
              <controlPr defaultSize="0" autoFill="0" autoLine="0" autoPict="0">
                <anchor moveWithCells="1">
                  <from>
                    <xdr:col>14</xdr:col>
                    <xdr:colOff>106680</xdr:colOff>
                    <xdr:row>33</xdr:row>
                    <xdr:rowOff>182880</xdr:rowOff>
                  </from>
                  <to>
                    <xdr:col>16</xdr:col>
                    <xdr:colOff>121920</xdr:colOff>
                    <xdr:row>37</xdr:row>
                    <xdr:rowOff>0</xdr:rowOff>
                  </to>
                </anchor>
              </controlPr>
            </control>
          </mc:Choice>
        </mc:AlternateContent>
        <mc:AlternateContent xmlns:mc="http://schemas.openxmlformats.org/markup-compatibility/2006">
          <mc:Choice Requires="x14">
            <control shapeId="1068" r:id="rId21" name="RB_Prov_OV">
              <controlPr defaultSize="0" autoFill="0" autoLine="0" autoPict="0">
                <anchor moveWithCells="1">
                  <from>
                    <xdr:col>14</xdr:col>
                    <xdr:colOff>106680</xdr:colOff>
                    <xdr:row>35</xdr:row>
                    <xdr:rowOff>152400</xdr:rowOff>
                  </from>
                  <to>
                    <xdr:col>16</xdr:col>
                    <xdr:colOff>121920</xdr:colOff>
                    <xdr:row>38</xdr:row>
                    <xdr:rowOff>30480</xdr:rowOff>
                  </to>
                </anchor>
              </controlPr>
            </control>
          </mc:Choice>
        </mc:AlternateContent>
        <mc:AlternateContent xmlns:mc="http://schemas.openxmlformats.org/markup-compatibility/2006">
          <mc:Choice Requires="x14">
            <control shapeId="1069" r:id="rId22" name="RB_Prov_VB">
              <controlPr defaultSize="0" autoFill="0" autoLine="0" autoPict="0">
                <anchor moveWithCells="1">
                  <from>
                    <xdr:col>28</xdr:col>
                    <xdr:colOff>106680</xdr:colOff>
                    <xdr:row>33</xdr:row>
                    <xdr:rowOff>182880</xdr:rowOff>
                  </from>
                  <to>
                    <xdr:col>30</xdr:col>
                    <xdr:colOff>121920</xdr:colOff>
                    <xdr:row>37</xdr:row>
                    <xdr:rowOff>0</xdr:rowOff>
                  </to>
                </anchor>
              </controlPr>
            </control>
          </mc:Choice>
        </mc:AlternateContent>
        <mc:AlternateContent xmlns:mc="http://schemas.openxmlformats.org/markup-compatibility/2006">
          <mc:Choice Requires="x14">
            <control shapeId="1070" r:id="rId23" name="RB_Prov_WV">
              <controlPr defaultSize="0" autoFill="0" autoLine="0" autoPict="0">
                <anchor moveWithCells="1">
                  <from>
                    <xdr:col>28</xdr:col>
                    <xdr:colOff>106680</xdr:colOff>
                    <xdr:row>35</xdr:row>
                    <xdr:rowOff>152400</xdr:rowOff>
                  </from>
                  <to>
                    <xdr:col>30</xdr:col>
                    <xdr:colOff>121920</xdr:colOff>
                    <xdr:row>38</xdr:row>
                    <xdr:rowOff>30480</xdr:rowOff>
                  </to>
                </anchor>
              </controlPr>
            </control>
          </mc:Choice>
        </mc:AlternateContent>
        <mc:AlternateContent xmlns:mc="http://schemas.openxmlformats.org/markup-compatibility/2006">
          <mc:Choice Requires="x14">
            <control shapeId="1083" r:id="rId24" name="RB_Samen_Met_Andere_IM_True">
              <controlPr defaultSize="0" autoFill="0" autoLine="0" autoPict="0">
                <anchor moveWithCells="1">
                  <from>
                    <xdr:col>0</xdr:col>
                    <xdr:colOff>160020</xdr:colOff>
                    <xdr:row>100</xdr:row>
                    <xdr:rowOff>7620</xdr:rowOff>
                  </from>
                  <to>
                    <xdr:col>2</xdr:col>
                    <xdr:colOff>60960</xdr:colOff>
                    <xdr:row>103</xdr:row>
                    <xdr:rowOff>0</xdr:rowOff>
                  </to>
                </anchor>
              </controlPr>
            </control>
          </mc:Choice>
        </mc:AlternateContent>
        <mc:AlternateContent xmlns:mc="http://schemas.openxmlformats.org/markup-compatibility/2006">
          <mc:Choice Requires="x14">
            <control shapeId="1084" r:id="rId25" name="RB_Samen_Met_Andere_IM_False">
              <controlPr defaultSize="0" autoFill="0" autoLine="0" autoPict="0">
                <anchor moveWithCells="1">
                  <from>
                    <xdr:col>0</xdr:col>
                    <xdr:colOff>160020</xdr:colOff>
                    <xdr:row>102</xdr:row>
                    <xdr:rowOff>22860</xdr:rowOff>
                  </from>
                  <to>
                    <xdr:col>2</xdr:col>
                    <xdr:colOff>60960</xdr:colOff>
                    <xdr:row>104</xdr:row>
                    <xdr:rowOff>30480</xdr:rowOff>
                  </to>
                </anchor>
              </controlPr>
            </control>
          </mc:Choice>
        </mc:AlternateContent>
        <mc:AlternateContent xmlns:mc="http://schemas.openxmlformats.org/markup-compatibility/2006">
          <mc:Choice Requires="x14">
            <control shapeId="1085" r:id="rId26" name="RB_CoordinerendeMacht_True">
              <controlPr defaultSize="0" autoFill="0" autoLine="0" autoPict="0">
                <anchor moveWithCells="1">
                  <from>
                    <xdr:col>0</xdr:col>
                    <xdr:colOff>160020</xdr:colOff>
                    <xdr:row>107</xdr:row>
                    <xdr:rowOff>0</xdr:rowOff>
                  </from>
                  <to>
                    <xdr:col>2</xdr:col>
                    <xdr:colOff>60960</xdr:colOff>
                    <xdr:row>109</xdr:row>
                    <xdr:rowOff>7620</xdr:rowOff>
                  </to>
                </anchor>
              </controlPr>
            </control>
          </mc:Choice>
        </mc:AlternateContent>
        <mc:AlternateContent xmlns:mc="http://schemas.openxmlformats.org/markup-compatibility/2006">
          <mc:Choice Requires="x14">
            <control shapeId="1086" r:id="rId27" name="RB_CoordinerendeMacht_False">
              <controlPr defaultSize="0" autoFill="0" autoLine="0" autoPict="0">
                <anchor moveWithCells="1">
                  <from>
                    <xdr:col>0</xdr:col>
                    <xdr:colOff>160020</xdr:colOff>
                    <xdr:row>109</xdr:row>
                    <xdr:rowOff>0</xdr:rowOff>
                  </from>
                  <to>
                    <xdr:col>2</xdr:col>
                    <xdr:colOff>60960</xdr:colOff>
                    <xdr:row>110</xdr:row>
                    <xdr:rowOff>38100</xdr:rowOff>
                  </to>
                </anchor>
              </controlPr>
            </control>
          </mc:Choice>
        </mc:AlternateContent>
        <mc:AlternateContent xmlns:mc="http://schemas.openxmlformats.org/markup-compatibility/2006">
          <mc:Choice Requires="x14">
            <control shapeId="1088" r:id="rId28" name="RB_Samen_Met_Andere_OI_True">
              <controlPr defaultSize="0" autoFill="0" autoLine="0" autoPict="0">
                <anchor moveWithCells="1">
                  <from>
                    <xdr:col>0</xdr:col>
                    <xdr:colOff>160020</xdr:colOff>
                    <xdr:row>137</xdr:row>
                    <xdr:rowOff>7620</xdr:rowOff>
                  </from>
                  <to>
                    <xdr:col>2</xdr:col>
                    <xdr:colOff>60960</xdr:colOff>
                    <xdr:row>140</xdr:row>
                    <xdr:rowOff>22860</xdr:rowOff>
                  </to>
                </anchor>
              </controlPr>
            </control>
          </mc:Choice>
        </mc:AlternateContent>
        <mc:AlternateContent xmlns:mc="http://schemas.openxmlformats.org/markup-compatibility/2006">
          <mc:Choice Requires="x14">
            <control shapeId="1089" r:id="rId29" name="RB_Samen_Met_Andere_OI_False">
              <controlPr defaultSize="0" autoFill="0" autoLine="0" autoPict="0">
                <anchor moveWithCells="1">
                  <from>
                    <xdr:col>0</xdr:col>
                    <xdr:colOff>160020</xdr:colOff>
                    <xdr:row>140</xdr:row>
                    <xdr:rowOff>0</xdr:rowOff>
                  </from>
                  <to>
                    <xdr:col>2</xdr:col>
                    <xdr:colOff>60960</xdr:colOff>
                    <xdr:row>141</xdr:row>
                    <xdr:rowOff>38100</xdr:rowOff>
                  </to>
                </anchor>
              </controlPr>
            </control>
          </mc:Choice>
        </mc:AlternateContent>
        <mc:AlternateContent xmlns:mc="http://schemas.openxmlformats.org/markup-compatibility/2006">
          <mc:Choice Requires="x14">
            <control shapeId="1090" r:id="rId30" name="CB_OpenbareVerkoop_T">
              <controlPr defaultSize="0" autoFill="0" autoLine="0" autoPict="0">
                <anchor moveWithCells="1">
                  <from>
                    <xdr:col>0</xdr:col>
                    <xdr:colOff>160020</xdr:colOff>
                    <xdr:row>178</xdr:row>
                    <xdr:rowOff>22860</xdr:rowOff>
                  </from>
                  <to>
                    <xdr:col>1</xdr:col>
                    <xdr:colOff>99060</xdr:colOff>
                    <xdr:row>180</xdr:row>
                    <xdr:rowOff>0</xdr:rowOff>
                  </to>
                </anchor>
              </controlPr>
            </control>
          </mc:Choice>
        </mc:AlternateContent>
        <mc:AlternateContent xmlns:mc="http://schemas.openxmlformats.org/markup-compatibility/2006">
          <mc:Choice Requires="x14">
            <control shapeId="1091" r:id="rId31" name="CB_OpenbareVerkoop_F">
              <controlPr defaultSize="0" autoFill="0" autoLine="0" autoPict="0">
                <anchor moveWithCells="1">
                  <from>
                    <xdr:col>0</xdr:col>
                    <xdr:colOff>160020</xdr:colOff>
                    <xdr:row>179</xdr:row>
                    <xdr:rowOff>182880</xdr:rowOff>
                  </from>
                  <to>
                    <xdr:col>2</xdr:col>
                    <xdr:colOff>60960</xdr:colOff>
                    <xdr:row>181</xdr:row>
                    <xdr:rowOff>38100</xdr:rowOff>
                  </to>
                </anchor>
              </controlPr>
            </control>
          </mc:Choice>
        </mc:AlternateContent>
        <mc:AlternateContent xmlns:mc="http://schemas.openxmlformats.org/markup-compatibility/2006">
          <mc:Choice Requires="x14">
            <control shapeId="1094" r:id="rId32" name="RB_SamenWerking_OV_PS_True">
              <controlPr defaultSize="0" autoFill="0" autoLine="0" autoPict="0">
                <anchor moveWithCells="1">
                  <from>
                    <xdr:col>0</xdr:col>
                    <xdr:colOff>160020</xdr:colOff>
                    <xdr:row>222</xdr:row>
                    <xdr:rowOff>419100</xdr:rowOff>
                  </from>
                  <to>
                    <xdr:col>2</xdr:col>
                    <xdr:colOff>60960</xdr:colOff>
                    <xdr:row>226</xdr:row>
                    <xdr:rowOff>7620</xdr:rowOff>
                  </to>
                </anchor>
              </controlPr>
            </control>
          </mc:Choice>
        </mc:AlternateContent>
        <mc:AlternateContent xmlns:mc="http://schemas.openxmlformats.org/markup-compatibility/2006">
          <mc:Choice Requires="x14">
            <control shapeId="1095" r:id="rId33" name="RB_SamenWerking_OV_PS_False">
              <controlPr defaultSize="0" autoFill="0" autoLine="0" autoPict="0">
                <anchor moveWithCells="1">
                  <from>
                    <xdr:col>0</xdr:col>
                    <xdr:colOff>182880</xdr:colOff>
                    <xdr:row>225</xdr:row>
                    <xdr:rowOff>7620</xdr:rowOff>
                  </from>
                  <to>
                    <xdr:col>2</xdr:col>
                    <xdr:colOff>76200</xdr:colOff>
                    <xdr:row>227</xdr:row>
                    <xdr:rowOff>45720</xdr:rowOff>
                  </to>
                </anchor>
              </controlPr>
            </control>
          </mc:Choice>
        </mc:AlternateContent>
        <mc:AlternateContent xmlns:mc="http://schemas.openxmlformats.org/markup-compatibility/2006">
          <mc:Choice Requires="x14">
            <control shapeId="1096" r:id="rId34" name="CB_Dienst_Onr_Erfgoed">
              <controlPr defaultSize="0" autoFill="0" autoLine="0" autoPict="0">
                <anchor moveWithCells="1">
                  <from>
                    <xdr:col>0</xdr:col>
                    <xdr:colOff>175260</xdr:colOff>
                    <xdr:row>228</xdr:row>
                    <xdr:rowOff>144780</xdr:rowOff>
                  </from>
                  <to>
                    <xdr:col>2</xdr:col>
                    <xdr:colOff>68580</xdr:colOff>
                    <xdr:row>231</xdr:row>
                    <xdr:rowOff>7620</xdr:rowOff>
                  </to>
                </anchor>
              </controlPr>
            </control>
          </mc:Choice>
        </mc:AlternateContent>
        <mc:AlternateContent xmlns:mc="http://schemas.openxmlformats.org/markup-compatibility/2006">
          <mc:Choice Requires="x14">
            <control shapeId="1097" r:id="rId35" name="CB_VIPA">
              <controlPr defaultSize="0" autoFill="0" autoLine="0" autoPict="0">
                <anchor moveWithCells="1">
                  <from>
                    <xdr:col>0</xdr:col>
                    <xdr:colOff>160020</xdr:colOff>
                    <xdr:row>230</xdr:row>
                    <xdr:rowOff>0</xdr:rowOff>
                  </from>
                  <to>
                    <xdr:col>2</xdr:col>
                    <xdr:colOff>60960</xdr:colOff>
                    <xdr:row>233</xdr:row>
                    <xdr:rowOff>22860</xdr:rowOff>
                  </to>
                </anchor>
              </controlPr>
            </control>
          </mc:Choice>
        </mc:AlternateContent>
        <mc:AlternateContent xmlns:mc="http://schemas.openxmlformats.org/markup-compatibility/2006">
          <mc:Choice Requires="x14">
            <control shapeId="1098" r:id="rId36" name="CB_VGC">
              <controlPr defaultSize="0" autoFill="0" autoLine="0" autoPict="0">
                <anchor moveWithCells="1">
                  <from>
                    <xdr:col>0</xdr:col>
                    <xdr:colOff>160020</xdr:colOff>
                    <xdr:row>234</xdr:row>
                    <xdr:rowOff>0</xdr:rowOff>
                  </from>
                  <to>
                    <xdr:col>2</xdr:col>
                    <xdr:colOff>60960</xdr:colOff>
                    <xdr:row>237</xdr:row>
                    <xdr:rowOff>7620</xdr:rowOff>
                  </to>
                </anchor>
              </controlPr>
            </control>
          </mc:Choice>
        </mc:AlternateContent>
        <mc:AlternateContent xmlns:mc="http://schemas.openxmlformats.org/markup-compatibility/2006">
          <mc:Choice Requires="x14">
            <control shapeId="1099" r:id="rId37" name="CB_Andere_Overheden">
              <controlPr defaultSize="0" autoFill="0" autoLine="0" autoPict="0">
                <anchor moveWithCells="1">
                  <from>
                    <xdr:col>0</xdr:col>
                    <xdr:colOff>160020</xdr:colOff>
                    <xdr:row>236</xdr:row>
                    <xdr:rowOff>0</xdr:rowOff>
                  </from>
                  <to>
                    <xdr:col>2</xdr:col>
                    <xdr:colOff>60960</xdr:colOff>
                    <xdr:row>238</xdr:row>
                    <xdr:rowOff>38100</xdr:rowOff>
                  </to>
                </anchor>
              </controlPr>
            </control>
          </mc:Choice>
        </mc:AlternateContent>
        <mc:AlternateContent xmlns:mc="http://schemas.openxmlformats.org/markup-compatibility/2006">
          <mc:Choice Requires="x14">
            <control shapeId="1100" r:id="rId38" name="CB_GebAfgebrOntrGesubAGIOnGeb1">
              <controlPr defaultSize="0" autoFill="0" autoLine="0" autoPict="0">
                <anchor moveWithCells="1" sizeWithCells="1">
                  <from>
                    <xdr:col>32</xdr:col>
                    <xdr:colOff>83820</xdr:colOff>
                    <xdr:row>436</xdr:row>
                    <xdr:rowOff>0</xdr:rowOff>
                  </from>
                  <to>
                    <xdr:col>34</xdr:col>
                    <xdr:colOff>106680</xdr:colOff>
                    <xdr:row>438</xdr:row>
                    <xdr:rowOff>0</xdr:rowOff>
                  </to>
                </anchor>
              </controlPr>
            </control>
          </mc:Choice>
        </mc:AlternateContent>
        <mc:AlternateContent xmlns:mc="http://schemas.openxmlformats.org/markup-compatibility/2006">
          <mc:Choice Requires="x14">
            <control shapeId="1101" r:id="rId39" name="CB_GebAfgebrOntrGesubAGIOnGeb2">
              <controlPr defaultSize="0" autoFill="0" autoLine="0" autoPict="0">
                <anchor moveWithCells="1" sizeWithCells="1">
                  <from>
                    <xdr:col>32</xdr:col>
                    <xdr:colOff>99060</xdr:colOff>
                    <xdr:row>434</xdr:row>
                    <xdr:rowOff>160020</xdr:rowOff>
                  </from>
                  <to>
                    <xdr:col>34</xdr:col>
                    <xdr:colOff>114300</xdr:colOff>
                    <xdr:row>441</xdr:row>
                    <xdr:rowOff>144780</xdr:rowOff>
                  </to>
                </anchor>
              </controlPr>
            </control>
          </mc:Choice>
        </mc:AlternateContent>
        <mc:AlternateContent xmlns:mc="http://schemas.openxmlformats.org/markup-compatibility/2006">
          <mc:Choice Requires="x14">
            <control shapeId="1106" r:id="rId40" name="Check Box 82">
              <controlPr defaultSize="0" autoFill="0" autoLine="0" autoPict="0">
                <anchor moveWithCells="1">
                  <from>
                    <xdr:col>0</xdr:col>
                    <xdr:colOff>160020</xdr:colOff>
                    <xdr:row>240</xdr:row>
                    <xdr:rowOff>144780</xdr:rowOff>
                  </from>
                  <to>
                    <xdr:col>2</xdr:col>
                    <xdr:colOff>60960</xdr:colOff>
                    <xdr:row>243</xdr:row>
                    <xdr:rowOff>22860</xdr:rowOff>
                  </to>
                </anchor>
              </controlPr>
            </control>
          </mc:Choice>
        </mc:AlternateContent>
        <mc:AlternateContent xmlns:mc="http://schemas.openxmlformats.org/markup-compatibility/2006">
          <mc:Choice Requires="x14">
            <control shapeId="1107" r:id="rId41" name="Check Box 83">
              <controlPr defaultSize="0" autoFill="0" autoLine="0" autoPict="0">
                <anchor moveWithCells="1">
                  <from>
                    <xdr:col>0</xdr:col>
                    <xdr:colOff>160020</xdr:colOff>
                    <xdr:row>239</xdr:row>
                    <xdr:rowOff>373380</xdr:rowOff>
                  </from>
                  <to>
                    <xdr:col>2</xdr:col>
                    <xdr:colOff>60960</xdr:colOff>
                    <xdr:row>241</xdr:row>
                    <xdr:rowOff>30480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0</xdr:col>
                    <xdr:colOff>228600</xdr:colOff>
                    <xdr:row>183</xdr:row>
                    <xdr:rowOff>7620</xdr:rowOff>
                  </from>
                  <to>
                    <xdr:col>2</xdr:col>
                    <xdr:colOff>7620</xdr:colOff>
                    <xdr:row>184</xdr:row>
                    <xdr:rowOff>7620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0</xdr:col>
                    <xdr:colOff>228600</xdr:colOff>
                    <xdr:row>188</xdr:row>
                    <xdr:rowOff>7620</xdr:rowOff>
                  </from>
                  <to>
                    <xdr:col>2</xdr:col>
                    <xdr:colOff>30480</xdr:colOff>
                    <xdr:row>189</xdr:row>
                    <xdr:rowOff>182880</xdr:rowOff>
                  </to>
                </anchor>
              </controlPr>
            </control>
          </mc:Choice>
        </mc:AlternateContent>
        <mc:AlternateContent xmlns:mc="http://schemas.openxmlformats.org/markup-compatibility/2006">
          <mc:Choice Requires="x14">
            <control shapeId="1111" r:id="rId44" name="CB_BeschrijvingGebouwen">
              <controlPr defaultSize="0" autoFill="0" autoLine="0" autoPict="0">
                <anchor moveWithCells="1">
                  <from>
                    <xdr:col>0</xdr:col>
                    <xdr:colOff>160020</xdr:colOff>
                    <xdr:row>674</xdr:row>
                    <xdr:rowOff>0</xdr:rowOff>
                  </from>
                  <to>
                    <xdr:col>2</xdr:col>
                    <xdr:colOff>60960</xdr:colOff>
                    <xdr:row>677</xdr:row>
                    <xdr:rowOff>7620</xdr:rowOff>
                  </to>
                </anchor>
              </controlPr>
            </control>
          </mc:Choice>
        </mc:AlternateContent>
        <mc:AlternateContent xmlns:mc="http://schemas.openxmlformats.org/markup-compatibility/2006">
          <mc:Choice Requires="x14">
            <control shapeId="1112" r:id="rId45" name="CB_Verkoopovereenkomst">
              <controlPr defaultSize="0" autoFill="0" autoLine="0" autoPict="0">
                <anchor moveWithCells="1">
                  <from>
                    <xdr:col>0</xdr:col>
                    <xdr:colOff>152400</xdr:colOff>
                    <xdr:row>668</xdr:row>
                    <xdr:rowOff>7620</xdr:rowOff>
                  </from>
                  <to>
                    <xdr:col>1</xdr:col>
                    <xdr:colOff>76200</xdr:colOff>
                    <xdr:row>671</xdr:row>
                    <xdr:rowOff>0</xdr:rowOff>
                  </to>
                </anchor>
              </controlPr>
            </control>
          </mc:Choice>
        </mc:AlternateContent>
        <mc:AlternateContent xmlns:mc="http://schemas.openxmlformats.org/markup-compatibility/2006">
          <mc:Choice Requires="x14">
            <control shapeId="1113" r:id="rId46" name="CB_KadastraalPlanEnLegger">
              <controlPr defaultSize="0" autoFill="0" autoLine="0" autoPict="0">
                <anchor moveWithCells="1">
                  <from>
                    <xdr:col>0</xdr:col>
                    <xdr:colOff>160020</xdr:colOff>
                    <xdr:row>670</xdr:row>
                    <xdr:rowOff>0</xdr:rowOff>
                  </from>
                  <to>
                    <xdr:col>2</xdr:col>
                    <xdr:colOff>60960</xdr:colOff>
                    <xdr:row>673</xdr:row>
                    <xdr:rowOff>7620</xdr:rowOff>
                  </to>
                </anchor>
              </controlPr>
            </control>
          </mc:Choice>
        </mc:AlternateContent>
        <mc:AlternateContent xmlns:mc="http://schemas.openxmlformats.org/markup-compatibility/2006">
          <mc:Choice Requires="x14">
            <control shapeId="1117" r:id="rId47" name="CB_BodemAttest">
              <controlPr defaultSize="0" autoFill="0" autoLine="0" autoPict="0">
                <anchor moveWithCells="1">
                  <from>
                    <xdr:col>0</xdr:col>
                    <xdr:colOff>160020</xdr:colOff>
                    <xdr:row>672</xdr:row>
                    <xdr:rowOff>7620</xdr:rowOff>
                  </from>
                  <to>
                    <xdr:col>2</xdr:col>
                    <xdr:colOff>60960</xdr:colOff>
                    <xdr:row>675</xdr:row>
                    <xdr:rowOff>22860</xdr:rowOff>
                  </to>
                </anchor>
              </controlPr>
            </control>
          </mc:Choice>
        </mc:AlternateContent>
        <mc:AlternateContent xmlns:mc="http://schemas.openxmlformats.org/markup-compatibility/2006">
          <mc:Choice Requires="x14">
            <control shapeId="1124" r:id="rId48" name="Check Box 100">
              <controlPr defaultSize="0" autoFill="0" autoLine="0" autoPict="0">
                <anchor moveWithCells="1">
                  <from>
                    <xdr:col>0</xdr:col>
                    <xdr:colOff>160020</xdr:colOff>
                    <xdr:row>676</xdr:row>
                    <xdr:rowOff>7620</xdr:rowOff>
                  </from>
                  <to>
                    <xdr:col>1</xdr:col>
                    <xdr:colOff>76200</xdr:colOff>
                    <xdr:row>679</xdr:row>
                    <xdr:rowOff>0</xdr:rowOff>
                  </to>
                </anchor>
              </controlPr>
            </control>
          </mc:Choice>
        </mc:AlternateContent>
        <mc:AlternateContent xmlns:mc="http://schemas.openxmlformats.org/markup-compatibility/2006">
          <mc:Choice Requires="x14">
            <control shapeId="1125" r:id="rId49" name="Check Box 101">
              <controlPr defaultSize="0" autoFill="0" autoLine="0" autoPict="0">
                <anchor moveWithCells="1">
                  <from>
                    <xdr:col>0</xdr:col>
                    <xdr:colOff>160020</xdr:colOff>
                    <xdr:row>678</xdr:row>
                    <xdr:rowOff>7620</xdr:rowOff>
                  </from>
                  <to>
                    <xdr:col>1</xdr:col>
                    <xdr:colOff>76200</xdr:colOff>
                    <xdr:row>681</xdr:row>
                    <xdr:rowOff>0</xdr:rowOff>
                  </to>
                </anchor>
              </controlPr>
            </control>
          </mc:Choice>
        </mc:AlternateContent>
        <mc:AlternateContent xmlns:mc="http://schemas.openxmlformats.org/markup-compatibility/2006">
          <mc:Choice Requires="x14">
            <control shapeId="1126" r:id="rId50" name="Check Box 102">
              <controlPr defaultSize="0" autoFill="0" autoLine="0" autoPict="0">
                <anchor moveWithCells="1">
                  <from>
                    <xdr:col>0</xdr:col>
                    <xdr:colOff>160020</xdr:colOff>
                    <xdr:row>680</xdr:row>
                    <xdr:rowOff>0</xdr:rowOff>
                  </from>
                  <to>
                    <xdr:col>1</xdr:col>
                    <xdr:colOff>76200</xdr:colOff>
                    <xdr:row>683</xdr:row>
                    <xdr:rowOff>0</xdr:rowOff>
                  </to>
                </anchor>
              </controlPr>
            </control>
          </mc:Choice>
        </mc:AlternateContent>
        <mc:AlternateContent xmlns:mc="http://schemas.openxmlformats.org/markup-compatibility/2006">
          <mc:Choice Requires="x14">
            <control shapeId="1127" r:id="rId51" name="Check Box 103">
              <controlPr defaultSize="0" autoFill="0" autoLine="0" autoPict="0">
                <anchor moveWithCells="1">
                  <from>
                    <xdr:col>0</xdr:col>
                    <xdr:colOff>160020</xdr:colOff>
                    <xdr:row>682</xdr:row>
                    <xdr:rowOff>0</xdr:rowOff>
                  </from>
                  <to>
                    <xdr:col>1</xdr:col>
                    <xdr:colOff>76200</xdr:colOff>
                    <xdr:row>684</xdr:row>
                    <xdr:rowOff>7620</xdr:rowOff>
                  </to>
                </anchor>
              </controlPr>
            </control>
          </mc:Choice>
        </mc:AlternateContent>
        <mc:AlternateContent xmlns:mc="http://schemas.openxmlformats.org/markup-compatibility/2006">
          <mc:Choice Requires="x14">
            <control shapeId="1128" r:id="rId52" name="Check Box 104">
              <controlPr defaultSize="0" autoFill="0" autoLine="0" autoPict="0">
                <anchor moveWithCells="1">
                  <from>
                    <xdr:col>0</xdr:col>
                    <xdr:colOff>160020</xdr:colOff>
                    <xdr:row>686</xdr:row>
                    <xdr:rowOff>7620</xdr:rowOff>
                  </from>
                  <to>
                    <xdr:col>1</xdr:col>
                    <xdr:colOff>76200</xdr:colOff>
                    <xdr:row>689</xdr:row>
                    <xdr:rowOff>0</xdr:rowOff>
                  </to>
                </anchor>
              </controlPr>
            </control>
          </mc:Choice>
        </mc:AlternateContent>
        <mc:AlternateContent xmlns:mc="http://schemas.openxmlformats.org/markup-compatibility/2006">
          <mc:Choice Requires="x14">
            <control shapeId="1129" r:id="rId53" name="Check Box 105">
              <controlPr defaultSize="0" autoFill="0" autoLine="0" autoPict="0">
                <anchor moveWithCells="1">
                  <from>
                    <xdr:col>0</xdr:col>
                    <xdr:colOff>160020</xdr:colOff>
                    <xdr:row>688</xdr:row>
                    <xdr:rowOff>7620</xdr:rowOff>
                  </from>
                  <to>
                    <xdr:col>1</xdr:col>
                    <xdr:colOff>76200</xdr:colOff>
                    <xdr:row>691</xdr:row>
                    <xdr:rowOff>0</xdr:rowOff>
                  </to>
                </anchor>
              </controlPr>
            </control>
          </mc:Choice>
        </mc:AlternateContent>
        <mc:AlternateContent xmlns:mc="http://schemas.openxmlformats.org/markup-compatibility/2006">
          <mc:Choice Requires="x14">
            <control shapeId="1130" r:id="rId54" name="Check Box 106">
              <controlPr defaultSize="0" autoFill="0" autoLine="0" autoPict="0">
                <anchor moveWithCells="1">
                  <from>
                    <xdr:col>0</xdr:col>
                    <xdr:colOff>160020</xdr:colOff>
                    <xdr:row>691</xdr:row>
                    <xdr:rowOff>30480</xdr:rowOff>
                  </from>
                  <to>
                    <xdr:col>1</xdr:col>
                    <xdr:colOff>76200</xdr:colOff>
                    <xdr:row>691</xdr:row>
                    <xdr:rowOff>228600</xdr:rowOff>
                  </to>
                </anchor>
              </controlPr>
            </control>
          </mc:Choice>
        </mc:AlternateContent>
        <mc:AlternateContent xmlns:mc="http://schemas.openxmlformats.org/markup-compatibility/2006">
          <mc:Choice Requires="x14">
            <control shapeId="1131" r:id="rId55" name="Check Box 107">
              <controlPr defaultSize="0" autoFill="0" autoLine="0" autoPict="0">
                <anchor moveWithCells="1">
                  <from>
                    <xdr:col>0</xdr:col>
                    <xdr:colOff>160020</xdr:colOff>
                    <xdr:row>692</xdr:row>
                    <xdr:rowOff>22860</xdr:rowOff>
                  </from>
                  <to>
                    <xdr:col>1</xdr:col>
                    <xdr:colOff>76200</xdr:colOff>
                    <xdr:row>695</xdr:row>
                    <xdr:rowOff>22860</xdr:rowOff>
                  </to>
                </anchor>
              </controlPr>
            </control>
          </mc:Choice>
        </mc:AlternateContent>
        <mc:AlternateContent xmlns:mc="http://schemas.openxmlformats.org/markup-compatibility/2006">
          <mc:Choice Requires="x14">
            <control shapeId="1132" r:id="rId56" name="Check Box 108">
              <controlPr defaultSize="0" autoFill="0" autoLine="0" autoPict="0">
                <anchor moveWithCells="1">
                  <from>
                    <xdr:col>0</xdr:col>
                    <xdr:colOff>160020</xdr:colOff>
                    <xdr:row>695</xdr:row>
                    <xdr:rowOff>38100</xdr:rowOff>
                  </from>
                  <to>
                    <xdr:col>1</xdr:col>
                    <xdr:colOff>76200</xdr:colOff>
                    <xdr:row>695</xdr:row>
                    <xdr:rowOff>236220</xdr:rowOff>
                  </to>
                </anchor>
              </controlPr>
            </control>
          </mc:Choice>
        </mc:AlternateContent>
        <mc:AlternateContent xmlns:mc="http://schemas.openxmlformats.org/markup-compatibility/2006">
          <mc:Choice Requires="x14">
            <control shapeId="1133" r:id="rId57" name="Check Box 109">
              <controlPr defaultSize="0" autoFill="0" autoLine="0" autoPict="0">
                <anchor moveWithCells="1">
                  <from>
                    <xdr:col>0</xdr:col>
                    <xdr:colOff>160020</xdr:colOff>
                    <xdr:row>684</xdr:row>
                    <xdr:rowOff>7620</xdr:rowOff>
                  </from>
                  <to>
                    <xdr:col>1</xdr:col>
                    <xdr:colOff>76200</xdr:colOff>
                    <xdr:row>687</xdr:row>
                    <xdr:rowOff>0</xdr:rowOff>
                  </to>
                </anchor>
              </controlPr>
            </control>
          </mc:Choice>
        </mc:AlternateContent>
        <mc:AlternateContent xmlns:mc="http://schemas.openxmlformats.org/markup-compatibility/2006">
          <mc:Choice Requires="x14">
            <control shapeId="1135" r:id="rId58" name="Check Box 111">
              <controlPr defaultSize="0" autoFill="0" autoLine="0" autoPict="0">
                <anchor moveWithCells="1">
                  <from>
                    <xdr:col>0</xdr:col>
                    <xdr:colOff>160020</xdr:colOff>
                    <xdr:row>231</xdr:row>
                    <xdr:rowOff>160020</xdr:rowOff>
                  </from>
                  <to>
                    <xdr:col>2</xdr:col>
                    <xdr:colOff>60960</xdr:colOff>
                    <xdr:row>235</xdr:row>
                    <xdr:rowOff>0</xdr:rowOff>
                  </to>
                </anchor>
              </controlPr>
            </control>
          </mc:Choice>
        </mc:AlternateContent>
        <mc:AlternateContent xmlns:mc="http://schemas.openxmlformats.org/markup-compatibility/2006">
          <mc:Choice Requires="x14">
            <control shapeId="1137" r:id="rId59" name="CB_LokLOAfgebrOntrGesubAGIOnG1">
              <controlPr defaultSize="0" autoFill="0" autoLine="0" autoPict="0">
                <anchor moveWithCells="1">
                  <from>
                    <xdr:col>33</xdr:col>
                    <xdr:colOff>30480</xdr:colOff>
                    <xdr:row>462</xdr:row>
                    <xdr:rowOff>0</xdr:rowOff>
                  </from>
                  <to>
                    <xdr:col>35</xdr:col>
                    <xdr:colOff>38100</xdr:colOff>
                    <xdr:row>464</xdr:row>
                    <xdr:rowOff>7620</xdr:rowOff>
                  </to>
                </anchor>
              </controlPr>
            </control>
          </mc:Choice>
        </mc:AlternateContent>
        <mc:AlternateContent xmlns:mc="http://schemas.openxmlformats.org/markup-compatibility/2006">
          <mc:Choice Requires="x14">
            <control shapeId="1138" r:id="rId60" name="CB_LokLOAfgebrOntrGesubAGIOnG1">
              <controlPr defaultSize="0" autoFill="0" autoLine="0" autoPict="0">
                <anchor moveWithCells="1">
                  <from>
                    <xdr:col>33</xdr:col>
                    <xdr:colOff>30480</xdr:colOff>
                    <xdr:row>463</xdr:row>
                    <xdr:rowOff>22860</xdr:rowOff>
                  </from>
                  <to>
                    <xdr:col>35</xdr:col>
                    <xdr:colOff>38100</xdr:colOff>
                    <xdr:row>466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B8AFA21370DD40B77B761990B36654" ma:contentTypeVersion="1" ma:contentTypeDescription="Create a new document." ma:contentTypeScope="" ma:versionID="ea29b9a3da72a71a6298c208521d2b0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B8E8FD-2135-4808-BC8F-871923DA42E7}">
  <ds:schemaRefs>
    <ds:schemaRef ds:uri="http://schemas.microsoft.com/sharepoint/v3/contenttype/forms"/>
  </ds:schemaRefs>
</ds:datastoreItem>
</file>

<file path=customXml/itemProps2.xml><?xml version="1.0" encoding="utf-8"?>
<ds:datastoreItem xmlns:ds="http://schemas.openxmlformats.org/officeDocument/2006/customXml" ds:itemID="{46D5DCA0-FFFE-477A-9763-54B922A431DC}">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FD7EA1-85CB-46F2-BF8C-D1C48F954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244</vt:i4>
      </vt:variant>
    </vt:vector>
  </HeadingPairs>
  <TitlesOfParts>
    <vt:vector size="245" baseType="lpstr">
      <vt:lpstr>aanvraag</vt:lpstr>
      <vt:lpstr>AardAanvraag_fldAantalBijkomendePlaatsen</vt:lpstr>
      <vt:lpstr>AardAanvraag_fldAantalLeerlingenNieuweInfra</vt:lpstr>
      <vt:lpstr>AardAanvraag_fldBeschrijving</vt:lpstr>
      <vt:lpstr>AardAanvraag_fldDatumUitvoeringsperiodeJaren</vt:lpstr>
      <vt:lpstr>AardAanvraag_fldDatumUitvoeringsperiodeMaanden</vt:lpstr>
      <vt:lpstr>AardAanvraag_fldMotivatie</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AdministratieveGegevens_fldAndereOnderwijsinstellingsnummer</vt:lpstr>
      <vt:lpstr>AdministratieveGegevens_fldBankrekening</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AdministratieveGegevens_fldIMKBO</vt:lpstr>
      <vt:lpstr>AdministratieveGegevens_fldKadastraleGegevensWerkenDatumAkte</vt:lpstr>
      <vt:lpstr>AdministratieveGegevens_fldKBO</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aanvraag!Afdrukbereik</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BerekeningBestaandBrutoOppervlakte_fldLokaalLOBouwjaarGebouw1</vt:lpstr>
      <vt:lpstr>BerekeningBestaandBrutoOppervlakte_fldLokaalLOBouwjaarGebouw2</vt:lpstr>
      <vt:lpstr>BerekeningBestaandBrutoOppervlakte_fldLokaalLOBouwjaarOnttrokkenGebouw1</vt:lpstr>
      <vt:lpstr>BerekeningBestaandBrutoOppervlakte_fldLokaalLOBouwjaarOnttrokkenGebouw2</vt:lpstr>
      <vt:lpstr>BerekeningBestaandBrutoOppervlakte_fldLokaalLOBrutoOppM2Gebouw1</vt:lpstr>
      <vt:lpstr>BerekeningBestaandBrutoOppervlakte_fldLokaalLOBrutoOppM2Gebouw2</vt:lpstr>
      <vt:lpstr>BerekeningBestaandBrutoOppervlakte_fldLokaalLOBrutoOppM2OnttrokkenGebouw1</vt:lpstr>
      <vt:lpstr>BerekeningBestaandBrutoOppervlakte_fldLokaalLOBrutoOppM2OnttrokkenGebouw2</vt:lpstr>
      <vt:lpstr>BerekeningBestaandBrutoOppervlakte_fldLokaalLOGebouwcodeOnttrokkenGebouw1</vt:lpstr>
      <vt:lpstr>BerekeningBestaandBrutoOppervlakte_fldLokaalLOGebouwcodeOnttrokkenGebouw2</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BerekeningBestaandeBrutoOppervlakte_fldBouwjaar1</vt:lpstr>
      <vt:lpstr>BerekeningBestaandeBrutoOppervlakte_fldBouwjaar10</vt:lpstr>
      <vt:lpstr>BerekeningBestaandeBrutoOppervlakte_fldBouwjaar11</vt:lpstr>
      <vt:lpstr>BerekeningBestaandeBrutoOppervlakte_fldBouwjaar12</vt:lpstr>
      <vt:lpstr>BerekeningBestaandeBrutoOppervlakte_fldBouwjaar2</vt:lpstr>
      <vt:lpstr>BerekeningBestaandeBrutoOppervlakte_fldBouwjaar3</vt:lpstr>
      <vt:lpstr>BerekeningBestaandeBrutoOppervlakte_fldBouwjaar4</vt:lpstr>
      <vt:lpstr>BerekeningBestaandeBrutoOppervlakte_fldBouwjaar5</vt:lpstr>
      <vt:lpstr>BerekeningBestaandeBrutoOppervlakte_fldBouwjaar6</vt:lpstr>
      <vt:lpstr>BerekeningBestaandeBrutoOppervlakte_fldBouwjaar7</vt:lpstr>
      <vt:lpstr>BerekeningBestaandeBrutoOppervlakte_fldBouwjaar8</vt:lpstr>
      <vt:lpstr>BerekeningBestaandeBrutoOppervlakte_fldBouwjaar9</vt:lpstr>
      <vt:lpstr>BerekeningBestaandeBrutoOppervlakte_fldBrutoOppervlakte1</vt:lpstr>
      <vt:lpstr>BerekeningBestaandeBrutoOppervlakte_fldBrutoOppervlakte10</vt:lpstr>
      <vt:lpstr>BerekeningBestaandeBrutoOppervlakte_fldBrutoOppervlakte11</vt:lpstr>
      <vt:lpstr>BerekeningBestaandeBrutoOppervlakte_fldBrutoOppervlakte12</vt:lpstr>
      <vt:lpstr>BerekeningBestaandeBrutoOppervlakte_fldBrutoOppervlakte2</vt:lpstr>
      <vt:lpstr>BerekeningBestaandeBrutoOppervlakte_fldBrutoOppervlakte3</vt:lpstr>
      <vt:lpstr>BerekeningBestaandeBrutoOppervlakte_fldBrutoOppervlakte4</vt:lpstr>
      <vt:lpstr>BerekeningBestaandeBrutoOppervlakte_fldBrutoOppervlakte5</vt:lpstr>
      <vt:lpstr>BerekeningBestaandeBrutoOppervlakte_fldBrutoOppervlakte6</vt:lpstr>
      <vt:lpstr>BerekeningBestaandeBrutoOppervlakte_fldBrutoOppervlakte7</vt:lpstr>
      <vt:lpstr>BerekeningBestaandeBrutoOppervlakte_fldBrutoOppervlakte8</vt:lpstr>
      <vt:lpstr>BerekeningBestaandeBrutoOppervlakte_fldBrutoOppervlakte9</vt:lpstr>
      <vt:lpstr>BerekeningBestaandeBrutoOppervlakte_fldGebouwcode1</vt:lpstr>
      <vt:lpstr>BerekeningBestaandeBrutoOppervlakte_fldGebouwcode10</vt:lpstr>
      <vt:lpstr>BerekeningBestaandeBrutoOppervlakte_fldGebouwcode11</vt:lpstr>
      <vt:lpstr>BerekeningBestaandeBrutoOppervlakte_fldGebouwcode12</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BerekeningFysischeNorm_fdlTotaalAantalLeerlingen</vt:lpstr>
      <vt:lpstr>BerekeningFysischeNorm_fldAantalFiets</vt:lpstr>
      <vt:lpstr>BerekeningFysischeNorm_fldAantalLeerlingenDerdeGraadOfHogereCyclus</vt:lpstr>
      <vt:lpstr>BerekeningFysischeNorm_fldAantalPersoneelsledenHalveOpdracht</vt:lpstr>
      <vt:lpstr>BerekeningFysischeNorm_fldAantalWekelijkseLestijdenLO</vt:lpstr>
      <vt:lpstr>BerekeningMaximaleBrutoOppervlakte_fldAantalLeerlingenPraktischOfKunstvakBouwEersteGraad</vt:lpstr>
      <vt:lpstr>BerekeningMaximaleBrutoOppervlakte_fldAantalLeerlingenPraktischOfKunstvakBouwOverige</vt:lpstr>
      <vt:lpstr>BerekeningMaximaleBrutoOppervlakte_fldAantalLeerlingenPraktischOfKunstvakHoutEersteGraad</vt:lpstr>
      <vt:lpstr>BerekeningMaximaleBrutoOppervlakte_fldAantalLeerlingenPraktischOfKunstvakHoutOverige</vt:lpstr>
      <vt:lpstr>BerekeningMaximaleBrutoOppervlakte_fldLestijdenPraktischOfKunstVakEersteGraad</vt:lpstr>
      <vt:lpstr>BerekeningMaximaleBrutoOppervlakte_fldLestijdenPraktischOfKunstvakStudiegebiedAuto</vt:lpstr>
      <vt:lpstr>BerekeningMaximaleBrutoOppervlakte_fldLestijdenPraktischOfKunstvakStudiegebiedBallet</vt:lpstr>
      <vt:lpstr>BerekeningMaximaleBrutoOppervlakte_fldLestijdenPraktischOfKunstvakStudiegebiedBeeldendeKunst</vt:lpstr>
      <vt:lpstr>BerekeningMaximaleBrutoOppervlakte_fldLestijdenPraktischOfKunstvakStudiegebiedChemie</vt:lpstr>
      <vt:lpstr>BerekeningMaximaleBrutoOppervlakte_fldLestijdenPraktischOfKunstvakStudiegebiedDecoratieveTechnieken</vt:lpstr>
      <vt:lpstr>BerekeningMaximaleBrutoOppervlakte_fldLestijdenPraktischOfKunstvakStudiegebiedFotografie</vt:lpstr>
      <vt:lpstr>BerekeningMaximaleBrutoOppervlakte_fldLestijdenPraktischOfKunstvakStudiegebiedGlastechnieken</vt:lpstr>
      <vt:lpstr>BerekeningMaximaleBrutoOppervlakte_fldLestijdenPraktischOfKunstvakStudiegebiedGrafischeTechnieken</vt:lpstr>
      <vt:lpstr>BerekeningMaximaleBrutoOppervlakte_fldLestijdenPraktischOfKunstvakStudiegebiedHandel</vt:lpstr>
      <vt:lpstr>BerekeningMaximaleBrutoOppervlakte_fldLestijdenPraktischOfKunstvakStudiegebiedHout</vt:lpstr>
      <vt:lpstr>BerekeningMaximaleBrutoOppervlakte_fldLestijdenPraktischOfKunstvakStudiegebiedJuwelen</vt:lpstr>
      <vt:lpstr>BerekeningMaximaleBrutoOppervlakte_fldLestijdenPraktischOfKunstvakStudiegebiedKoelingEnWarmte</vt:lpstr>
      <vt:lpstr>BerekeningMaximaleBrutoOppervlakte_fldLestijdenPraktischOfKunstvakStudiegebiedLandEnTuinbouw</vt:lpstr>
      <vt:lpstr>BerekeningMaximaleBrutoOppervlakte_fldLestijdenPraktischOfKunstvakStudiegebiedLichaamsverzorging</vt:lpstr>
      <vt:lpstr>BerekeningMaximaleBrutoOppervlakte_fldLestijdenPraktischOfKunstvakStudiegebiedMaritiemeOpleidingen</vt:lpstr>
      <vt:lpstr>BerekeningMaximaleBrutoOppervlakte_fldLestijdenPraktischOfKunstvakStudiegebiedMechanicaElektriciteit</vt:lpstr>
      <vt:lpstr>BerekeningMaximaleBrutoOppervlakte_fldLestijdenPraktischOfKunstvakStudiegebiedMode</vt:lpstr>
      <vt:lpstr>BerekeningMaximaleBrutoOppervlakte_fldLestijdenPraktischOfKunstvakStudiegebiedMuziekinstrumentenBouw</vt:lpstr>
      <vt:lpstr>BerekeningMaximaleBrutoOppervlakte_fldLestijdenPraktischOfKunstvakStudiegebiedOptiek</vt:lpstr>
      <vt:lpstr>BerekeningMaximaleBrutoOppervlakte_fldLestijdenPraktischOfKunstvakStudiegebiedOrthopedischeTechnieken</vt:lpstr>
      <vt:lpstr>BerekeningMaximaleBrutoOppervlakte_fldLestijdenPraktischOfKunstvakStudiegebiedPersonenzorg</vt:lpstr>
      <vt:lpstr>BerekeningMaximaleBrutoOppervlakte_fldLestijdenPraktischOfKunstvakStudiegebiedPodiumKunsten</vt:lpstr>
      <vt:lpstr>BerekeningMaximaleBrutoOppervlakte_fldLestijdenPraktischOfKunstvakStudiegebiedTandtechnieken</vt:lpstr>
      <vt:lpstr>BerekeningMaximaleBrutoOppervlakte_fldLestijdenPraktischOfKunstvakStudiegebiedTextiel</vt:lpstr>
      <vt:lpstr>BerekeningMaximaleBrutoOppervlakte_fldLestijdenPraktischOfKunstvakStudiegebiedToerisme</vt:lpstr>
      <vt:lpstr>BerekeningMaximaleBrutoOppervlakte_fldLestijdenPraktischOfKunstvakStudiegebiedVoeding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Ondertekening_fldDag</vt:lpstr>
      <vt:lpstr>Ondertekening_fldFunctie</vt:lpstr>
      <vt:lpstr>Ondertekening_fldHandtekening</vt:lpstr>
      <vt:lpstr>Ondertekening_fldJaar</vt:lpstr>
      <vt:lpstr>Ondertekening_fldMaand</vt:lpstr>
      <vt:lpstr>Ondertekening_fldNaam</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OppervlakteNieuwbouwEnKostprijs_fldBouwjaarLokalenTechnischeLokalenGebouw1Aankoop</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OppervlakteNieuwbouwEnKostprijs_fldBrutoOppLokalenTechnischeLokalenGebouw1Aankoop</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vector>
  </TitlesOfParts>
  <Company>AGIOn - Stafdienst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Aankoopformulier_secundair</dc:title>
  <dc:subject>BaO subsidie-aanvraagformulier</dc:subject>
  <dc:creator>Tom De Smidt</dc:creator>
  <dc:description>AGIOn_x000d_
Stafdienst_x000d_
Tom De Smidt_x000d_
02 221 05 05_x000d_
tom.desmidt@agion.be</dc:description>
  <cp:lastModifiedBy>Sirou, Elke (AGION)</cp:lastModifiedBy>
  <cp:lastPrinted>2020-02-26T08:13:26Z</cp:lastPrinted>
  <dcterms:created xsi:type="dcterms:W3CDTF">2008-04-14T06:47:42Z</dcterms:created>
  <dcterms:modified xsi:type="dcterms:W3CDTF">2020-03-17T09:29:24Z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0x01010022B8AFA21370DD40B77B761990B36654</vt:lpwstr>
  </property>
</Properties>
</file>