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vlaamseoverheid-my.sharepoint.com/personal/katleen_maesen_vlaanderen_be/Documents/2024/formulieren/AGION/240219_definitieve versies/"/>
    </mc:Choice>
  </mc:AlternateContent>
  <xr:revisionPtr revIDLastSave="0" documentId="8_{A41339E4-3B2E-42D0-B273-C188CD3D7065}" xr6:coauthVersionLast="47" xr6:coauthVersionMax="47" xr10:uidLastSave="{00000000-0000-0000-0000-000000000000}"/>
  <workbookProtection workbookAlgorithmName="SHA-512" workbookHashValue="EICg6w4XTZe/FEEDdH1R0Epwyi6O/hNd1rvL0BU85AS6JSK7GyzbxhZPAfqtVApPr/6R3iPBCO5HeyORddQ1hw==" workbookSaltValue="l9NCbQ/L8myW0hTZyhCq8w==" workbookSpinCount="100000" lockStructure="1"/>
  <bookViews>
    <workbookView xWindow="-108" yWindow="-108" windowWidth="23256" windowHeight="12576" xr2:uid="{00000000-000D-0000-FFFF-FFFF00000000}"/>
  </bookViews>
  <sheets>
    <sheet name="aanvraag" sheetId="1" r:id="rId1"/>
  </sheets>
  <definedNames>
    <definedName name="AardAanvraag_fldAantalBijkomendePlaatsen">aanvraag!$B$322</definedName>
    <definedName name="AardAanvraag_fldAantalLeerlingenNieuweInfra">aanvraag!$B$327</definedName>
    <definedName name="AardAanvraag_fldAanvraagMotiveerGeplandeWerken">aanvraag!$B$285</definedName>
    <definedName name="AardAanvraag_fldAanvraagOmschrijfGeplandeWerken">aanvraag!$B$268</definedName>
    <definedName name="AardAanvraag_fldDatumUitvoeringWerkenJaar">aanvraag!$M$263:$P$263</definedName>
    <definedName name="AardAanvraag_fldDatumUitvoeringWerkenMaand">aanvraag!$G$263:$H$263</definedName>
    <definedName name="AardAanvraag_fldSubsidiesAndereOverhedenAndereWaarde">aanvraag!$I$314</definedName>
    <definedName name="AdministratieveGegevens_fldAankoopGebouwAard">aanvraag!$Q$76</definedName>
    <definedName name="AdministratieveGegevens_fldAankoopGebouwGemeente">aanvraag!$V$80</definedName>
    <definedName name="AdministratieveGegevens_fldAankoopGebouwNr">aanvraag!$AM$78</definedName>
    <definedName name="AdministratieveGegevens_fldAankoopGebouwPostcode">aanvraag!$Q$80</definedName>
    <definedName name="AdministratieveGegevens_fldAankoopGebouwStraat">aanvraag!$Q$78</definedName>
    <definedName name="AdministratieveGegevens_fldBIC">aanvraag!$I$131:$P$131</definedName>
    <definedName name="AdministratieveGegevens_fldCoördinerendeIMemail">aanvraag!$Q$124</definedName>
    <definedName name="AdministratieveGegevens_fldCoördinerendeIMGemeente">aanvraag!$V$118</definedName>
    <definedName name="AdministratieveGegevens_fldCoördinerendeIMGSM">aanvraag!$Q$122</definedName>
    <definedName name="AdministratieveGegevens_fldCoördinerendeIMNaam">aanvraag!$Q$114</definedName>
    <definedName name="AdministratieveGegevens_fldCoördinerendeIMNr">aanvraag!$AM$116</definedName>
    <definedName name="AdministratieveGegevens_fldCoördinerendeIMPostcode">aanvraag!$Q$118</definedName>
    <definedName name="AdministratieveGegevens_fldCoördinerendeIMStraat">aanvraag!$Q$116</definedName>
    <definedName name="AdministratieveGegevens_fldCoördinerendeIMTelefoon">aanvraag!$Q$120</definedName>
    <definedName name="AdministratieveGegevens_fldIBAN">aanvraag!$I$129:$X$129</definedName>
    <definedName name="AdministratieveGegevens_fldIMKBO">aanvraag!$B$135:$E$135,aanvraag!$G$135:$I$135,aanvraag!$K$135:$M$135</definedName>
    <definedName name="AdministratieveGegevens_fldKadastraleGegevensWerkenDatumAkte">aanvraag!$S$96:$T$96,aanvraag!$Y$96:$Z$96,aanvraag!$AD$96:$AG$96</definedName>
    <definedName name="AdministratieveGegevens_fldOnderwijsinstellingGemeente">aanvraag!$V$62</definedName>
    <definedName name="AdministratieveGegevens_fldOnderwijsinstellingNaam">aanvraag!$Q$58</definedName>
    <definedName name="AdministratieveGegevens_fldOnderwijsinstellingNr">aanvraag!$AM$60</definedName>
    <definedName name="AdministratieveGegevens_fldOnderwijsinstellingPostcode">aanvraag!$Q$62</definedName>
    <definedName name="AdministratieveGegevens_fldOnderwijsinstellingStraat">aanvraag!$Q$60</definedName>
    <definedName name="AdministratieveGegevens_fldSamenMetAndereVestiging">aanvraag!$AD$139</definedName>
    <definedName name="AdministratieveGegevens_fldSchoolbestuurGemeente">aanvraag!$V$52</definedName>
    <definedName name="AdministratieveGegevens_fldSchoolbestuurKBO">aanvraag!$Q$54:$T$54,aanvraag!$V$54:$X$54,aanvraag!$Z$54:$AB$54</definedName>
    <definedName name="AdministratieveGegevens_fldSchoolbestuurNaam">aanvraag!$Q$48</definedName>
    <definedName name="AdministratieveGegevens_fldSchoolbestuurNr">aanvraag!$AM$50</definedName>
    <definedName name="AdministratieveGegevens_fldSchoolbestuurPostcode">aanvraag!$Q$52</definedName>
    <definedName name="AdministratieveGegevens_fldSchoolbestuurStraat">aanvraag!$Q$50</definedName>
    <definedName name="AdministratieveGegevens_fldVestigingGemeente">aanvraag!$V$70</definedName>
    <definedName name="AdministratieveGegevens_fldVestigingInstellingsnummer">aanvraag!$Q$72</definedName>
    <definedName name="AdministratieveGegevens_fldVestigingNaam">aanvraag!$Q$66</definedName>
    <definedName name="AdministratieveGegevens_fldVestigingNr">aanvraag!$AM$68</definedName>
    <definedName name="AdministratieveGegevens_fldVestigingPostcode">aanvraag!$Q$70</definedName>
    <definedName name="AdministratieveGegevens_fldVestigingStraat">aanvraag!$Q$68</definedName>
    <definedName name="AdministratieveGegevens_fldVestigingWerkenAfdeling">aanvraag!$Q$88</definedName>
    <definedName name="AdministratieveGegevens_fldVestigingWerkenNr">aanvraag!$Q$92</definedName>
    <definedName name="AdministratieveGegevens_fldVestigingWerkenOppervlakteARE">aanvraag!$Z$94</definedName>
    <definedName name="AdministratieveGegevens_fldVestigingWerkenOppervlakteCA">aanvraag!$AI$94</definedName>
    <definedName name="AdministratieveGegevens_fldVestigingWerkenOppervlakteHA">aanvraag!$Q$94</definedName>
    <definedName name="AdministratieveGegevens_fldVestigingWerkenSectie">aanvraag!$Q$90</definedName>
    <definedName name="BerekeningBestaandBrutoOppervlakte_fldGebouwAfgebrokenOfOntrokkenBouwjaarGebouw1">aanvraag!$P$514</definedName>
    <definedName name="BerekeningBestaandBrutoOppervlakte_fldGebouwAfgebrokenOfOntrokkenBouwjaarGebouw2">aanvraag!$P$516</definedName>
    <definedName name="BerekeningBestaandBrutoOppervlakte_fldGebouwAfgebrokenOfOntrokkenBrutoOppM2Gebouw1">aanvraag!$G$514</definedName>
    <definedName name="BerekeningBestaandBrutoOppervlakte_fldGebouwAfgebrokenOfOntrokkenBrutoOppM2Gebouw2">aanvraag!$G$516</definedName>
    <definedName name="BerekeningBestaandBrutoOppervlakte_fldGebouwcode1">aanvraag!$B$481</definedName>
    <definedName name="BerekeningBestaandBrutoOppervlakte_fldGebouwcode10">aanvraag!$B$499</definedName>
    <definedName name="BerekeningBestaandBrutoOppervlakte_fldGebouwcode11">aanvraag!$B$501</definedName>
    <definedName name="BerekeningBestaandBrutoOppervlakte_fldGebouwcode12">aanvraag!$B$503</definedName>
    <definedName name="BerekeningBestaandBrutoOppervlakte_fldGebouwcode2">aanvraag!$B$483</definedName>
    <definedName name="BerekeningBestaandBrutoOppervlakte_fldGebouwcode3">aanvraag!$B$485</definedName>
    <definedName name="BerekeningBestaandBrutoOppervlakte_fldGebouwcode4">aanvraag!$B$487</definedName>
    <definedName name="BerekeningBestaandBrutoOppervlakte_fldGebouwcode5">aanvraag!$B$489</definedName>
    <definedName name="BerekeningBestaandBrutoOppervlakte_fldGebouwcode6">aanvraag!$B$491</definedName>
    <definedName name="BerekeningBestaandBrutoOppervlakte_fldGebouwcode7">aanvraag!$B$493</definedName>
    <definedName name="BerekeningBestaandBrutoOppervlakte_fldGebouwcode8">aanvraag!$B$495</definedName>
    <definedName name="BerekeningBestaandBrutoOppervlakte_fldGebouwcode9">aanvraag!$B$497</definedName>
    <definedName name="BerekeningBestaandBrutoOppervlakte_fldGebouwcodeAfbraak1">aanvraag!$B$514</definedName>
    <definedName name="BerekeningBestaandBrutoOppervlakte_fldGebouwcodeAfbraak2">aanvraag!$B$516</definedName>
    <definedName name="BerekeningBestaandBrutoOppervlakte_fldGenormeerdeOmgevingBehoudenBrutoOppM2Fietsenberging">aanvraag!$Q$568</definedName>
    <definedName name="BerekeningBestaandBrutoOppervlakte_fldGenormeerdeOmgevingBehoudenBrutoOppM2OpenEnOverdekteSpeelplaats">aanvraag!$Q$570</definedName>
    <definedName name="BerekeningBestaandBrutoOppervlakte_fldGenormeerdeOmgevingBehoudenBrutoOppM2OverdekteSpeelplaats">aanvraag!$Q$566</definedName>
    <definedName name="BerekeningBestaandBrutoOppervlakte_fldGenormeerdeOmgevingBehoudenBrutoOppM2ParkeerEnManoeuvreerruimte">aanvraag!$Q$572</definedName>
    <definedName name="BerekeningBestaandBrutoOppervlakte_fldLokaalLOAfgebrokenOfOntrokkenBouwjaarGebouw1">aanvraag!$P$540</definedName>
    <definedName name="BerekeningBestaandBrutoOppervlakte_fldLokaalLOAfgebrokenOfOntrokkenBouwjaarGebouw2">aanvraag!$P$542</definedName>
    <definedName name="BerekeningBestaandBrutoOppervlakte_fldLokaalLOAfgebrokenOfOntrokkenBrutoOppM2Gebouw1">aanvraag!$G$540</definedName>
    <definedName name="BerekeningBestaandBrutoOppervlakte_fldLokaalLOAfgebrokenOfOntrokkenBrutoOppM2Gebouw2">aanvraag!$G$542</definedName>
    <definedName name="BerekeningBestaandBrutoOppervlakte_fldLokaalLOAfgebrokenOfOntrokkenGebouwcodeGebouw1">aanvraag!$B$540</definedName>
    <definedName name="BerekeningBestaandBrutoOppervlakte_fldLokaalLOAfgebrokenOfOntrokkenGebouwcodeGebouw2">aanvraag!$B$542</definedName>
    <definedName name="BerekeningBestaandBrutoOppervlakte_fldLokaalLOBouwjaarGebouw1">aanvraag!$P$527</definedName>
    <definedName name="BerekeningBestaandBrutoOppervlakte_fldLokaalLOBouwjaarGebouw2">aanvraag!$P$529</definedName>
    <definedName name="BerekeningBestaandBrutoOppervlakte_fldLokaalLOBrutoOppM2Gebouw1">aanvraag!$G$527</definedName>
    <definedName name="BerekeningBestaandBrutoOppervlakte_fldLokaalLOBrutoOppM2Gebouw2">aanvraag!$G$529</definedName>
    <definedName name="BerekeningBestaandBrutoOppervlakte_fldSchoolgebouwenBouwjaarGebouw1">aanvraag!$S$481</definedName>
    <definedName name="BerekeningBestaandBrutoOppervlakte_fldSchoolgebouwenBouwjaarGebouw10">aanvraag!$S$499</definedName>
    <definedName name="BerekeningBestaandBrutoOppervlakte_fldSchoolgebouwenBouwjaarGebouw11">aanvraag!$S$501</definedName>
    <definedName name="BerekeningBestaandBrutoOppervlakte_fldSchoolgebouwenBouwjaarGebouw12">aanvraag!$S$503</definedName>
    <definedName name="BerekeningBestaandBrutoOppervlakte_fldSchoolgebouwenBouwjaarGebouw2">aanvraag!$S$483</definedName>
    <definedName name="BerekeningBestaandBrutoOppervlakte_fldSchoolgebouwenBouwjaarGebouw3">aanvraag!$S$485</definedName>
    <definedName name="BerekeningBestaandBrutoOppervlakte_fldSchoolgebouwenBouwjaarGebouw4">aanvraag!$S$487</definedName>
    <definedName name="BerekeningBestaandBrutoOppervlakte_fldSchoolgebouwenBouwjaarGebouw5">aanvraag!$S$489</definedName>
    <definedName name="BerekeningBestaandBrutoOppervlakte_fldSchoolgebouwenBouwjaarGebouw6">aanvraag!$S$491</definedName>
    <definedName name="BerekeningBestaandBrutoOppervlakte_fldSchoolgebouwenBouwjaarGebouw7">aanvraag!$S$493</definedName>
    <definedName name="BerekeningBestaandBrutoOppervlakte_fldSchoolgebouwenBouwjaarGebouw8">aanvraag!$S$495</definedName>
    <definedName name="BerekeningBestaandBrutoOppervlakte_fldSchoolgebouwenBouwjaarGebouw9">aanvraag!$S$497</definedName>
    <definedName name="BerekeningBestaandBrutoOppervlakte_fldSchoolgebouwenBrutoOppM2Gebouw1">aanvraag!$I$481</definedName>
    <definedName name="BerekeningBestaandBrutoOppervlakte_fldSchoolgebouwenBrutoOppM2Gebouw10">aanvraag!$I$499</definedName>
    <definedName name="BerekeningBestaandBrutoOppervlakte_fldSchoolgebouwenBrutoOppM2Gebouw11">aanvraag!$I$501</definedName>
    <definedName name="BerekeningBestaandBrutoOppervlakte_fldSchoolgebouwenBrutoOppM2Gebouw12">aanvraag!$I$503</definedName>
    <definedName name="BerekeningBestaandBrutoOppervlakte_fldSchoolgebouwenBrutoOppM2Gebouw2">aanvraag!$I$483</definedName>
    <definedName name="BerekeningBestaandBrutoOppervlakte_fldSchoolgebouwenBrutoOppM2Gebouw3">aanvraag!$I$485</definedName>
    <definedName name="BerekeningBestaandBrutoOppervlakte_fldSchoolgebouwenBrutoOppM2Gebouw4">aanvraag!$I$487</definedName>
    <definedName name="BerekeningBestaandBrutoOppervlakte_fldSchoolgebouwenBrutoOppM2Gebouw5">aanvraag!$I$489</definedName>
    <definedName name="BerekeningBestaandBrutoOppervlakte_fldSchoolgebouwenBrutoOppM2Gebouw6">aanvraag!$I$491</definedName>
    <definedName name="BerekeningBestaandBrutoOppervlakte_fldSchoolgebouwenBrutoOppM2Gebouw7">aanvraag!$I$493</definedName>
    <definedName name="BerekeningBestaandBrutoOppervlakte_fldSchoolgebouwenBrutoOppM2Gebouw8">aanvraag!$I$495</definedName>
    <definedName name="BerekeningBestaandBrutoOppervlakte_fldSchoolgebouwenBrutoOppM2Gebouw9">aanvraag!$I$497</definedName>
    <definedName name="BerekeningBestaandBrutoOppervlakte_fldTechnischeLokalenBrutoOppM2AndereLokalen">aanvraag!$Q$562</definedName>
    <definedName name="BerekeningBestaandBrutoOppervlakte_fldTechnischeLokalenBrutoOppM2Hoogspanningscabine">aanvraag!$Q$556</definedName>
    <definedName name="BerekeningBestaandBrutoOppervlakte_fldTechnischeLokalenBrutoOppM2Machinekamer">aanvraag!$Q$558</definedName>
    <definedName name="BerekeningBestaandBrutoOppervlakte_fldTechnischeLokalenBrutoOppM2OpslagplaatsBrandstof">aanvraag!$Q$560</definedName>
    <definedName name="BerekeningBestaandBrutoOppervlakte_fldTechnischeLokalenBrutoOppM2Stookplaats1">aanvraag!$Q$548</definedName>
    <definedName name="BerekeningBestaandBrutoOppervlakte_fldTechnischeLokalenBrutoOppM2Stookplaats2">aanvraag!$Q$550</definedName>
    <definedName name="BerekeningBestaandBrutoOppervlakte_fldTechnischeLokalenBrutoOppM2Stookplaats3">aanvraag!$Q$552</definedName>
    <definedName name="BerekeningBestaandBrutoOppervlakte_fldTechnischeLokalenBrutoOppM2Stookplaats4">aanvraag!$Q$554</definedName>
    <definedName name="BerekeningFysischeNorm_fdlTotaalAantalLeerlingen">aanvraag!$Q$337</definedName>
    <definedName name="BerekeningFysischeNorm_fldAantalFiets">aanvraag!$B$344</definedName>
    <definedName name="BerekeningFysischeNorm_fldAantalLeerlingenDerdeGraadOfHogereCyclus">aanvraag!$Q$340</definedName>
    <definedName name="BerekeningFysischeNorm_fldAantalPersoneelsledenHalveOpdracht">aanvraag!$B$348</definedName>
    <definedName name="BerekeningFysischeNorm_fldAantalWekelijkseLestijdenLO">aanvraag!$B$352</definedName>
    <definedName name="BerekeningMaximaleBrutoOppervlakte_fldAantalLeerlingenPraktischOfKunstvakBouwEersteGraad">aanvraag!$Q$421</definedName>
    <definedName name="BerekeningMaximaleBrutoOppervlakte_fldAantalLeerlingenPraktischOfKunstvakBouwOverige">aanvraag!$Q$423</definedName>
    <definedName name="BerekeningMaximaleBrutoOppervlakte_fldAantalLeerlingenPraktischOfKunstvakHoutEersteGraad">aanvraag!$Q$429</definedName>
    <definedName name="BerekeningMaximaleBrutoOppervlakte_fldAantalLeerlingenPraktischOfKunstvakHoutOverige">aanvraag!$Q$431</definedName>
    <definedName name="BerekeningMaximaleBrutoOppervlakte_fldLestijdenPraktischOfKunstVakEersteGraad">aanvraag!$Q$360</definedName>
    <definedName name="BerekeningMaximaleBrutoOppervlakte_fldLestijdenPraktischOfKunstvakStudiegebiedAuto">aanvraag!$Q$365</definedName>
    <definedName name="BerekeningMaximaleBrutoOppervlakte_fldLestijdenPraktischOfKunstvakStudiegebiedBallet">aanvraag!$Q$411</definedName>
    <definedName name="BerekeningMaximaleBrutoOppervlakte_fldLestijdenPraktischOfKunstvakStudiegebiedBeeldendeKunst">aanvraag!$Q$413</definedName>
    <definedName name="BerekeningMaximaleBrutoOppervlakte_fldLestijdenPraktischOfKunstvakStudiegebiedChemie">aanvraag!$Q$367</definedName>
    <definedName name="BerekeningMaximaleBrutoOppervlakte_fldLestijdenPraktischOfKunstvakStudiegebiedDecoratieveTechnieken">aanvraag!$Q$369</definedName>
    <definedName name="BerekeningMaximaleBrutoOppervlakte_fldLestijdenPraktischOfKunstvakStudiegebiedFotografie">aanvraag!$Q$371</definedName>
    <definedName name="BerekeningMaximaleBrutoOppervlakte_fldLestijdenPraktischOfKunstvakStudiegebiedGlastechnieken">aanvraag!$Q$373</definedName>
    <definedName name="BerekeningMaximaleBrutoOppervlakte_fldLestijdenPraktischOfKunstvakStudiegebiedGrafischeTechnieken">aanvraag!$Q$375</definedName>
    <definedName name="BerekeningMaximaleBrutoOppervlakte_fldLestijdenPraktischOfKunstvakStudiegebiedHandel">aanvraag!$Q$377</definedName>
    <definedName name="BerekeningMaximaleBrutoOppervlakte_fldLestijdenPraktischOfKunstvakStudiegebiedHout">aanvraag!$Q$379</definedName>
    <definedName name="BerekeningMaximaleBrutoOppervlakte_fldLestijdenPraktischOfKunstvakStudiegebiedJuwelen">aanvraag!$Q$381</definedName>
    <definedName name="BerekeningMaximaleBrutoOppervlakte_fldLestijdenPraktischOfKunstvakStudiegebiedKoelingEnWarmte">aanvraag!$Q$383</definedName>
    <definedName name="BerekeningMaximaleBrutoOppervlakte_fldLestijdenPraktischOfKunstvakStudiegebiedLandEnTuinbouw">aanvraag!$Q$385</definedName>
    <definedName name="BerekeningMaximaleBrutoOppervlakte_fldLestijdenPraktischOfKunstvakStudiegebiedLichaamsverzorging">aanvraag!$Q$387</definedName>
    <definedName name="BerekeningMaximaleBrutoOppervlakte_fldLestijdenPraktischOfKunstvakStudiegebiedMaritiemeOpleidingen">aanvraag!$Q$389</definedName>
    <definedName name="BerekeningMaximaleBrutoOppervlakte_fldLestijdenPraktischOfKunstvakStudiegebiedMechanicaElektriciteit">aanvraag!$Q$391</definedName>
    <definedName name="BerekeningMaximaleBrutoOppervlakte_fldLestijdenPraktischOfKunstvakStudiegebiedMode">aanvraag!$Q$393</definedName>
    <definedName name="BerekeningMaximaleBrutoOppervlakte_fldLestijdenPraktischOfKunstvakStudiegebiedMuziekinstrumentenBouw">aanvraag!$Q$395</definedName>
    <definedName name="BerekeningMaximaleBrutoOppervlakte_fldLestijdenPraktischOfKunstvakStudiegebiedOptiek">aanvraag!$Q$397</definedName>
    <definedName name="BerekeningMaximaleBrutoOppervlakte_fldLestijdenPraktischOfKunstvakStudiegebiedOrthopedischeTechnieken">aanvraag!$Q$399</definedName>
    <definedName name="BerekeningMaximaleBrutoOppervlakte_fldLestijdenPraktischOfKunstvakStudiegebiedPersonenzorg">aanvraag!$Q$401</definedName>
    <definedName name="BerekeningMaximaleBrutoOppervlakte_fldLestijdenPraktischOfKunstvakStudiegebiedPodiumKunsten">aanvraag!$Q$415</definedName>
    <definedName name="BerekeningMaximaleBrutoOppervlakte_fldLestijdenPraktischOfKunstvakStudiegebiedTandtechnieken">aanvraag!$Q$403</definedName>
    <definedName name="BerekeningMaximaleBrutoOppervlakte_fldLestijdenPraktischOfKunstvakStudiegebiedTextiel">aanvraag!$Q$405</definedName>
    <definedName name="BerekeningMaximaleBrutoOppervlakte_fldLestijdenPraktischOfKunstvakStudiegebiedToerisme">aanvraag!$Q$407</definedName>
    <definedName name="BerekeningMaximaleBrutoOppervlakte_fldLestijdenPraktischOfKunstvakStudiegebiedVoeding">aanvraag!$Q$409</definedName>
    <definedName name="BerekeningTotaleKostprijs_fldTotaleKostprijsAfbraakwerken">aanvraag!$Q$691</definedName>
    <definedName name="BerekeningTotaleKostprijs_fldTotaleKostprijsEersteUitrustingLokalenLO">aanvraag!$Q$708</definedName>
    <definedName name="BerekeningTotaleKostprijs_fldTotaleKostprijsEersteUitrustingOpenSpeelplaats">aanvraag!$Q$712</definedName>
    <definedName name="BerekeningTotaleKostprijs_fldTotaleKostprijsEersteUitrustingOverdekteSpeelplaats">aanvraag!$Q$710</definedName>
    <definedName name="BerekeningTotaleKostprijs_fldTotaleKostprijsEersteUitrustingSchoolgebouwen">aanvraag!$Q$706</definedName>
    <definedName name="GegevensSubsidiewaarden_fldInstellingAdministratieveZetelGemeente">aanvraag!$V$168</definedName>
    <definedName name="GegevensSubsidiewaarden_fldInstellingAdministratieveZetelHuisnummer">aanvraag!$AM$166</definedName>
    <definedName name="GegevensSubsidiewaarden_fldInstellingAdministratieveZetelPostnummer">aanvraag!$Q$168</definedName>
    <definedName name="GegevensSubsidiewaarden_fldInstellingAdministratieveZetelStraat">aanvraag!$Q$166</definedName>
    <definedName name="GegevensSubsidiewaarden_fldInstellingBeschikbaarGebouwGemeente">aanvraag!$V$174</definedName>
    <definedName name="GegevensSubsidiewaarden_fldInstellingBeschikbaarGebouwHuisnummer">aanvraag!$AM$172</definedName>
    <definedName name="GegevensSubsidiewaarden_fldInstellingBeschikbaarGebouwPostnummer">aanvraag!$Q$174</definedName>
    <definedName name="GegevensSubsidiewaarden_fldInstellingBeschikbaarGebouwStraat">aanvraag!$Q$172</definedName>
    <definedName name="GegevensSubsidiewaarden_fldInstellingInrichtendeMachtOfSchoolbestuur">aanvraag!$Q$161</definedName>
    <definedName name="Ondertekening_fdlOndertekeningVoorEnAchternaam">aanvraag!$O$800</definedName>
    <definedName name="Ondertekening_fldOndertekeningFunctie">aanvraag!$O$802</definedName>
    <definedName name="Ondertekening_fldOndertekeningHandtekening">aanvraag!$O$794</definedName>
    <definedName name="Ondertekening_fldOndertekeningsDatum">aanvraag!$Q$792:$R$792,aanvraag!$W$792:$X$792,aanvraag!$AB$792:$AE$792</definedName>
    <definedName name="Ontvangstdatum_fldOntvangstdatum">aanvraag!$AI$10</definedName>
    <definedName name="OppervlakteNieuwbouwEnKostprijs_fldBouwjaarLokalenLOGebouw1Aankoop">aanvraag!$R$586</definedName>
    <definedName name="OppervlakteNieuwbouwEnKostprijs_fldBouwjaarLokalenLOGebouw1Afbraak">aanvraag!$R$598</definedName>
    <definedName name="OppervlakteNieuwbouwEnKostprijs_fldBouwjaarSchoollokalenGebouw1Aankoop">aanvraag!$R$584</definedName>
    <definedName name="OppervlakteNieuwbouwEnKostprijs_fldBouwjaarSchoollokalenGebouw1Afbraak">aanvraag!$R$596</definedName>
    <definedName name="OppervlakteNieuwbouwEnKostprijs_fldBouwjaarTechnischeLokalenGebouw1Aankoop">aanvraag!$R$588</definedName>
    <definedName name="OppervlakteNieuwbouwEnKostprijs_fldBouwjaarTechnischeLokalenGebouw1Afbraak">aanvraag!$R$600</definedName>
    <definedName name="OppervlakteNieuwbouwEnKostprijs_fldBrutoOppFietsenbergplaatsAfbraak">aanvraag!$Q$632</definedName>
    <definedName name="OppervlakteNieuwbouwEnKostprijs_fldBrutoOppLokalenLOGebouw1Aankoop">aanvraag!$I$586</definedName>
    <definedName name="OppervlakteNieuwbouwEnKostprijs_fldBrutoOppLokalenLOGebouw1Afbraak">aanvraag!$I$598</definedName>
    <definedName name="OppervlakteNieuwbouwEnKostprijs_fldBrutoOppOpenSpeelplaatsAfbraak">aanvraag!$Q$630</definedName>
    <definedName name="OppervlakteNieuwbouwEnKostprijs_fldBrutoOppOverdekteSpeelplaatsAfbraak">aanvraag!$Q$628</definedName>
    <definedName name="OppervlakteNieuwbouwEnKostprijs_fldBrutoOppParkeerEnManoeuvreerruimteAfbraak">aanvraag!$Q$634</definedName>
    <definedName name="OppervlakteNieuwbouwEnKostprijs_fldBrutoOppSchoollokalenGebouw1Aankoop">aanvraag!$I$584</definedName>
    <definedName name="OppervlakteNieuwbouwEnKostprijs_fldBrutoOppSchoollokalenGebouw1Afbraak">aanvraag!$I$596</definedName>
    <definedName name="OppervlakteNieuwbouwEnKostprijs_fldBrutoOppTechnischeLokalenGebouw1Aankoop">aanvraag!$I$588</definedName>
    <definedName name="OppervlakteNieuwbouwEnKostprijs_fldBrutoOppTechnischeLokalenGebouw1Afbraak">aanvraag!$I$600</definedName>
    <definedName name="OppervlakteNieuwbouwEnKostprijs_fldKostprijsLokalenLOGebouw1Aankoop">aanvraag!$AG$586</definedName>
    <definedName name="OppervlakteNieuwbouwEnKostprijs_fldKostprijsSchoollokalenGebouw1Aankoop">aanvraag!$AG$584</definedName>
    <definedName name="OppervlakteNieuwbouwEnKostprijs_fldKostprijsTechnischeLokalenGebouw1Aankoop">aanvraag!$AG$588</definedName>
    <definedName name="OppervlakteNieuwbouwEnKostprijs_fldNieuwbouwGenormeerdeOmgevingBrutoOppM2Fietsenberging">aanvraag!$Q$619</definedName>
    <definedName name="OppervlakteNieuwbouwEnKostprijs_fldNieuwbouwGenormeerdeOmgevingBrutoOppM2OpenSpeelplaats">aanvraag!$Q$617</definedName>
    <definedName name="OppervlakteNieuwbouwEnKostprijs_fldNieuwbouwGenormeerdeOmgevingBrutoOppM2OverdekteSpeelplaats">aanvraag!$Q$615</definedName>
    <definedName name="OppervlakteNieuwbouwEnKostprijs_fldNieuwbouwGenormeerdeOmgevingBrutoOppM2ParkeerEnManoeuvreerruimte">aanvraag!$Q$621</definedName>
    <definedName name="OppervlakteNieuwbouwEnKostprijs_fldNieuwbouwGenormeerdeOmgevingKostprijsFietsenberging">aanvraag!$Z$619</definedName>
    <definedName name="OppervlakteNieuwbouwEnKostprijs_fldNieuwbouwGenormeerdeOmgevingKostprijsOpenSpeelplaats">aanvraag!$Z$617</definedName>
    <definedName name="OppervlakteNieuwbouwEnKostprijs_fldNieuwbouwGenormeerdeOmgevingKostprijsOverdekteSpeelplaats">aanvraag!$Z$615</definedName>
    <definedName name="OppervlakteNieuwbouwEnKostprijs_fldNieuwbouwGenormeerdeOmgevingKostprijsParkeerEnManoeuvreerruimte">aanvraag!$Z$621</definedName>
    <definedName name="OppervlakteVerbouwingswerkenEnKostprijs_fldKostprijsNietGenormeerdeOmgevingswerken">aanvraag!$B$679</definedName>
    <definedName name="OppervlakteVerbouwingswerkenEnKostprijs_fldVerbouwingswerkenBrutoOppM2LokalenLO">aanvraag!$Q$657</definedName>
    <definedName name="OppervlakteVerbouwingswerkenEnKostprijs_fldVerbouwingswerkenBrutoOppM2Schoolgebouwen">aanvraag!$Q$655</definedName>
    <definedName name="OppervlakteVerbouwingswerkenEnKostprijs_fldVerbouwingswerkenBrutoOppM2TechnischeLokalen">aanvraag!$Q$659</definedName>
    <definedName name="OppervlakteVerbouwingswerkenEnKostprijs_fldVerbouwingswerkenGenormeerdeOmgevingswerkenBrutoOppM2Fietsenberging">aanvraag!$Q$670</definedName>
    <definedName name="OppervlakteVerbouwingswerkenEnKostprijs_fldVerbouwingswerkenGenormeerdeOmgevingswerkenBrutoOppM2OpenSpeelplaats">aanvraag!$Q$668</definedName>
    <definedName name="OppervlakteVerbouwingswerkenEnKostprijs_fldVerbouwingswerkenGenormeerdeOmgevingswerkenBrutoOppM2OverdekteSpeelplaats">aanvraag!$Q$666</definedName>
    <definedName name="OppervlakteVerbouwingswerkenEnKostprijs_fldVerbouwingswerkenGenormeerdeOmgevingswerkenBrutoOppM2ParkeerEnManoeuvreerruimte">aanvraag!$Q$672</definedName>
    <definedName name="OppervlakteVerbouwingswerkenEnKostprijs_fldVerbouwingswerkenGenormeerdeOmgevingswerkenKostprijsFietsenberging">aanvraag!$Z$670</definedName>
    <definedName name="OppervlakteVerbouwingswerkenEnKostprijs_fldVerbouwingswerkenGenormeerdeOmgevingswerkenKostprijsOpenSpeelplaats">aanvraag!$Z$668</definedName>
    <definedName name="OppervlakteVerbouwingswerkenEnKostprijs_fldVerbouwingswerkenGenormeerdeOmgevingswerkenKostprijsOverdekteSpeelplaats">aanvraag!$Z$666</definedName>
    <definedName name="OppervlakteVerbouwingswerkenEnKostprijs_fldVerbouwingswerkenGenormeerdeOmgevingswerkenKostprijsParkeerEnManoeuvreerruimte">aanvraag!$Z$672</definedName>
    <definedName name="OppervlakteVerbouwingswerkenEnKostprijs_fldVerbouwingswerkenKostprijsLokalenLO">aanvraag!$Z$657</definedName>
    <definedName name="OppervlakteVerbouwingswerkenEnKostprijs_fldVerbouwingswerkenKostprijsSchoolgebouwen">aanvraag!$Z$655</definedName>
    <definedName name="OppervlakteVerbouwingswerkenEnKostprijs_fldVerbouwingswerkenKostprijsTechnischeLokalen">aanvraag!$Z$659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425" i="1" l="1"/>
  <c r="AQ421" i="1" l="1"/>
  <c r="AQ444" i="1" l="1"/>
  <c r="AQ442" i="1"/>
  <c r="Q442" i="1" l="1"/>
  <c r="AQ423" i="1" l="1"/>
  <c r="AQ419" i="1"/>
  <c r="X421" i="1" s="1"/>
  <c r="Q693" i="1" l="1"/>
  <c r="Q645" i="1" l="1"/>
  <c r="Q643" i="1"/>
  <c r="Q641" i="1"/>
  <c r="Q639" i="1"/>
  <c r="Q704" i="1" l="1"/>
  <c r="P740" i="1" l="1"/>
  <c r="P738" i="1"/>
  <c r="P736" i="1"/>
  <c r="P734" i="1"/>
  <c r="P732" i="1"/>
  <c r="Q702" i="1"/>
  <c r="Q697" i="1"/>
  <c r="Q695" i="1"/>
  <c r="Q714" i="1" s="1"/>
  <c r="Z659" i="1"/>
  <c r="W740" i="1"/>
  <c r="W738" i="1"/>
  <c r="Z600" i="1"/>
  <c r="Z598" i="1"/>
  <c r="Z596" i="1"/>
  <c r="Y588" i="1"/>
  <c r="Y586" i="1"/>
  <c r="Y584" i="1"/>
  <c r="X542" i="1"/>
  <c r="X540" i="1"/>
  <c r="X529" i="1"/>
  <c r="X527" i="1"/>
  <c r="X516" i="1"/>
  <c r="X514" i="1"/>
  <c r="AF503" i="1"/>
  <c r="AF501" i="1"/>
  <c r="AF499" i="1"/>
  <c r="AF497" i="1"/>
  <c r="AF495" i="1"/>
  <c r="AF493" i="1"/>
  <c r="AF491" i="1"/>
  <c r="AF489" i="1"/>
  <c r="AF487" i="1"/>
  <c r="AF485" i="1"/>
  <c r="AF483" i="1"/>
  <c r="AF481" i="1"/>
  <c r="Q466" i="1"/>
  <c r="AK740" i="1" s="1"/>
  <c r="Q464" i="1"/>
  <c r="AK738" i="1" s="1"/>
  <c r="Q462" i="1"/>
  <c r="AK734" i="1" s="1"/>
  <c r="Q460" i="1"/>
  <c r="AK736" i="1" s="1"/>
  <c r="AQ458" i="1"/>
  <c r="AQ456" i="1"/>
  <c r="AQ454" i="1"/>
  <c r="B456" i="1" s="1"/>
  <c r="AK730" i="1" s="1"/>
  <c r="X431" i="1"/>
  <c r="X429" i="1"/>
  <c r="X423" i="1"/>
  <c r="X415" i="1"/>
  <c r="X413" i="1"/>
  <c r="X411" i="1"/>
  <c r="X409" i="1"/>
  <c r="X407" i="1"/>
  <c r="X405" i="1"/>
  <c r="X403" i="1"/>
  <c r="X401" i="1"/>
  <c r="X399" i="1"/>
  <c r="X397" i="1"/>
  <c r="X395" i="1"/>
  <c r="X393" i="1"/>
  <c r="X391" i="1"/>
  <c r="X389" i="1"/>
  <c r="X387" i="1"/>
  <c r="X385" i="1"/>
  <c r="X383" i="1"/>
  <c r="X381" i="1"/>
  <c r="X379" i="1"/>
  <c r="X377" i="1"/>
  <c r="X375" i="1"/>
  <c r="X373" i="1"/>
  <c r="X371" i="1"/>
  <c r="X369" i="1"/>
  <c r="X367" i="1"/>
  <c r="X365" i="1"/>
  <c r="X360" i="1"/>
  <c r="Q444" i="1" s="1"/>
  <c r="J609" i="1" l="1"/>
  <c r="W732" i="1" s="1"/>
  <c r="AD732" i="1" s="1"/>
  <c r="AK544" i="1"/>
  <c r="P730" i="1" s="1"/>
  <c r="X425" i="1"/>
  <c r="Q448" i="1" s="1"/>
  <c r="J607" i="1"/>
  <c r="W730" i="1" s="1"/>
  <c r="X433" i="1"/>
  <c r="Q450" i="1" s="1"/>
  <c r="AK519" i="1"/>
  <c r="P728" i="1" s="1"/>
  <c r="J605" i="1"/>
  <c r="W728" i="1" s="1"/>
  <c r="AD738" i="1"/>
  <c r="AD740" i="1"/>
  <c r="X417" i="1"/>
  <c r="Q446" i="1" s="1"/>
  <c r="W736" i="1"/>
  <c r="AD736" i="1" s="1"/>
  <c r="AG588" i="1"/>
  <c r="AA699" i="1" s="1"/>
  <c r="W734" i="1"/>
  <c r="AD734" i="1" s="1"/>
  <c r="Q452" i="1" l="1"/>
  <c r="AK728" i="1" s="1"/>
  <c r="AD730" i="1"/>
  <c r="AD728" i="1"/>
</calcChain>
</file>

<file path=xl/sharedStrings.xml><?xml version="1.0" encoding="utf-8"?>
<sst xmlns="http://schemas.openxmlformats.org/spreadsheetml/2006/main" count="615" uniqueCount="304">
  <si>
    <t xml:space="preserve"> </t>
  </si>
  <si>
    <t>Subsidieaanvraag voor de aankoop van een gebouw voor het gewoon secundair onderwijs</t>
  </si>
  <si>
    <t>//////////////////////////////////////////////////////////////////////////////////////////////////////////////////////////////////////////////////////</t>
  </si>
  <si>
    <t>Agentschap voor Infrastructuur in het Onderwijs</t>
  </si>
  <si>
    <t>In te vullen door de</t>
  </si>
  <si>
    <t>Afdeling Reguliere Financiering</t>
  </si>
  <si>
    <t>behandelende afdeling</t>
  </si>
  <si>
    <t>Koning Albert II-laan 15, 1210 BRUSSEL</t>
  </si>
  <si>
    <t>ontvangstdatum</t>
  </si>
  <si>
    <r>
      <rPr>
        <b/>
        <sz val="10"/>
        <rFont val="Calibri"/>
        <family val="2"/>
        <scheme val="minor"/>
      </rPr>
      <t xml:space="preserve">T </t>
    </r>
    <r>
      <rPr>
        <sz val="10"/>
        <rFont val="Calibri"/>
        <family val="2"/>
        <scheme val="minor"/>
      </rPr>
      <t xml:space="preserve"> 02 221 05 11 </t>
    </r>
  </si>
  <si>
    <t>info@agion.be</t>
  </si>
  <si>
    <t>www.agion.be</t>
  </si>
  <si>
    <t>Waarvoor dient dit formulier?</t>
  </si>
  <si>
    <t>Met dit formulier vraagt de inrichtende macht van de school, per vestigingsplaats, subsidies aan voor de aankoop van een gebouw voor het gewoon secundair onderwijs. Als er na de aankoop werken uitgevoerd moeten worden, geeft u dat al aan in dit formulier. Om een subsidie aan te vragen voor die werken, dient u een apart formulier in. U volgt daarbij de standaardprocedure voor de aanvraag van een subsidie voor infrastructuurwerken.</t>
  </si>
  <si>
    <t>Hoe vult u dit formulier in?</t>
  </si>
  <si>
    <t>Kruis het antwoord aan of vul de grijze cel in. De witte cellen worden automatisch ingevuld op basis van de gegevens die u bij andere vragen hebt ingevuld.</t>
  </si>
  <si>
    <t>Waar kunt u terecht voor meer informatie?</t>
  </si>
  <si>
    <t>Op</t>
  </si>
  <si>
    <t xml:space="preserve">vindt u meer informatie over de subsidievoorwaarden, de regelgeving en de terminologie </t>
  </si>
  <si>
    <t xml:space="preserve">die in dit formulier gebruikt wordt. </t>
  </si>
  <si>
    <t>Administratieve gegevens</t>
  </si>
  <si>
    <t>Tot welk onderwijsnet behoort de vestigingsplaats?</t>
  </si>
  <si>
    <t>vrij gesubsidieerd onderwijs</t>
  </si>
  <si>
    <t>gemeentelijk onderwijs</t>
  </si>
  <si>
    <t>provinciaal onderwijs</t>
  </si>
  <si>
    <t>In welke provincie ligt de vestigingsplaats?</t>
  </si>
  <si>
    <t>Antwerpen</t>
  </si>
  <si>
    <t>Limburg</t>
  </si>
  <si>
    <t>Vlaams-Brabant</t>
  </si>
  <si>
    <t>Brussels Hoofdstedelijk Gewest</t>
  </si>
  <si>
    <t>Oost-Vlaanderen</t>
  </si>
  <si>
    <t>West-Vlaanderen</t>
  </si>
  <si>
    <t>Dient u deze subsidieaanvraag in via Katholiek Onderwijs Vlaanderen?</t>
  </si>
  <si>
    <t>ja</t>
  </si>
  <si>
    <t>nee</t>
  </si>
  <si>
    <t>Vul de gegevens van de inrichtende macht in.</t>
  </si>
  <si>
    <t>naam</t>
  </si>
  <si>
    <t>straat en nummer</t>
  </si>
  <si>
    <t>postnummer en gemeente</t>
  </si>
  <si>
    <t>ondernemingsnummer</t>
  </si>
  <si>
    <t>Vul de gegevens van de onderwijsinstelling in.</t>
  </si>
  <si>
    <t>Vul de gegevens van de vestigingsplaats in die het aan te kopen gebouw zal gebruiken.</t>
  </si>
  <si>
    <t>instellings- 
en vestigingsplaatsnummer</t>
  </si>
  <si>
    <t>Vul de administratieve gegevens in van het aan te kopen gebouw.</t>
  </si>
  <si>
    <t>aard van het gebouw</t>
  </si>
  <si>
    <t>Vul de kadastrale gegevens in van het aan te kopen gebouw.</t>
  </si>
  <si>
    <t>Voeg de volgende documenten bij dit formulier: de verkoopovereenkomst, het kadastraal plan en de kadastrale legger, het bodemattest, een korte beschrijving van de bestaande gebouwen, het situeringsplan van het aan te kopen gebouw en de grondplannen van het aan te kopen gebouw.</t>
  </si>
  <si>
    <t>afdeling</t>
  </si>
  <si>
    <t>sectie</t>
  </si>
  <si>
    <t>nummer(s)</t>
  </si>
  <si>
    <t>oppervlakte van de percelen</t>
  </si>
  <si>
    <t>ha</t>
  </si>
  <si>
    <t>a</t>
  </si>
  <si>
    <t>ca</t>
  </si>
  <si>
    <t>datum verkoopovereenkomst</t>
  </si>
  <si>
    <t>dag</t>
  </si>
  <si>
    <t>maand</t>
  </si>
  <si>
    <t>jaar</t>
  </si>
  <si>
    <t>Dient u deze subsidieaanvraag samen met een andere inrichtende macht in?</t>
  </si>
  <si>
    <r>
      <t>ja.</t>
    </r>
    <r>
      <rPr>
        <i/>
        <sz val="10"/>
        <rFont val="Calibri"/>
        <family val="2"/>
        <scheme val="minor"/>
      </rPr>
      <t xml:space="preserve"> Ga naar vraag 10.</t>
    </r>
  </si>
  <si>
    <r>
      <t>nee.</t>
    </r>
    <r>
      <rPr>
        <i/>
        <sz val="10"/>
        <rFont val="Calibri"/>
        <family val="2"/>
        <scheme val="minor"/>
      </rPr>
      <t xml:space="preserve"> Ga naar vraag 11.</t>
    </r>
  </si>
  <si>
    <t>Bent u de coördinerende inrichtende macht voor dit dossier?</t>
  </si>
  <si>
    <t>AGION beschouwt de coördinerende inrichtende macht als eerste aanspreekpunt voor dit dossier. Als u met een andere inrichtende macht een dossier indient, fungeert een van de twee inrichtende machten als coördinerende inrichtende macht.</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</si>
  <si>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</si>
  <si>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</si>
  <si>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</si>
  <si>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</si>
  <si>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</si>
  <si>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</si>
  <si>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</si>
  <si>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</si>
  <si>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Vul het ondernemingsnummer van de coördinerende inrichtende macht in.</t>
  </si>
  <si>
    <t>Dient u deze subsidieaanvraag in samen met een andere onderwijsinstelling (die al dan niet onder de bevoegdheden van dezelfde inrichtende macht valt)?</t>
  </si>
  <si>
    <r>
      <t xml:space="preserve">ja. </t>
    </r>
    <r>
      <rPr>
        <b/>
        <sz val="10"/>
        <rFont val="Calibri"/>
        <family val="2"/>
        <scheme val="minor"/>
      </rPr>
      <t>Vul het instellings- en vestigingsplaatsnummer in van die instelling.</t>
    </r>
  </si>
  <si>
    <t>Gegevens over de subsidievoorwaarden</t>
  </si>
  <si>
    <t>Voldoen uw instelling en de vestiging die het gebouw zal gebruiken, aan de criteria van rationalisatie en programmatie?</t>
  </si>
  <si>
    <r>
      <t xml:space="preserve">nee. </t>
    </r>
    <r>
      <rPr>
        <i/>
        <sz val="10"/>
        <rFont val="Calibri"/>
        <family val="2"/>
        <scheme val="minor"/>
      </rPr>
      <t>U komt niet in aanmerking voor een subsidie.</t>
    </r>
  </si>
  <si>
    <t>Is er binnen een straal van twee kilometer een beschikbaar schoolgebouw dat volledig onbezet is of dat binnen het schooljaar kan worden vrijgemaakt?</t>
  </si>
  <si>
    <r>
      <t>ja.</t>
    </r>
    <r>
      <rPr>
        <i/>
        <sz val="10"/>
        <rFont val="Calibri"/>
        <family val="2"/>
        <scheme val="minor"/>
      </rPr>
      <t xml:space="preserve"> Ga naar vraag 17.</t>
    </r>
  </si>
  <si>
    <r>
      <t xml:space="preserve">nee. </t>
    </r>
    <r>
      <rPr>
        <i/>
        <sz val="10"/>
        <rFont val="Calibri"/>
        <family val="2"/>
        <scheme val="minor"/>
      </rPr>
      <t>Ga naar vraag 18.</t>
    </r>
  </si>
  <si>
    <t>Vul de gegevens van die instelling in.</t>
  </si>
  <si>
    <t>inrichtende macht of schoolbestuur</t>
  </si>
  <si>
    <t>administratieve zetel</t>
  </si>
  <si>
    <t>beschikbaar gebouw</t>
  </si>
  <si>
    <t>Valt u onder het toepassingsgebied van het decreet open scholen?</t>
  </si>
  <si>
    <t>https://www.agion.be/decreet-over-open-scholen</t>
  </si>
  <si>
    <t>vindt u meer informatie over het toepassingsgebied van het</t>
  </si>
  <si>
    <t>decreet open scholen.</t>
  </si>
  <si>
    <r>
      <rPr>
        <sz val="10"/>
        <color rgb="FF000000"/>
        <rFont val="Calibri"/>
        <scheme val="minor"/>
      </rPr>
      <t>ja.</t>
    </r>
    <r>
      <rPr>
        <b/>
        <sz val="10"/>
        <color rgb="FF000000"/>
        <rFont val="Calibri"/>
        <scheme val="minor"/>
      </rPr>
      <t xml:space="preserve"> Verklaar u akkoord met onderstaande voorwaarden door de hokjes aan te kruisen.</t>
    </r>
  </si>
  <si>
    <t>Ik engageer mij om delen van de schoolinfrastructuur, waarvoor ik een reguliere subsidieaanvraag indien, open te stellen voor gebruik door derden volgens de bepalingen in het decreet open scholen. Het engagement betreft de openstelling van de delen van de schoolinfrastructuur die zich in alle redelijkheid lenen tot openstelling na de schooluren.
Uiterlijk bij de actualisatie van de subsidieaanvraag bezorg ik een afdoende onderbouwde motivering over de openstelling, zoals bepaald in het decreet.</t>
  </si>
  <si>
    <t xml:space="preserve">Ik ben ervan op de hoogte dat AGION mijn subsidieaanvraag bij actualisatie niet ontvankelijk zal verklaren en niet zal goedkeuren als ik geen afdoende onderbouwde motivering bezorg en mijn aanvraag niet voldoet aan het decreet open scholen. </t>
  </si>
  <si>
    <t xml:space="preserve">nee </t>
  </si>
  <si>
    <t>Gegevens over de voorwaarden voor versnelde goedkeuring</t>
  </si>
  <si>
    <t>U hoeft deze rubriek alleen in te vullen als u tot het vrij gesubsidieerd onderwijs behoort en wilt gebruikmaken van een versnelde goedkeuring.</t>
  </si>
  <si>
    <t xml:space="preserve">Werd het aan te kopen gebouw gerealiseerd op aanwijzen van de koper? </t>
  </si>
  <si>
    <r>
      <t xml:space="preserve">ja. </t>
    </r>
    <r>
      <rPr>
        <i/>
        <sz val="10"/>
        <rFont val="Calibri"/>
        <family val="2"/>
        <scheme val="minor"/>
      </rPr>
      <t>Uw dossier komt niet in aanmerking voor een versnelde goedkeuring.</t>
    </r>
  </si>
  <si>
    <t xml:space="preserve">Dient u deze aanvraag in voor de aankoop van een gebouw dat de inrichtende macht in gebruik heeft op het moment van de indiening van de aanvraag of in gebruik had op een ander moment in de periode van twee jaar voorafgaand aan de indiening van de aanvraag? </t>
  </si>
  <si>
    <r>
      <t xml:space="preserve">ja. </t>
    </r>
    <r>
      <rPr>
        <i/>
        <sz val="10"/>
        <rFont val="Calibri"/>
        <family val="2"/>
        <scheme val="minor"/>
      </rPr>
      <t xml:space="preserve">Ik wil een beroep doen op de uitzondering op deze voorwaarde en voeg de nodige bewijsstukken toe. </t>
    </r>
  </si>
  <si>
    <t>https://agion.be/procedure-aankoop-en-werken-na-aankoop</t>
  </si>
  <si>
    <t>vindt u welke documenten u moet</t>
  </si>
  <si>
    <t>bezorgen.</t>
  </si>
  <si>
    <t>Voeg bij dit formulier een brief van de eigenaar of verkoper waarin hij aangeeft dat de huur- of erfpachtovereenkomst afloopt en dat de inrichtende macht de kans krijgt om het goed te kopen.</t>
  </si>
  <si>
    <t xml:space="preserve">Dient u de aanvraag in voor de aankoop van een schoolgebouw? </t>
  </si>
  <si>
    <r>
      <rPr>
        <sz val="10"/>
        <color rgb="FF000000"/>
        <rFont val="Calibri"/>
        <scheme val="minor"/>
      </rPr>
      <t xml:space="preserve">ja. </t>
    </r>
    <r>
      <rPr>
        <i/>
        <sz val="10"/>
        <color rgb="FF000000"/>
        <rFont val="Calibri"/>
        <scheme val="minor"/>
      </rPr>
      <t>U kunt alleen een dossier werken na aankoop indienen als een ander onderwijsniveau gebruikmaakt van dit schoolgebouw.</t>
    </r>
  </si>
  <si>
    <t xml:space="preserve">Heeft de inrichtende macht voor het aan te kopen gebouw al huursubsidies ontvangen in de afgelopen dertig jaar? </t>
  </si>
  <si>
    <r>
      <t xml:space="preserve">ja. </t>
    </r>
    <r>
      <rPr>
        <b/>
        <sz val="10"/>
        <rFont val="Calibri"/>
        <family val="2"/>
        <scheme val="minor"/>
      </rPr>
      <t>Vul de dossiernummers in van de huursubsidiedossiers.</t>
    </r>
  </si>
  <si>
    <t>Verlaat de inrichtende macht de bestaande infrastructuur?</t>
  </si>
  <si>
    <r>
      <t xml:space="preserve">ja. </t>
    </r>
    <r>
      <rPr>
        <i/>
        <sz val="10"/>
        <rFont val="Calibri"/>
        <family val="2"/>
        <scheme val="minor"/>
      </rPr>
      <t>Ga naar vraag 25</t>
    </r>
  </si>
  <si>
    <r>
      <t>nee.</t>
    </r>
    <r>
      <rPr>
        <i/>
        <sz val="10"/>
        <rFont val="Calibri"/>
        <family val="2"/>
        <scheme val="minor"/>
      </rPr>
      <t xml:space="preserve"> Ga naar vraag 26</t>
    </r>
  </si>
  <si>
    <t>Realiseert de vervangende aankoop een uitbreiding van het onderwijspatrimonium?</t>
  </si>
  <si>
    <t>AGION subsidieert alleen de netto-uitbreiding.</t>
  </si>
  <si>
    <r>
      <rPr>
        <sz val="10"/>
        <color rgb="FF000000"/>
        <rFont val="Calibri"/>
        <scheme val="minor"/>
      </rPr>
      <t>nee.</t>
    </r>
    <r>
      <rPr>
        <i/>
        <sz val="10"/>
        <color rgb="FF000000"/>
        <rFont val="Calibri"/>
        <scheme val="minor"/>
      </rPr>
      <t xml:space="preserve"> Ik wil een beroep doen op de uitzondering op deze voorwaarde en voeg de nodige bewijsstukken toe.</t>
    </r>
  </si>
  <si>
    <t>vindt u welke documenten u moet bezorgen.</t>
  </si>
  <si>
    <t>Aard van de aanvraag</t>
  </si>
  <si>
    <t>Heeft de aanvraag betrekking op een aankoop via openbare verkoping?</t>
  </si>
  <si>
    <r>
      <t xml:space="preserve">ja. </t>
    </r>
    <r>
      <rPr>
        <i/>
        <sz val="10"/>
        <rFont val="Calibri"/>
        <family val="2"/>
        <scheme val="minor"/>
      </rPr>
      <t xml:space="preserve">Voeg bij dit formulier een kopie van de publicatie van de notariële aankondiging van de openbare verkoping. </t>
    </r>
  </si>
  <si>
    <t>Zijn er onmiddellijk na de aankoop verbouwingswerken gepland aan het aangekochte gebouw?</t>
  </si>
  <si>
    <r>
      <t xml:space="preserve">ja. </t>
    </r>
    <r>
      <rPr>
        <b/>
        <sz val="10"/>
        <rFont val="Calibri"/>
        <family val="2"/>
        <scheme val="minor"/>
      </rPr>
      <t>Wat is de voorziene startdatum voor de uitvoering van de werken?</t>
    </r>
  </si>
  <si>
    <t>In vraag 20 specificeert u de werken die na de aankoop uitgevoerd zullen worden.  Om een subsidie aan te vragen voor die werken, dient u een apart formulier in. U volgt daarbij de standaardprocedure voor de aanvraag van een subsidie voor infrastructuurwerken.</t>
  </si>
  <si>
    <t>Beschrijf het aan te kopen gebouw en de eventuele werken die uitgevoerd zullen worden na de aankoop.</t>
  </si>
  <si>
    <t>Motiveer de noodzaak van de aankoop en de eventuele werken die uitgevoerd zullen worden na de aankoop.</t>
  </si>
  <si>
    <t>Geef daarbij aan dat ze passen in een langetermijnvisie.</t>
  </si>
  <si>
    <t>Voeg bij dit formulier een verklaring over de aanwending van delen van de infrastructuur voor niet-schoolse doeleinden.</t>
  </si>
  <si>
    <t>Maakt deze aanvraag deel uit van een project in samenwerking met overheden of publieke 
actoren?</t>
  </si>
  <si>
    <r>
      <t>ja.</t>
    </r>
    <r>
      <rPr>
        <i/>
        <sz val="10"/>
        <rFont val="Calibri"/>
        <family val="2"/>
        <scheme val="minor"/>
      </rPr>
      <t xml:space="preserve"> Voeg bij dit formulier een beschrijving van de samenwerkingsvoorwaarden. Ga naar vraag 31.</t>
    </r>
  </si>
  <si>
    <r>
      <t xml:space="preserve">nee. </t>
    </r>
    <r>
      <rPr>
        <i/>
        <sz val="10"/>
        <rFont val="Calibri"/>
        <family val="2"/>
        <scheme val="minor"/>
      </rPr>
      <t>Ga naar vraag 32.</t>
    </r>
  </si>
  <si>
    <t>Welke andere overheden kennen subsidies toe aan het project?</t>
  </si>
  <si>
    <t>agentschap Onroerend Erfgoed</t>
  </si>
  <si>
    <t>VIPA</t>
  </si>
  <si>
    <t>OVAM</t>
  </si>
  <si>
    <t>VGC</t>
  </si>
  <si>
    <t>andere instantie:</t>
  </si>
  <si>
    <t>Worden er voor deze vestigingsplaats bijkomend plaatsen gecreëerd via dit infrastructuurproject, ten opzichte van het aantal leerlingen dat momenteel op deze vestigingsplaats is ingeschreven?</t>
  </si>
  <si>
    <r>
      <t>ja.</t>
    </r>
    <r>
      <rPr>
        <i/>
        <sz val="10"/>
        <rFont val="Calibri"/>
        <family val="2"/>
        <scheme val="minor"/>
      </rPr>
      <t xml:space="preserve"> Ga naar vraag 33.</t>
    </r>
  </si>
  <si>
    <r>
      <t xml:space="preserve">nee. </t>
    </r>
    <r>
      <rPr>
        <i/>
        <sz val="10"/>
        <rFont val="Calibri"/>
        <family val="2"/>
        <scheme val="minor"/>
      </rPr>
      <t>Ga naar vraag 34.</t>
    </r>
  </si>
  <si>
    <t>Vul het aantal bijkomende plaatsen in dat wordt gecreëerd via dit infrastructuurproject.</t>
  </si>
  <si>
    <t>bijkomende plaatsen</t>
  </si>
  <si>
    <t>Hoeveel leerlingen zullen de nieuwe of vernieuwde infrastructuur gebruiken?</t>
  </si>
  <si>
    <t>leerlingen</t>
  </si>
  <si>
    <t>Berekening van de fysische norm</t>
  </si>
  <si>
    <t>Vul het huidige  aantal leerlingen in van de vestigingsplaats die zal gebruikmaken van het aan te kopen gebouw.</t>
  </si>
  <si>
    <t>Op www.agion.be vindt u welke tellingsdatum u moet gebruiken.</t>
  </si>
  <si>
    <t>totaal aantal leerlingen</t>
  </si>
  <si>
    <t>aantal leerlingen in de derde graad of in een hogere cyclus</t>
  </si>
  <si>
    <t>Vul het aantal leerlingen en personeelsleden in dat met de fiets of bromfiets naar school komt.</t>
  </si>
  <si>
    <t>leerlingen en personeelsleden</t>
  </si>
  <si>
    <t>Vul het aantal personeelsleden in dat minstens een halve opdracht vervult.</t>
  </si>
  <si>
    <t>personeelsleden</t>
  </si>
  <si>
    <t>Vul het totale aantal wekelijkse lestijden lichamelijke opvoeding in.</t>
  </si>
  <si>
    <t>lestijden</t>
  </si>
  <si>
    <t>Berekening van de maximale bruto-oppervlakte</t>
  </si>
  <si>
    <t>Vul het aantal wekelijkse lestijden in dat als praktisch vak of als kunstvak wordt georganiseerd voor de eerste graad van het secundair onderwijs.</t>
  </si>
  <si>
    <t>uur</t>
  </si>
  <si>
    <t>m²</t>
  </si>
  <si>
    <t>Vul het aantal wekelijkse lestijden in dat als praktisch vak of als kunstvak in het overeenstemmende studiegebied wordt georganiseerd.</t>
  </si>
  <si>
    <t>auto</t>
  </si>
  <si>
    <t>chemie</t>
  </si>
  <si>
    <t>decoratieve technieken</t>
  </si>
  <si>
    <t>fotografie</t>
  </si>
  <si>
    <t>glastechnieken</t>
  </si>
  <si>
    <t>grafische technieken</t>
  </si>
  <si>
    <t>handel</t>
  </si>
  <si>
    <t>hout</t>
  </si>
  <si>
    <t>juwelen</t>
  </si>
  <si>
    <t>koeling en warmte</t>
  </si>
  <si>
    <t>land- en tuinbouw</t>
  </si>
  <si>
    <t>lichaamsverzorging</t>
  </si>
  <si>
    <t>maritieme opleidingen</t>
  </si>
  <si>
    <t>mechanica-elektriciteit</t>
  </si>
  <si>
    <t>mode</t>
  </si>
  <si>
    <t>muziekinstrumentenbouw</t>
  </si>
  <si>
    <t>optiek</t>
  </si>
  <si>
    <t>orthopedische technieken</t>
  </si>
  <si>
    <t>personenzorg</t>
  </si>
  <si>
    <t>tandtechnieken</t>
  </si>
  <si>
    <t>textiel</t>
  </si>
  <si>
    <t>toerisme</t>
  </si>
  <si>
    <t>voeding</t>
  </si>
  <si>
    <t>ballet</t>
  </si>
  <si>
    <t>beeldende kunst</t>
  </si>
  <si>
    <t>podiumkunsten</t>
  </si>
  <si>
    <t>totaal</t>
  </si>
  <si>
    <t>Vul het aantal leerlingen in dat het praktijkvak bouw of het studiegebied bouw volgt.</t>
  </si>
  <si>
    <t>aantal leerlingen eerste graad</t>
  </si>
  <si>
    <t>lln.</t>
  </si>
  <si>
    <t>aantal leerlingen overige leerjaren</t>
  </si>
  <si>
    <t>totale bruto-oppervlakte</t>
  </si>
  <si>
    <t>Vul het aantal leerlingen in dat het praktijkvak hout of het studiegebied hout volgt.</t>
  </si>
  <si>
    <t>Hieronder vindt u de  berekening van de maximale bruto-oppervlakte waarop uw school recht heeft op basis van de gegevens die u hebt ingevuld bij vraag 39 tot en met 42.</t>
  </si>
  <si>
    <t>Toegelaten oppervlakte voor schoolgebouwen</t>
  </si>
  <si>
    <t>algemene en technische vakken</t>
  </si>
  <si>
    <t>praktijk- en kunstvakken eerste graad</t>
  </si>
  <si>
    <t>praktijk- en kunstvakken overige jaren</t>
  </si>
  <si>
    <t>praktijkruimtes bouw</t>
  </si>
  <si>
    <t>machinewerkplaats hout</t>
  </si>
  <si>
    <t>Toegelaten oppervlakte voor lokalen voor lichamelijke opvoeding (lo)</t>
  </si>
  <si>
    <t>Toegelaten oppervlakte voor genormeerde omgevingswerken</t>
  </si>
  <si>
    <t>som open en overdekte speelplaats</t>
  </si>
  <si>
    <t>overdekte speelplaats</t>
  </si>
  <si>
    <t>fietsenbergplaats</t>
  </si>
  <si>
    <t>parkeer- en manoeuvreerruimte</t>
  </si>
  <si>
    <t>Berekening van de bestaande bruto-oppervlakte</t>
  </si>
  <si>
    <t>De bruto-oppervlakte van een gebouw is het geheel van de bruto-oppervlakten van alle vloerniveaus. Meer informatie daarover vindt u op www.agion.be. Voeg de berekeningswijze van de bruto-oppervlakte bij dit formulier.</t>
  </si>
  <si>
    <t>Vul  de gebouwcode, de bruto-oppervlakte en het bouwjaar in van de bestaande schoolgebouwen, met uitsluiting van de lokalen voor lichamelijke opvoeding en de technische lokalen.</t>
  </si>
  <si>
    <t xml:space="preserve">Met de gebouwcode bedoelen we de wijze waarop de gebouwen binnen de school worden aangeduid, bijvoorbeeld blok A, G17. Als de gebouwen in de school geen code of letter hebben, vult u gebouw 1, gebouw 2 ... in. </t>
  </si>
  <si>
    <t>gebouwcode</t>
  </si>
  <si>
    <t>bruto-oppervlakte</t>
  </si>
  <si>
    <t>bouwjaar</t>
  </si>
  <si>
    <t>in aanmerking te nemen bruto-oppervlakte</t>
  </si>
  <si>
    <r>
      <rPr>
        <b/>
        <sz val="10"/>
        <rFont val="Calibri"/>
        <family val="2"/>
        <scheme val="minor"/>
      </rPr>
      <t xml:space="preserve">Als u schoolgebouwen, of een deel ervan, afbreekt of aan de bestemming onttrekt, vul dan voor elk gebouw de gebouwcode, het bouwjaar en de bruto-oppervlakte in die wordt afgebroken of die aan de bestemming wordt onttrokken.
</t>
    </r>
    <r>
      <rPr>
        <i/>
        <sz val="10"/>
        <rFont val="Calibri"/>
        <family val="2"/>
        <scheme val="minor"/>
      </rPr>
      <t xml:space="preserve">Kruis bij elk gebouw aan of AGION in het verleden subsidies heeft verleend voor de aankoop ervan of voor werken eraan. </t>
    </r>
  </si>
  <si>
    <t>gebouw-
code</t>
  </si>
  <si>
    <t>gesubsidieerd door AGION</t>
  </si>
  <si>
    <t>Hier vindt u de bruto-oppervlakte van de schoolgebouwen die in aanmerking wordt genomen.</t>
  </si>
  <si>
    <t>Vul de bruto-oppervlakte en het bouwjaar in van de lokalen voor lichamelijke opvoeding (lo).</t>
  </si>
  <si>
    <t>gebouw 1</t>
  </si>
  <si>
    <t>gebouw 2</t>
  </si>
  <si>
    <r>
      <rPr>
        <b/>
        <sz val="10"/>
        <rFont val="Calibri"/>
        <family val="2"/>
        <scheme val="minor"/>
      </rPr>
      <t xml:space="preserve">Vul voor elk lokaal lichamelijke opvoeding de gebouwcode, het bouwjaar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</si>
  <si>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 xml:space="preserve">Met de gebouwcode bedoelen we de wijze waarop de gebouwen binnen de school worden aangeduid, bijvoorbeeld blok A, G17. Als de gebouwen in de school geen code of letter hebben, vult u gebouw 1, gebouw 2 ... in.  </t>
  </si>
  <si>
    <t>Hier vindt u de bruto-oppervlakte van de lokalen lo die in aanmerking wordt genomen.</t>
  </si>
  <si>
    <t>Vul de bruto-oppervlakte in van de  bestaande technische lokalen die behouden worden.</t>
  </si>
  <si>
    <t>stookplaats 1</t>
  </si>
  <si>
    <t>stookplaats 2</t>
  </si>
  <si>
    <t>stookplaats 3</t>
  </si>
  <si>
    <t>stookplaats 4</t>
  </si>
  <si>
    <t>hoogspanningscabine</t>
  </si>
  <si>
    <t>machinekamer</t>
  </si>
  <si>
    <t>opslagplaats brandstof</t>
  </si>
  <si>
    <t>andere technische lokalen</t>
  </si>
  <si>
    <t>Vul de bruto-oppervlakte in van de genormeerde omgeving die behouden wordt.</t>
  </si>
  <si>
    <t>Oppervlakte en kostprijs van het aan te kopen gebouw</t>
  </si>
  <si>
    <r>
      <t xml:space="preserve">Vul de bruto-oppervlakte, het bouwjaar en de kostprijs, exclusief btw, in van het aan te kopen gebouw.  
</t>
    </r>
    <r>
      <rPr>
        <i/>
        <sz val="10"/>
        <rFont val="Calibri"/>
        <family val="2"/>
        <scheme val="minor"/>
      </rPr>
      <t xml:space="preserve">Voor de technische lokalen hoeft u geen aparte kostprijs in te vullen. Die wordt automatisch berekend op basis van de oppervlakte die u invult voor de technische lokalen.              </t>
    </r>
    <r>
      <rPr>
        <b/>
        <sz val="10"/>
        <rFont val="Calibri"/>
        <family val="2"/>
        <scheme val="minor"/>
      </rPr>
      <t xml:space="preserve">      
</t>
    </r>
  </si>
  <si>
    <t>De totale kostprijs van het aan te kopen gebouw,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</si>
  <si>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kostprijs</t>
  </si>
  <si>
    <t>schoollokalen</t>
  </si>
  <si>
    <t>euro</t>
  </si>
  <si>
    <t>lokalen lo</t>
  </si>
  <si>
    <t>technische lokalen</t>
  </si>
  <si>
    <t>Als u lokalen, of een deel ervan, afbreekt of aan de bestemming onttrekt, vul dan voor elk lokaal de bruto-oppervlakte in die wordt afgebroken of die aan de bestemming wordt onttrokken.</t>
  </si>
  <si>
    <t>Hier vindt u de bruto-oppervlakte van de gebouwen die in aanmerking wordt genomen.</t>
  </si>
  <si>
    <r>
      <t xml:space="preserve">Vul de bruto-oppervlakte en de kostprijs, exclusief btw, in van de omgeving bij het aan te kopen gebouw.
</t>
    </r>
    <r>
      <rPr>
        <i/>
        <sz val="10"/>
        <rFont val="Calibri"/>
        <family val="2"/>
        <scheme val="minor"/>
      </rPr>
      <t xml:space="preserve">U hoeft deze vraag alleen in te vullen als het de aankoop betreft van een bestaand schoolgebouw. </t>
    </r>
  </si>
  <si>
    <t>open speelplaats</t>
  </si>
  <si>
    <r>
      <t xml:space="preserve">Als u omgevingswerken, of een deel ervan, afbreekt, vul dan voor elk onderdeel de bruto-oppervlakte in die wordt afgebroken of die aan de bestemming onttrokken wordt. 
</t>
    </r>
    <r>
      <rPr>
        <i/>
        <sz val="10"/>
        <rFont val="Calibri"/>
        <family val="2"/>
        <scheme val="minor"/>
      </rPr>
      <t xml:space="preserve">U hoeft deze vraag alleen in te vullen als het de aankoop betreft van een bestaand schoolgebouw. </t>
    </r>
  </si>
  <si>
    <t>Hier vindt u de bruto-oppervlakte van de omgevingswerken die in aanmerking wordt genomen.</t>
  </si>
  <si>
    <t>Oppervlakte en kostprijs van de eventuele werken na aankoop</t>
  </si>
  <si>
    <t>Dien uiterlijk twee jaar na de goedkeuring van het aankoopdossier een nieuwe aanvraag in via het aanvraagformulier nieuwbouw of verbouwingswerken.</t>
  </si>
  <si>
    <t>De totale kostprijs van de verbouwingswerken,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</si>
  <si>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schoolgebouwen</t>
  </si>
  <si>
    <t>Vul de bruto-oppervlakte en de kostprijs, exclusief btw, in van de genormeerde omgevingswerken.</t>
  </si>
  <si>
    <t>Oppervlakte en kostprijs van de niet-genormeerde omgevingswerken</t>
  </si>
  <si>
    <t>Vul de kostprijs, exclusief btw, in van de niet-genormeerde omgevingswerken.</t>
  </si>
  <si>
    <t>Niet-genormeerde omgevingswerken zijn afsluitingen, toegangswegen, groenaanleg en andere omgevingswerken.</t>
  </si>
  <si>
    <t>Voeg bij dit formulier een gedetailleerd becijferd bestek van de werken na de aankoop.</t>
  </si>
  <si>
    <t>Berekening van de totale kostprijs</t>
  </si>
  <si>
    <t>Vul de kostprijs van de afbraakwerken en de eerste uitrusting in.</t>
  </si>
  <si>
    <t>Alleen als u bij vraag 54 een bruto-oppervlakte hebt ingevuld voor een schoolgebouw of een lokaal lo dat volledig of gedeeltelijk afgebroken zal worden, vult u de kostprijs van de afbraakwerken in.
Op basis van de gegevens die u hebt ingevuld bij vraag 53 tot en met 61 en de kostprijs van de afbraakwerken en de eerste uitrusting die u invult, zal de totale kostprijs van uw  project automatisch berekend worden.</t>
  </si>
  <si>
    <t>afbraakwerken</t>
  </si>
  <si>
    <t>kostprijs aan te kopen gebouw</t>
  </si>
  <si>
    <t>verbouwing schoolgebouwen</t>
  </si>
  <si>
    <t>verbouwing lokalen lo</t>
  </si>
  <si>
    <t>waarvan technische lokalen</t>
  </si>
  <si>
    <t>verbouwing genormeerde omgevingswerken</t>
  </si>
  <si>
    <t xml:space="preserve"> niet-genormeerde omgevingswerken</t>
  </si>
  <si>
    <t>eerste uitrusting schoolgebouwen</t>
  </si>
  <si>
    <t>eerste uitrusting lokalen lo</t>
  </si>
  <si>
    <t>eerste uitrusting overdekte speelplaats</t>
  </si>
  <si>
    <t>eerste uitrusting open speelplaats</t>
  </si>
  <si>
    <t>Vergelijkingstabel</t>
  </si>
  <si>
    <t>In de onderstaande tabel vindt u een overzicht van de bestaande bruto-oppervlakte, de bruto-oppervlakte na de werken en de maximale bruto-oppervlakte.</t>
  </si>
  <si>
    <t>bestaande in aanmerking te nemen bruto-oppervlakte</t>
  </si>
  <si>
    <t>bruto- oppervlakte aan te kopen gebouw</t>
  </si>
  <si>
    <t>som van kolom 1 en 2</t>
  </si>
  <si>
    <t>maximaal toegelaten oppervlakte volgens de normen</t>
  </si>
  <si>
    <t>Bij te voegen bewijsstukken</t>
  </si>
  <si>
    <t>Verzamel de bewijsstukken die u voor de beantwoording van vraag 8, 18, 21, 25, 26, 29, 30, 36 en 63 bij dit formulier moet voegen.</t>
  </si>
  <si>
    <t>Kruis alle bewijsstukken aan die u bij dit formulier voegt.</t>
  </si>
  <si>
    <t>De engagementsverklaring en de motivatie tot openstelling of onderbouwde vraag voor afwijking hoeft u alleen toe te voegen als deze aanvraag onder het toepassingsgebied van het decreet open scholen valt en uiterlijk bij de actualisatie van uw dossier.</t>
  </si>
  <si>
    <t>de verkoopovereenkomst</t>
  </si>
  <si>
    <t>het kadastraal plan en de kadastrale legger</t>
  </si>
  <si>
    <t>het bodemattest, afgeleverd door de bevoegde instantie</t>
  </si>
  <si>
    <t>een korte beschrijving van de bestaande gebouwen</t>
  </si>
  <si>
    <t>het situeringsplan van het aan te kopen gebouw</t>
  </si>
  <si>
    <t>de grondplannen van het aan te kopen gebouw</t>
  </si>
  <si>
    <t>bewijsstukken en motivering voor een van de uitzonderingen voor de versnelde goedkeuring van de aankoop  van het gebouw</t>
  </si>
  <si>
    <t>een kopie van de publicatie van de notariële aankondiging van de openbare verkoping</t>
  </si>
  <si>
    <t>een beschrijving van de voorwaarden voor samenwerking met andere overheden en publieke actoren</t>
  </si>
  <si>
    <t>een gedetailleerde berekeningswijze van de bruto-oppervlakte</t>
  </si>
  <si>
    <t>een gedetailleerd becijferd bestek van de werken na de aankoop van het gebouw</t>
  </si>
  <si>
    <t>een verklaring over de aanwending van delen van de infrastructuur voor niet-schoolse doeleinden</t>
  </si>
  <si>
    <t xml:space="preserve">een overzicht van de uitgevoerde werken in de te verlaten school waarvoor AGION of een van zijn wettelijke voorgangers subsidies heeft verleend
</t>
  </si>
  <si>
    <t>een kopie van de huidige huur- of erfpachtovereenkomst voor de bestaande gebouwen</t>
  </si>
  <si>
    <t xml:space="preserve">een brief van de eigenaar of verkoper waarin hij aangeeft dat de huur- of erfpachtovereenkomst afloopt en dat de inrichtende macht de kans krijgt om het goed te kopen
</t>
  </si>
  <si>
    <t>een engagementsverklaring en de motivatie tot openstelling van de schoolinfrastructuur</t>
  </si>
  <si>
    <t>een onderbouwde vraag tot afwijking voor openstelling van de schoolinfrastructuur</t>
  </si>
  <si>
    <t>Ondertekening</t>
  </si>
  <si>
    <t xml:space="preserve">Vul de onderstaande verklaring in. 
Ik bevestig dat alle gegevens in dit formulier naar waarheid ingevuld zijn. </t>
  </si>
  <si>
    <t>Alleen leden van de inrichtende macht of gemandateerden kunnen dit formulier ondertekenen.</t>
  </si>
  <si>
    <t>datum</t>
  </si>
  <si>
    <t>handtekening</t>
  </si>
  <si>
    <t>functie</t>
  </si>
  <si>
    <t>Aan wie bezorgt u dit formulier?</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</si>
  <si>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</si>
  <si>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naam: Aanvraag_Aankoop_NaamSchool. 
Hou de naam van de school zo kort mogelijk. </t>
  </si>
  <si>
    <t>Bezorg zowel de Excelversie als een ingescande ondertekende versie.</t>
  </si>
  <si>
    <t>AGION-5706 - 240220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</si>
</sst>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 ##0"/>
    <numFmt numFmtId="165" formatCode="###\ ###\ ##0.00"/>
    <numFmt numFmtId="166" formatCode="###\ ##0"/>
    <numFmt numFmtId="167" formatCode="0000"/>
    <numFmt numFmtId="168" formatCode="d/mm/yyyy;@"/>
  </numFmts>
  <fonts count="31" x14ac:knownFonts="1">
    <font>
      <sz val="10"/>
      <color rgb="FF000000"/>
      <name val="Arial"/>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b/>
      <sz val="10"/>
      <color indexed="9"/>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sz val="10"/>
      <color theme="0"/>
      <name val="Calibri"/>
      <family val="2"/>
      <scheme val="minor"/>
    </font>
    <font>
      <b/>
      <sz val="10"/>
      <color theme="1"/>
      <name val="Calibri"/>
      <family val="2"/>
      <scheme val="minor"/>
    </font>
    <font>
      <sz val="10"/>
      <color rgb="FFFF0000"/>
      <name val="Calibri"/>
      <family val="2"/>
      <scheme val="minor"/>
    </font>
    <font>
      <b/>
      <sz val="10"/>
      <color rgb="FFFF0000"/>
      <name val="Calibri"/>
      <family val="2"/>
      <scheme val="minor"/>
    </font>
    <font>
      <sz val="10"/>
      <color rgb="FF000000"/>
      <name val="Calibri"/>
      <family val="2"/>
      <scheme val="minor"/>
    </font>
    <font>
      <i/>
      <sz val="10"/>
      <color theme="10"/>
      <name val="Calibri"/>
      <family val="2"/>
      <scheme val="minor"/>
    </font>
    <font>
      <sz val="10"/>
      <color theme="1"/>
      <name val="Arial"/>
      <family val="2"/>
    </font>
    <font>
      <b/>
      <sz val="10"/>
      <color rgb="FF000000"/>
      <name val="Calibri"/>
      <family val="2"/>
      <scheme val="minor"/>
    </font>
    <font>
      <i/>
      <sz val="10"/>
      <color rgb="FF000000"/>
      <name val="Calibri"/>
      <family val="2"/>
      <scheme val="minor"/>
    </font>
    <font>
      <sz val="10"/>
      <color rgb="FF000000"/>
      <name val="Calibri"/>
      <scheme val="minor"/>
    </font>
    <font>
      <b/>
      <sz val="10"/>
      <color rgb="FF000000"/>
      <name val="Calibri"/>
      <scheme val="minor"/>
    </font>
    <font>
      <i/>
      <sz val="10"/>
      <color rgb="FF000000"/>
      <name val="Calibri"/>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24994659260841701"/>
        <bgColor indexed="64"/>
      </patternFill>
    </fill>
  </fills>
  <borders count="16">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0" fontId="1" fillId="0" borderId="1"/>
  </cellStyleXfs>
  <cellXfs count="307">
    <xf numFmtId="0" fontId="0" fillId="0" borderId="0" xfId="0"/>
    <xf numFmtId="0" fontId="2" fillId="0" borderId="0" xfId="0" applyFont="1" applyAlignment="1">
      <alignment vertical="top"/>
    </xf>
    <xf numFmtId="2" fontId="3" fillId="0" borderId="1" xfId="0" applyNumberFormat="1" applyFont="1" applyBorder="1" applyAlignment="1">
      <alignment vertical="center"/>
    </xf>
    <xf numFmtId="166" fontId="3" fillId="0" borderId="1" xfId="0" applyNumberFormat="1" applyFont="1" applyBorder="1" applyAlignment="1">
      <alignment vertical="center"/>
    </xf>
    <xf numFmtId="1" fontId="3" fillId="0" borderId="1" xfId="0" applyNumberFormat="1" applyFont="1" applyBorder="1" applyAlignment="1">
      <alignment vertical="center"/>
    </xf>
    <xf numFmtId="167" fontId="3" fillId="0" borderId="1" xfId="0" applyNumberFormat="1" applyFont="1" applyBorder="1" applyAlignment="1">
      <alignment vertical="center"/>
    </xf>
    <xf numFmtId="167" fontId="3" fillId="0" borderId="1" xfId="0" applyNumberFormat="1" applyFont="1" applyBorder="1" applyAlignment="1" applyProtection="1">
      <alignment vertical="center"/>
      <protection locked="0"/>
    </xf>
    <xf numFmtId="164" fontId="3" fillId="0" borderId="1" xfId="0" applyNumberFormat="1" applyFont="1" applyBorder="1" applyAlignment="1">
      <alignment vertical="center"/>
    </xf>
    <xf numFmtId="165" fontId="3" fillId="0" borderId="1" xfId="0" applyNumberFormat="1" applyFont="1" applyBorder="1" applyAlignment="1" applyProtection="1">
      <alignment vertical="center"/>
      <protection locked="0"/>
    </xf>
    <xf numFmtId="0" fontId="2" fillId="0" borderId="1" xfId="0" applyFont="1" applyBorder="1" applyAlignment="1">
      <alignment vertical="center" wrapText="1"/>
    </xf>
    <xf numFmtId="0" fontId="8" fillId="0" borderId="0" xfId="0" applyFont="1" applyAlignment="1">
      <alignment vertical="top"/>
    </xf>
    <xf numFmtId="0" fontId="9"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right" vertical="center" wrapText="1"/>
    </xf>
    <xf numFmtId="0" fontId="3"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vertical="center" wrapText="1"/>
    </xf>
    <xf numFmtId="0" fontId="2" fillId="0" borderId="0" xfId="0" applyFont="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6" fillId="0" borderId="0" xfId="0" applyFont="1" applyAlignment="1">
      <alignment vertical="center"/>
    </xf>
    <xf numFmtId="0" fontId="3" fillId="0" borderId="1" xfId="0" applyFont="1" applyBorder="1" applyAlignment="1">
      <alignment vertical="center"/>
    </xf>
    <xf numFmtId="0" fontId="3" fillId="0" borderId="0" xfId="0" applyFont="1" applyAlignment="1">
      <alignment vertical="top"/>
    </xf>
    <xf numFmtId="0" fontId="4" fillId="0" borderId="0" xfId="0" applyFont="1" applyAlignment="1">
      <alignment horizontal="left" vertical="center" wrapText="1"/>
    </xf>
    <xf numFmtId="0" fontId="8" fillId="0" borderId="0" xfId="0" applyFont="1" applyAlignment="1">
      <alignment vertical="center"/>
    </xf>
    <xf numFmtId="0" fontId="3" fillId="0" borderId="0" xfId="0" applyFont="1"/>
    <xf numFmtId="0" fontId="13" fillId="0" borderId="0" xfId="0" applyFont="1" applyAlignment="1">
      <alignment horizontal="center" vertical="top"/>
    </xf>
    <xf numFmtId="0" fontId="14" fillId="0" borderId="0" xfId="0" applyFont="1" applyAlignment="1">
      <alignment vertical="center" wrapText="1"/>
    </xf>
    <xf numFmtId="0" fontId="16" fillId="0" borderId="1" xfId="1" applyFont="1" applyBorder="1" applyAlignment="1">
      <alignment vertical="center"/>
    </xf>
    <xf numFmtId="0" fontId="4" fillId="0" borderId="0" xfId="0" applyFont="1" applyAlignment="1">
      <alignment horizontal="justify" vertical="center"/>
    </xf>
    <xf numFmtId="0" fontId="3" fillId="0" borderId="0" xfId="0" applyFont="1" applyAlignment="1">
      <alignment horizontal="justify" vertical="center"/>
    </xf>
    <xf numFmtId="0" fontId="4" fillId="0" borderId="0" xfId="0" applyFont="1" applyAlignment="1">
      <alignment horizontal="justify" vertical="center" wrapText="1"/>
    </xf>
    <xf numFmtId="0" fontId="2" fillId="0" borderId="0" xfId="0" applyFont="1" applyAlignment="1">
      <alignment horizontal="right" vertical="top"/>
    </xf>
    <xf numFmtId="0" fontId="3" fillId="0" borderId="1" xfId="0" applyFont="1" applyBorder="1" applyAlignment="1" applyProtection="1">
      <alignment horizontal="left" vertical="center"/>
      <protection locked="0"/>
    </xf>
    <xf numFmtId="0" fontId="2" fillId="0" borderId="1" xfId="0" applyFont="1" applyBorder="1" applyAlignment="1">
      <alignment vertical="top"/>
    </xf>
    <xf numFmtId="0" fontId="3" fillId="0" borderId="1" xfId="0" applyFont="1" applyBorder="1" applyAlignment="1">
      <alignment horizontal="right" vertical="center"/>
    </xf>
    <xf numFmtId="0" fontId="3" fillId="0" borderId="6" xfId="0" applyFont="1" applyBorder="1" applyAlignment="1">
      <alignment vertical="center"/>
    </xf>
    <xf numFmtId="0" fontId="3" fillId="0" borderId="1" xfId="0" applyFont="1" applyBorder="1" applyAlignment="1" applyProtection="1">
      <alignment vertical="center"/>
      <protection locked="0"/>
    </xf>
    <xf numFmtId="1" fontId="3" fillId="0" borderId="1" xfId="0" applyNumberFormat="1" applyFont="1" applyBorder="1" applyAlignment="1" applyProtection="1">
      <alignment vertical="center"/>
      <protection locked="0"/>
    </xf>
    <xf numFmtId="1" fontId="3" fillId="0" borderId="1" xfId="0" applyNumberFormat="1" applyFont="1" applyBorder="1" applyAlignment="1" applyProtection="1">
      <alignment horizontal="center" vertical="center"/>
      <protection locked="0"/>
    </xf>
    <xf numFmtId="0" fontId="2" fillId="0" borderId="1" xfId="2" applyFont="1" applyAlignment="1">
      <alignment vertical="top"/>
    </xf>
    <xf numFmtId="0" fontId="3" fillId="0" borderId="1" xfId="2" applyFont="1" applyAlignment="1">
      <alignment vertical="center"/>
    </xf>
    <xf numFmtId="0" fontId="3" fillId="0" borderId="1" xfId="2" applyFont="1" applyAlignment="1">
      <alignment horizontal="left" vertical="center"/>
    </xf>
    <xf numFmtId="0" fontId="3" fillId="0" borderId="1" xfId="2" applyFont="1" applyAlignment="1">
      <alignment horizontal="center" vertical="center"/>
    </xf>
    <xf numFmtId="0" fontId="7" fillId="0" borderId="0" xfId="0" applyFont="1" applyAlignment="1">
      <alignment vertical="center"/>
    </xf>
    <xf numFmtId="0" fontId="19" fillId="0" borderId="0" xfId="0" applyFont="1" applyAlignment="1">
      <alignment vertical="center"/>
    </xf>
    <xf numFmtId="0" fontId="21" fillId="0" borderId="0" xfId="0" applyFont="1" applyAlignment="1">
      <alignment vertical="center"/>
    </xf>
    <xf numFmtId="0" fontId="21" fillId="0" borderId="1" xfId="0" applyFont="1" applyBorder="1" applyAlignment="1">
      <alignment vertical="center"/>
    </xf>
    <xf numFmtId="0" fontId="5" fillId="0" borderId="0" xfId="0" applyFont="1" applyAlignment="1">
      <alignment vertical="center"/>
    </xf>
    <xf numFmtId="0" fontId="3" fillId="0" borderId="0" xfId="0" applyFont="1" applyAlignment="1">
      <alignment horizontal="center"/>
    </xf>
    <xf numFmtId="0" fontId="23" fillId="0" borderId="0" xfId="0" applyFont="1"/>
    <xf numFmtId="0" fontId="2" fillId="0" borderId="0" xfId="0" applyFont="1"/>
    <xf numFmtId="0" fontId="18" fillId="0" borderId="0" xfId="1" applyFont="1" applyAlignment="1">
      <alignment vertical="center"/>
    </xf>
    <xf numFmtId="1" fontId="21" fillId="0" borderId="1" xfId="0" applyNumberFormat="1" applyFont="1" applyBorder="1" applyAlignment="1" applyProtection="1">
      <alignment vertical="center"/>
      <protection locked="0"/>
    </xf>
    <xf numFmtId="0" fontId="7" fillId="0" borderId="1" xfId="0" applyFont="1" applyBorder="1" applyAlignment="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2" fontId="7" fillId="0" borderId="1" xfId="0" applyNumberFormat="1" applyFont="1" applyBorder="1" applyAlignment="1">
      <alignment vertical="center"/>
    </xf>
    <xf numFmtId="167" fontId="7" fillId="0" borderId="1" xfId="0" applyNumberFormat="1" applyFont="1" applyBorder="1" applyAlignment="1">
      <alignment vertical="center"/>
    </xf>
    <xf numFmtId="0" fontId="7" fillId="0" borderId="0" xfId="0" applyFont="1" applyAlignment="1" applyProtection="1">
      <alignment vertical="center"/>
      <protection locked="0"/>
    </xf>
    <xf numFmtId="0" fontId="7" fillId="0" borderId="1" xfId="0" applyFont="1" applyBorder="1" applyAlignment="1" applyProtection="1">
      <alignment vertical="center"/>
      <protection locked="0"/>
    </xf>
    <xf numFmtId="1" fontId="7" fillId="2" borderId="14" xfId="0" applyNumberFormat="1" applyFont="1" applyFill="1" applyBorder="1" applyAlignment="1" applyProtection="1">
      <alignment vertical="center"/>
      <protection locked="0"/>
    </xf>
    <xf numFmtId="1" fontId="7" fillId="2" borderId="14"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vertical="center"/>
      <protection locked="0"/>
    </xf>
    <xf numFmtId="0" fontId="7" fillId="0" borderId="0" xfId="0" applyFont="1" applyAlignment="1">
      <alignment horizontal="left" vertical="top"/>
    </xf>
    <xf numFmtId="0" fontId="7" fillId="0" borderId="13" xfId="0" applyFont="1" applyBorder="1" applyAlignment="1" applyProtection="1">
      <alignment horizontal="left" vertical="top"/>
      <protection locked="0"/>
    </xf>
    <xf numFmtId="0" fontId="20" fillId="0" borderId="0" xfId="0" applyFont="1" applyAlignment="1">
      <alignment vertical="top"/>
    </xf>
    <xf numFmtId="0" fontId="7" fillId="0" borderId="0" xfId="0" applyFont="1" applyAlignment="1">
      <alignment vertical="top"/>
    </xf>
    <xf numFmtId="0" fontId="7" fillId="0" borderId="0" xfId="0" applyFont="1" applyAlignment="1">
      <alignment horizontal="right" vertical="center" wrapText="1"/>
    </xf>
    <xf numFmtId="0" fontId="7" fillId="3" borderId="14" xfId="0" applyFont="1" applyFill="1" applyBorder="1" applyAlignment="1" applyProtection="1">
      <alignment horizontal="center" vertical="center"/>
      <protection locked="0"/>
    </xf>
    <xf numFmtId="0" fontId="7" fillId="3" borderId="15"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0" xfId="0" applyFont="1" applyAlignment="1">
      <alignment horizontal="right" vertical="center"/>
    </xf>
    <xf numFmtId="0" fontId="7" fillId="0" borderId="13" xfId="0" applyFont="1" applyBorder="1" applyAlignment="1" applyProtection="1">
      <alignment vertical="top"/>
      <protection locked="0"/>
    </xf>
    <xf numFmtId="0" fontId="7" fillId="0" borderId="1" xfId="0" applyFont="1" applyBorder="1" applyAlignment="1" applyProtection="1">
      <alignment horizontal="left" vertical="center"/>
      <protection locked="0"/>
    </xf>
    <xf numFmtId="0" fontId="20"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wrapText="1"/>
    </xf>
    <xf numFmtId="1" fontId="7" fillId="0" borderId="1" xfId="0" applyNumberFormat="1" applyFont="1" applyBorder="1" applyAlignment="1">
      <alignment vertical="center"/>
    </xf>
    <xf numFmtId="1" fontId="3" fillId="2" borderId="14" xfId="0" applyNumberFormat="1" applyFont="1" applyFill="1" applyBorder="1" applyAlignment="1" applyProtection="1">
      <alignment horizontal="center" vertical="center"/>
      <protection locked="0"/>
    </xf>
    <xf numFmtId="0" fontId="3" fillId="0" borderId="0" xfId="0" applyFont="1" applyAlignment="1" applyProtection="1">
      <alignment vertical="center"/>
      <protection hidden="1"/>
    </xf>
    <xf numFmtId="2" fontId="3" fillId="0" borderId="1" xfId="0" applyNumberFormat="1" applyFont="1" applyBorder="1" applyAlignment="1" applyProtection="1">
      <alignment vertical="center"/>
      <protection hidden="1"/>
    </xf>
    <xf numFmtId="0" fontId="3" fillId="0" borderId="1" xfId="0" applyFont="1" applyBorder="1" applyAlignment="1" applyProtection="1">
      <alignment vertical="center"/>
      <protection hidden="1"/>
    </xf>
    <xf numFmtId="0" fontId="4" fillId="0" borderId="0" xfId="0" applyFont="1" applyAlignment="1">
      <alignment horizontal="justify" vertical="top" wrapText="1"/>
    </xf>
    <xf numFmtId="0" fontId="3" fillId="0" borderId="0" xfId="0" applyFont="1" applyAlignment="1">
      <alignment vertical="top"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justify" vertical="top" wrapText="1"/>
    </xf>
    <xf numFmtId="0" fontId="18" fillId="0" borderId="0" xfId="1" applyFont="1" applyAlignment="1">
      <alignment horizontal="justify" vertical="top" wrapText="1"/>
    </xf>
    <xf numFmtId="0" fontId="26" fillId="0" borderId="0" xfId="0" applyFont="1"/>
    <xf numFmtId="0" fontId="26" fillId="0" borderId="0" xfId="0" applyFont="1" applyAlignment="1">
      <alignment horizontal="left"/>
    </xf>
    <xf numFmtId="0" fontId="23" fillId="0" borderId="0" xfId="0" applyFont="1" applyAlignment="1">
      <alignment horizontal="left" vertical="center" wrapText="1"/>
    </xf>
    <xf numFmtId="0" fontId="23" fillId="0" borderId="0" xfId="0" applyFont="1" applyAlignment="1">
      <alignment vertical="center" wrapText="1"/>
    </xf>
    <xf numFmtId="0" fontId="16" fillId="0" borderId="0" xfId="1" applyFont="1" applyFill="1" applyAlignment="1">
      <alignment horizontal="left" vertical="center" wrapText="1"/>
    </xf>
    <xf numFmtId="0" fontId="3" fillId="0" borderId="0" xfId="0" applyFont="1" applyAlignment="1">
      <alignment horizontal="center" vertical="center" wrapText="1"/>
    </xf>
    <xf numFmtId="0" fontId="7" fillId="0" borderId="1" xfId="0" applyFont="1" applyBorder="1" applyAlignment="1" applyProtection="1">
      <alignment horizontal="left" vertical="center" wrapText="1"/>
      <protection locked="0"/>
    </xf>
    <xf numFmtId="0" fontId="2" fillId="0" borderId="0" xfId="0" applyFont="1" applyAlignment="1">
      <alignment horizontal="right" vertical="center"/>
    </xf>
    <xf numFmtId="0" fontId="4" fillId="0" borderId="11" xfId="2" applyFont="1" applyBorder="1" applyAlignment="1">
      <alignment horizontal="left" vertical="center"/>
    </xf>
    <xf numFmtId="0" fontId="2" fillId="0" borderId="0" xfId="0" applyFont="1" applyAlignment="1">
      <alignment horizontal="left" vertical="top"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23" fillId="0" borderId="0" xfId="0" applyFont="1" applyAlignment="1">
      <alignment horizontal="left" vertical="center"/>
    </xf>
    <xf numFmtId="0" fontId="23" fillId="0" borderId="0" xfId="0" applyFont="1" applyAlignment="1">
      <alignment horizontal="center" vertical="center"/>
    </xf>
    <xf numFmtId="0" fontId="3" fillId="0" borderId="0" xfId="0" applyFont="1" applyAlignment="1">
      <alignment horizontal="right" vertical="center" wrapText="1"/>
    </xf>
    <xf numFmtId="0" fontId="3" fillId="0" borderId="0" xfId="0" applyFont="1" applyAlignment="1">
      <alignment vertical="center" wrapText="1"/>
    </xf>
    <xf numFmtId="166" fontId="3" fillId="0" borderId="2" xfId="0" applyNumberFormat="1" applyFont="1" applyBorder="1" applyAlignment="1" applyProtection="1">
      <alignment vertical="center"/>
      <protection hidden="1"/>
    </xf>
    <xf numFmtId="166" fontId="3" fillId="0" borderId="3" xfId="0" applyNumberFormat="1" applyFont="1" applyBorder="1" applyAlignment="1" applyProtection="1">
      <alignment vertical="center"/>
      <protection hidden="1"/>
    </xf>
    <xf numFmtId="166" fontId="3" fillId="0" borderId="4" xfId="0" applyNumberFormat="1" applyFont="1" applyBorder="1" applyAlignment="1" applyProtection="1">
      <alignment vertical="center"/>
      <protection hidden="1"/>
    </xf>
    <xf numFmtId="0" fontId="3"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8" fillId="0" borderId="0" xfId="0" applyFont="1" applyAlignment="1">
      <alignment horizontal="left" vertical="center" wrapText="1"/>
    </xf>
    <xf numFmtId="0" fontId="27" fillId="0" borderId="0" xfId="0" applyFont="1" applyAlignment="1">
      <alignment horizontal="left"/>
    </xf>
    <xf numFmtId="0" fontId="18" fillId="0" borderId="0" xfId="1" applyFont="1" applyAlignment="1">
      <alignment horizontal="left" vertical="center" wrapText="1"/>
    </xf>
    <xf numFmtId="0" fontId="3" fillId="0" borderId="0" xfId="0" applyFont="1" applyAlignment="1">
      <alignment horizontal="right" vertical="center"/>
    </xf>
    <xf numFmtId="0" fontId="7" fillId="3" borderId="2" xfId="0" applyFont="1" applyFill="1" applyBorder="1" applyAlignment="1" applyProtection="1">
      <alignment vertical="center" wrapText="1"/>
      <protection locked="0"/>
    </xf>
    <xf numFmtId="0" fontId="7" fillId="3" borderId="3" xfId="0" applyFont="1" applyFill="1" applyBorder="1" applyAlignment="1" applyProtection="1">
      <alignment vertical="center" wrapText="1"/>
      <protection locked="0"/>
    </xf>
    <xf numFmtId="0" fontId="7" fillId="3" borderId="4" xfId="0" applyFont="1" applyFill="1" applyBorder="1" applyAlignment="1" applyProtection="1">
      <alignment vertical="center" wrapText="1"/>
      <protection locked="0"/>
    </xf>
    <xf numFmtId="0" fontId="3" fillId="0" borderId="1" xfId="0" applyFont="1" applyBorder="1" applyAlignment="1">
      <alignment horizontal="left" vertical="center" wrapText="1"/>
    </xf>
    <xf numFmtId="0" fontId="27" fillId="0" borderId="0" xfId="0" applyFont="1" applyAlignment="1">
      <alignment horizontal="left" vertical="center" wrapText="1"/>
    </xf>
    <xf numFmtId="0" fontId="28" fillId="0" borderId="0" xfId="0" applyFont="1" applyAlignment="1">
      <alignment horizontal="left" vertical="top" wrapText="1"/>
    </xf>
    <xf numFmtId="0" fontId="3" fillId="0" borderId="0" xfId="0" applyFont="1" applyAlignment="1">
      <alignment horizontal="left" vertical="top" wrapText="1"/>
    </xf>
    <xf numFmtId="0" fontId="23" fillId="0" borderId="0" xfId="0" applyFont="1" applyAlignment="1">
      <alignment horizontal="left" vertical="center" wrapText="1"/>
    </xf>
    <xf numFmtId="0" fontId="5" fillId="4" borderId="0" xfId="0" applyFont="1" applyFill="1" applyAlignment="1">
      <alignment vertical="center"/>
    </xf>
    <xf numFmtId="0" fontId="6" fillId="0" borderId="0" xfId="0" applyFont="1" applyAlignment="1">
      <alignment vertical="center"/>
    </xf>
    <xf numFmtId="0" fontId="3" fillId="2" borderId="2" xfId="0" applyFont="1" applyFill="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8" fillId="0" borderId="0" xfId="1" applyFont="1" applyAlignment="1">
      <alignment vertical="center"/>
    </xf>
    <xf numFmtId="0" fontId="4" fillId="0" borderId="0" xfId="1" applyFont="1" applyAlignment="1">
      <alignment vertical="center" wrapText="1"/>
    </xf>
    <xf numFmtId="0" fontId="4" fillId="0" borderId="0" xfId="1" applyFont="1" applyAlignment="1">
      <alignment vertical="center"/>
    </xf>
    <xf numFmtId="0" fontId="4" fillId="0" borderId="0" xfId="0" applyFont="1" applyAlignment="1">
      <alignment vertical="center"/>
    </xf>
    <xf numFmtId="0" fontId="4" fillId="0" borderId="0" xfId="0" applyFont="1" applyAlignment="1">
      <alignment horizontal="justify" vertical="top" wrapText="1"/>
    </xf>
    <xf numFmtId="0" fontId="3" fillId="0" borderId="0" xfId="0" applyFont="1" applyAlignment="1"/>
    <xf numFmtId="0" fontId="3" fillId="0" borderId="0" xfId="0" applyFont="1" applyAlignment="1">
      <alignment vertical="top" wrapText="1"/>
    </xf>
    <xf numFmtId="0" fontId="3" fillId="0" borderId="0" xfId="0" applyFont="1" applyAlignment="1">
      <alignment vertical="top"/>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horizontal="right"/>
    </xf>
    <xf numFmtId="0" fontId="3" fillId="0" borderId="6" xfId="0" applyFont="1" applyBorder="1" applyAlignment="1">
      <alignment horizontal="right"/>
    </xf>
    <xf numFmtId="0" fontId="3" fillId="2" borderId="7" xfId="0" applyFont="1" applyFill="1" applyBorder="1" applyAlignment="1" applyProtection="1">
      <alignment vertical="top" wrapText="1"/>
      <protection locked="0"/>
    </xf>
    <xf numFmtId="0" fontId="1" fillId="0" borderId="8" xfId="0" applyFont="1" applyBorder="1" applyAlignment="1" applyProtection="1">
      <alignment vertical="top" wrapText="1"/>
      <protection locked="0"/>
    </xf>
    <xf numFmtId="0" fontId="1" fillId="0" borderId="9" xfId="0" applyFont="1" applyBorder="1" applyAlignment="1" applyProtection="1">
      <alignment vertical="top" wrapText="1"/>
      <protection locked="0"/>
    </xf>
    <xf numFmtId="0" fontId="1" fillId="0" borderId="5" xfId="0" applyFont="1" applyBorder="1" applyAlignment="1" applyProtection="1">
      <alignment vertical="top" wrapText="1"/>
      <protection locked="0"/>
    </xf>
    <xf numFmtId="0" fontId="1" fillId="0" borderId="0" xfId="0" applyFont="1" applyAlignment="1" applyProtection="1">
      <alignment vertical="top" wrapText="1"/>
      <protection locked="0"/>
    </xf>
    <xf numFmtId="0" fontId="1" fillId="0" borderId="6" xfId="0" applyFont="1" applyBorder="1" applyAlignment="1" applyProtection="1">
      <alignment vertical="top" wrapText="1"/>
      <protection locked="0"/>
    </xf>
    <xf numFmtId="0" fontId="1" fillId="0" borderId="10" xfId="0" applyFont="1" applyBorder="1" applyAlignment="1" applyProtection="1">
      <alignment vertical="top" wrapText="1"/>
      <protection locked="0"/>
    </xf>
    <xf numFmtId="0" fontId="1" fillId="0" borderId="11" xfId="0" applyFont="1" applyBorder="1" applyAlignment="1" applyProtection="1">
      <alignment vertical="top" wrapText="1"/>
      <protection locked="0"/>
    </xf>
    <xf numFmtId="0" fontId="1" fillId="0" borderId="12" xfId="0" applyFont="1" applyBorder="1" applyAlignment="1" applyProtection="1">
      <alignment vertical="top" wrapText="1"/>
      <protection locked="0"/>
    </xf>
    <xf numFmtId="0" fontId="3" fillId="0" borderId="1" xfId="0" applyFont="1" applyBorder="1" applyAlignment="1">
      <alignment vertical="center"/>
    </xf>
    <xf numFmtId="0" fontId="5" fillId="4" borderId="0" xfId="0" applyFont="1" applyFill="1" applyAlignment="1">
      <alignment vertical="center" wrapText="1"/>
    </xf>
    <xf numFmtId="0" fontId="6" fillId="0" borderId="0" xfId="0" applyFont="1" applyAlignment="1">
      <alignment vertical="center" wrapText="1"/>
    </xf>
    <xf numFmtId="165" fontId="3" fillId="0" borderId="2" xfId="0" applyNumberFormat="1" applyFont="1" applyBorder="1" applyAlignment="1" applyProtection="1">
      <alignment vertical="center"/>
      <protection hidden="1"/>
    </xf>
    <xf numFmtId="165" fontId="3" fillId="0" borderId="3" xfId="0" applyNumberFormat="1" applyFont="1" applyBorder="1" applyAlignment="1" applyProtection="1">
      <alignment vertical="center"/>
      <protection hidden="1"/>
    </xf>
    <xf numFmtId="165" fontId="3" fillId="0" borderId="4" xfId="0" applyNumberFormat="1" applyFont="1" applyBorder="1" applyAlignment="1" applyProtection="1">
      <alignment vertical="center"/>
      <protection hidden="1"/>
    </xf>
    <xf numFmtId="165" fontId="7" fillId="2" borderId="2" xfId="0" applyNumberFormat="1" applyFont="1" applyFill="1" applyBorder="1" applyAlignment="1" applyProtection="1">
      <alignment vertical="center"/>
      <protection locked="0"/>
    </xf>
    <xf numFmtId="165" fontId="7" fillId="2" borderId="3" xfId="0" applyNumberFormat="1" applyFont="1" applyFill="1" applyBorder="1" applyAlignment="1" applyProtection="1">
      <alignment vertical="center"/>
      <protection locked="0"/>
    </xf>
    <xf numFmtId="165" fontId="7" fillId="2" borderId="4" xfId="0" applyNumberFormat="1" applyFont="1" applyFill="1" applyBorder="1" applyAlignment="1" applyProtection="1">
      <alignment vertical="center"/>
      <protection locked="0"/>
    </xf>
    <xf numFmtId="0" fontId="4"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alignment horizontal="left" vertical="center"/>
    </xf>
    <xf numFmtId="0" fontId="3" fillId="0" borderId="0" xfId="0" applyFont="1" applyAlignment="1">
      <alignment horizontal="left" vertical="center"/>
    </xf>
    <xf numFmtId="166" fontId="7" fillId="2" borderId="2" xfId="0" applyNumberFormat="1" applyFont="1" applyFill="1" applyBorder="1" applyAlignment="1" applyProtection="1">
      <alignment vertical="center"/>
      <protection locked="0"/>
    </xf>
    <xf numFmtId="166" fontId="7" fillId="2" borderId="3" xfId="0" applyNumberFormat="1" applyFont="1" applyFill="1" applyBorder="1" applyAlignment="1" applyProtection="1">
      <alignment vertical="center"/>
      <protection locked="0"/>
    </xf>
    <xf numFmtId="166" fontId="7" fillId="2" borderId="4" xfId="0" applyNumberFormat="1" applyFont="1" applyFill="1" applyBorder="1" applyAlignment="1" applyProtection="1">
      <alignment vertical="center"/>
      <protection locked="0"/>
    </xf>
    <xf numFmtId="0" fontId="7" fillId="0" borderId="0" xfId="0" applyFont="1" applyAlignment="1">
      <alignment vertical="center"/>
    </xf>
    <xf numFmtId="0" fontId="2" fillId="0" borderId="0" xfId="0" applyFont="1" applyAlignment="1">
      <alignment horizontal="center" vertical="center"/>
    </xf>
    <xf numFmtId="164" fontId="3" fillId="0" borderId="2" xfId="0" applyNumberFormat="1" applyFont="1" applyBorder="1" applyAlignment="1" applyProtection="1">
      <alignment vertical="center"/>
      <protection hidden="1"/>
    </xf>
    <xf numFmtId="164" fontId="3" fillId="0" borderId="3" xfId="0" applyNumberFormat="1" applyFont="1" applyBorder="1" applyAlignment="1" applyProtection="1">
      <alignment vertical="center"/>
      <protection hidden="1"/>
    </xf>
    <xf numFmtId="164" fontId="3" fillId="0" borderId="4" xfId="0" applyNumberFormat="1" applyFont="1" applyBorder="1" applyAlignment="1" applyProtection="1">
      <alignment vertical="center"/>
      <protection hidden="1"/>
    </xf>
    <xf numFmtId="0" fontId="4" fillId="0" borderId="0" xfId="0" applyFont="1" applyAlignment="1">
      <alignment vertical="top" wrapText="1"/>
    </xf>
    <xf numFmtId="165" fontId="7" fillId="0" borderId="2" xfId="0" applyNumberFormat="1" applyFont="1" applyBorder="1" applyAlignment="1" applyProtection="1">
      <alignment vertical="center"/>
      <protection hidden="1"/>
    </xf>
    <xf numFmtId="165" fontId="7" fillId="0" borderId="3" xfId="0" applyNumberFormat="1" applyFont="1" applyBorder="1" applyAlignment="1" applyProtection="1">
      <alignment vertical="center"/>
      <protection hidden="1"/>
    </xf>
    <xf numFmtId="165" fontId="7" fillId="0" borderId="4" xfId="0" applyNumberFormat="1" applyFont="1" applyBorder="1" applyAlignment="1" applyProtection="1">
      <alignment vertical="center"/>
      <protection hidden="1"/>
    </xf>
    <xf numFmtId="0" fontId="2" fillId="0" borderId="0" xfId="0" applyFont="1" applyAlignment="1">
      <alignment vertical="top" wrapText="1"/>
    </xf>
    <xf numFmtId="164" fontId="7" fillId="2" borderId="2" xfId="0" applyNumberFormat="1" applyFont="1" applyFill="1" applyBorder="1" applyAlignment="1" applyProtection="1">
      <alignment vertical="center"/>
      <protection locked="0"/>
    </xf>
    <xf numFmtId="164" fontId="7" fillId="2" borderId="3" xfId="0" applyNumberFormat="1" applyFont="1" applyFill="1" applyBorder="1" applyAlignment="1" applyProtection="1">
      <alignment vertical="center"/>
      <protection locked="0"/>
    </xf>
    <xf numFmtId="164" fontId="7" fillId="2" borderId="4" xfId="0" applyNumberFormat="1" applyFont="1" applyFill="1" applyBorder="1" applyAlignment="1" applyProtection="1">
      <alignment vertical="center"/>
      <protection locked="0"/>
    </xf>
    <xf numFmtId="0" fontId="3" fillId="0" borderId="6" xfId="0" applyFont="1" applyBorder="1" applyAlignment="1">
      <alignment horizontal="right" vertical="center"/>
    </xf>
    <xf numFmtId="167" fontId="7" fillId="2" borderId="2" xfId="0" applyNumberFormat="1" applyFont="1" applyFill="1" applyBorder="1" applyAlignment="1" applyProtection="1">
      <alignment vertical="center"/>
      <protection locked="0"/>
    </xf>
    <xf numFmtId="167" fontId="7" fillId="2" borderId="3" xfId="0" applyNumberFormat="1" applyFont="1" applyFill="1" applyBorder="1" applyAlignment="1" applyProtection="1">
      <alignment vertical="center"/>
      <protection locked="0"/>
    </xf>
    <xf numFmtId="167" fontId="7" fillId="2" borderId="4" xfId="0" applyNumberFormat="1" applyFont="1" applyFill="1" applyBorder="1" applyAlignment="1" applyProtection="1">
      <alignment vertical="center"/>
      <protection locked="0"/>
    </xf>
    <xf numFmtId="0" fontId="3" fillId="0" borderId="1" xfId="0" applyFont="1" applyBorder="1" applyAlignment="1">
      <alignment horizontal="right"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7" fillId="0" borderId="1" xfId="0" applyFont="1" applyBorder="1" applyAlignment="1">
      <alignment vertical="center"/>
    </xf>
    <xf numFmtId="0" fontId="3" fillId="0" borderId="5" xfId="0" applyFont="1" applyBorder="1" applyAlignment="1">
      <alignment vertical="center"/>
    </xf>
    <xf numFmtId="166" fontId="3" fillId="0" borderId="3" xfId="0" applyNumberFormat="1" applyFont="1" applyBorder="1" applyAlignment="1">
      <alignment vertical="center"/>
    </xf>
    <xf numFmtId="1" fontId="7" fillId="2" borderId="2" xfId="0" applyNumberFormat="1" applyFont="1" applyFill="1" applyBorder="1" applyAlignment="1" applyProtection="1">
      <alignment vertical="center"/>
      <protection locked="0"/>
    </xf>
    <xf numFmtId="1" fontId="7" fillId="2" borderId="3" xfId="0" applyNumberFormat="1" applyFont="1" applyFill="1" applyBorder="1" applyAlignment="1" applyProtection="1">
      <alignment vertical="center"/>
      <protection locked="0"/>
    </xf>
    <xf numFmtId="1" fontId="7" fillId="2" borderId="4" xfId="0" applyNumberFormat="1" applyFont="1" applyFill="1" applyBorder="1" applyAlignment="1" applyProtection="1">
      <alignment vertical="center"/>
      <protection locked="0"/>
    </xf>
    <xf numFmtId="166" fontId="7" fillId="0" borderId="3" xfId="0" applyNumberFormat="1" applyFont="1" applyBorder="1" applyAlignment="1" applyProtection="1">
      <alignment vertical="center"/>
      <protection locked="0"/>
    </xf>
    <xf numFmtId="166" fontId="7" fillId="0" borderId="4" xfId="0" applyNumberFormat="1" applyFont="1" applyBorder="1" applyAlignment="1" applyProtection="1">
      <alignment vertical="center"/>
      <protection locked="0"/>
    </xf>
    <xf numFmtId="0" fontId="2" fillId="0" borderId="0" xfId="0" applyFont="1" applyAlignment="1">
      <alignment horizontal="center" vertical="center" wrapText="1"/>
    </xf>
    <xf numFmtId="1" fontId="7" fillId="2" borderId="2" xfId="0" applyNumberFormat="1" applyFont="1" applyFill="1" applyBorder="1" applyAlignment="1" applyProtection="1">
      <alignment horizontal="center" vertical="center"/>
      <protection locked="0"/>
    </xf>
    <xf numFmtId="1" fontId="7" fillId="2" borderId="3" xfId="0" applyNumberFormat="1" applyFont="1" applyFill="1" applyBorder="1" applyAlignment="1" applyProtection="1">
      <alignment horizontal="center" vertical="center"/>
      <protection locked="0"/>
    </xf>
    <xf numFmtId="1" fontId="7" fillId="2" borderId="4" xfId="0" applyNumberFormat="1" applyFont="1" applyFill="1" applyBorder="1" applyAlignment="1" applyProtection="1">
      <alignment horizontal="center" vertical="center"/>
      <protection locked="0"/>
    </xf>
    <xf numFmtId="167" fontId="3" fillId="0" borderId="1" xfId="0" applyNumberFormat="1" applyFont="1" applyBorder="1" applyAlignment="1" applyProtection="1">
      <alignment vertical="center"/>
      <protection locked="0"/>
    </xf>
    <xf numFmtId="0" fontId="22" fillId="0" borderId="0" xfId="0" applyFont="1" applyAlignment="1">
      <alignment vertical="center"/>
    </xf>
    <xf numFmtId="0" fontId="21" fillId="0" borderId="0" xfId="0" applyFont="1" applyAlignment="1">
      <alignment vertical="center"/>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166" fontId="7" fillId="2" borderId="2" xfId="0" applyNumberFormat="1" applyFont="1" applyFill="1" applyBorder="1" applyAlignment="1" applyProtection="1">
      <alignment horizontal="center" vertical="center"/>
      <protection locked="0"/>
    </xf>
    <xf numFmtId="166" fontId="7" fillId="2" borderId="3" xfId="0" applyNumberFormat="1" applyFont="1" applyFill="1" applyBorder="1" applyAlignment="1" applyProtection="1">
      <alignment horizontal="center" vertical="center"/>
      <protection locked="0"/>
    </xf>
    <xf numFmtId="166" fontId="7" fillId="2" borderId="4" xfId="0" applyNumberFormat="1" applyFont="1" applyFill="1" applyBorder="1" applyAlignment="1" applyProtection="1">
      <alignment horizontal="center" vertical="center"/>
      <protection locked="0"/>
    </xf>
    <xf numFmtId="0" fontId="4" fillId="0" borderId="1" xfId="2" applyFont="1" applyAlignment="1">
      <alignment horizontal="left" vertical="top" wrapText="1"/>
    </xf>
    <xf numFmtId="0" fontId="4" fillId="0" borderId="1" xfId="2" applyFont="1" applyAlignment="1">
      <alignment horizontal="left" vertical="top"/>
    </xf>
    <xf numFmtId="0" fontId="4" fillId="0" borderId="0" xfId="0" applyFont="1" applyAlignment="1">
      <alignment horizontal="left" vertical="top" wrapText="1"/>
    </xf>
    <xf numFmtId="0" fontId="9" fillId="4" borderId="0" xfId="0" applyFont="1" applyFill="1" applyAlignment="1">
      <alignment vertical="center"/>
    </xf>
    <xf numFmtId="0" fontId="7" fillId="0" borderId="0" xfId="0" applyFont="1" applyAlignment="1">
      <alignment horizontal="right" vertical="center" wrapText="1"/>
    </xf>
    <xf numFmtId="1" fontId="7" fillId="0" borderId="3" xfId="0" applyNumberFormat="1" applyFont="1" applyBorder="1" applyAlignment="1" applyProtection="1">
      <alignment vertical="center"/>
      <protection locked="0"/>
    </xf>
    <xf numFmtId="1" fontId="7" fillId="0" borderId="4" xfId="0" applyNumberFormat="1" applyFont="1" applyBorder="1" applyAlignment="1" applyProtection="1">
      <alignment vertical="center"/>
      <protection locked="0"/>
    </xf>
    <xf numFmtId="0" fontId="7" fillId="0" borderId="5" xfId="0" applyFont="1" applyBorder="1" applyAlignment="1">
      <alignment vertical="center" wrapText="1"/>
    </xf>
    <xf numFmtId="0" fontId="7" fillId="0" borderId="0" xfId="0" applyFont="1" applyAlignment="1">
      <alignment vertical="center" wrapText="1"/>
    </xf>
    <xf numFmtId="166" fontId="7" fillId="0" borderId="2" xfId="0" applyNumberFormat="1" applyFont="1" applyBorder="1" applyAlignment="1" applyProtection="1">
      <alignment vertical="center"/>
      <protection hidden="1"/>
    </xf>
    <xf numFmtId="166" fontId="7" fillId="0" borderId="3" xfId="0" applyNumberFormat="1" applyFont="1" applyBorder="1" applyAlignment="1" applyProtection="1">
      <alignment vertical="center"/>
      <protection hidden="1"/>
    </xf>
    <xf numFmtId="166" fontId="7" fillId="0" borderId="4" xfId="0" applyNumberFormat="1" applyFont="1" applyBorder="1" applyAlignment="1" applyProtection="1">
      <alignment vertical="center"/>
      <protection hidden="1"/>
    </xf>
    <xf numFmtId="0" fontId="20" fillId="2" borderId="0" xfId="0" applyFont="1" applyFill="1" applyAlignment="1">
      <alignment vertical="center"/>
    </xf>
    <xf numFmtId="0" fontId="3" fillId="0" borderId="5" xfId="0" applyFont="1" applyBorder="1" applyAlignment="1">
      <alignment vertical="center" wrapText="1"/>
    </xf>
    <xf numFmtId="0" fontId="20" fillId="0" borderId="0" xfId="0" applyFont="1" applyAlignment="1">
      <alignment vertical="center" wrapText="1"/>
    </xf>
    <xf numFmtId="1" fontId="7" fillId="0" borderId="3" xfId="0" applyNumberFormat="1" applyFont="1" applyBorder="1" applyAlignment="1" applyProtection="1">
      <alignment horizontal="center" vertical="center"/>
      <protection locked="0"/>
    </xf>
    <xf numFmtId="1" fontId="7" fillId="0" borderId="4" xfId="0" applyNumberFormat="1" applyFont="1" applyBorder="1" applyAlignment="1" applyProtection="1">
      <alignment horizontal="center" vertical="center"/>
      <protection locked="0"/>
    </xf>
    <xf numFmtId="0" fontId="3" fillId="0" borderId="1" xfId="2" applyFont="1" applyAlignment="1">
      <alignment vertical="center"/>
    </xf>
    <xf numFmtId="0" fontId="2" fillId="0" borderId="1" xfId="2" applyFont="1" applyAlignment="1">
      <alignment vertical="center"/>
    </xf>
    <xf numFmtId="0" fontId="7" fillId="5" borderId="2" xfId="2" applyFont="1" applyFill="1" applyBorder="1" applyAlignment="1" applyProtection="1">
      <alignment horizontal="left" vertical="top"/>
      <protection locked="0"/>
    </xf>
    <xf numFmtId="0" fontId="7" fillId="5" borderId="3" xfId="2" applyFont="1" applyFill="1" applyBorder="1" applyAlignment="1" applyProtection="1">
      <alignment horizontal="left" vertical="top"/>
      <protection locked="0"/>
    </xf>
    <xf numFmtId="0" fontId="7" fillId="5" borderId="4" xfId="2" applyFont="1" applyFill="1" applyBorder="1" applyAlignment="1" applyProtection="1">
      <alignment horizontal="left" vertical="top"/>
      <protection locked="0"/>
    </xf>
    <xf numFmtId="0" fontId="2" fillId="0" borderId="1" xfId="2" applyFont="1" applyAlignment="1">
      <alignment vertical="top" wrapText="1"/>
    </xf>
    <xf numFmtId="1" fontId="2" fillId="0" borderId="1" xfId="0" applyNumberFormat="1" applyFont="1" applyBorder="1" applyAlignment="1" applyProtection="1">
      <alignment horizontal="left" vertical="center"/>
      <protection locked="0"/>
    </xf>
    <xf numFmtId="1" fontId="7" fillId="3" borderId="14" xfId="0" applyNumberFormat="1" applyFont="1" applyFill="1" applyBorder="1" applyAlignment="1" applyProtection="1">
      <alignment horizontal="center" vertical="center"/>
      <protection locked="0"/>
    </xf>
    <xf numFmtId="0" fontId="7" fillId="3" borderId="2" xfId="0" applyFont="1" applyFill="1" applyBorder="1" applyAlignment="1" applyProtection="1">
      <alignment horizontal="left" vertical="top"/>
      <protection locked="0"/>
    </xf>
    <xf numFmtId="0" fontId="7" fillId="3" borderId="3" xfId="0" applyFont="1" applyFill="1" applyBorder="1" applyAlignment="1" applyProtection="1">
      <alignment horizontal="left" vertical="top"/>
      <protection locked="0"/>
    </xf>
    <xf numFmtId="0" fontId="7" fillId="3" borderId="4" xfId="0" applyFont="1" applyFill="1" applyBorder="1" applyAlignment="1" applyProtection="1">
      <alignment horizontal="left" vertical="top"/>
      <protection locked="0"/>
    </xf>
    <xf numFmtId="0" fontId="7" fillId="2" borderId="2" xfId="0" applyFont="1" applyFill="1" applyBorder="1" applyAlignment="1" applyProtection="1">
      <alignment horizontal="left" vertical="top" wrapText="1"/>
      <protection locked="0"/>
    </xf>
    <xf numFmtId="0" fontId="7" fillId="2" borderId="3"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0" fontId="3" fillId="0" borderId="1" xfId="0" applyFont="1" applyBorder="1" applyAlignment="1">
      <alignment horizontal="left" vertical="center"/>
    </xf>
    <xf numFmtId="0" fontId="7" fillId="0" borderId="1" xfId="0" applyFont="1" applyBorder="1" applyAlignment="1">
      <alignment horizontal="right" vertical="center"/>
    </xf>
    <xf numFmtId="0" fontId="7" fillId="2" borderId="7"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7" fillId="2" borderId="1" xfId="0" applyFont="1" applyFill="1" applyBorder="1" applyAlignment="1" applyProtection="1">
      <alignment horizontal="left" vertical="top" wrapText="1"/>
      <protection locked="0"/>
    </xf>
    <xf numFmtId="0" fontId="7" fillId="2" borderId="6" xfId="0" applyFont="1" applyFill="1" applyBorder="1" applyAlignment="1" applyProtection="1">
      <alignment horizontal="left" vertical="top" wrapText="1"/>
      <protection locked="0"/>
    </xf>
    <xf numFmtId="0" fontId="7" fillId="2" borderId="10"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top" wrapText="1"/>
      <protection locked="0"/>
    </xf>
    <xf numFmtId="0" fontId="7" fillId="2" borderId="12" xfId="0" applyFont="1" applyFill="1" applyBorder="1" applyAlignment="1" applyProtection="1">
      <alignment horizontal="left" vertical="top" wrapText="1"/>
      <protection locked="0"/>
    </xf>
    <xf numFmtId="0" fontId="2" fillId="0" borderId="1" xfId="2" applyFont="1" applyAlignment="1">
      <alignment vertical="top"/>
    </xf>
    <xf numFmtId="0" fontId="7" fillId="2" borderId="7" xfId="0" applyFont="1" applyFill="1" applyBorder="1" applyAlignment="1" applyProtection="1">
      <alignment horizontal="left" vertical="top"/>
      <protection locked="0"/>
    </xf>
    <xf numFmtId="0" fontId="7" fillId="0" borderId="8" xfId="0" applyFont="1" applyBorder="1" applyAlignment="1" applyProtection="1">
      <alignment horizontal="left" vertical="top"/>
      <protection locked="0"/>
    </xf>
    <xf numFmtId="0" fontId="7" fillId="0" borderId="9" xfId="0" applyFont="1" applyBorder="1" applyAlignment="1" applyProtection="1">
      <alignment horizontal="left" vertical="top"/>
      <protection locked="0"/>
    </xf>
    <xf numFmtId="0" fontId="7" fillId="0" borderId="10" xfId="0" applyFont="1" applyBorder="1" applyAlignment="1" applyProtection="1">
      <alignment horizontal="left" vertical="top"/>
      <protection locked="0"/>
    </xf>
    <xf numFmtId="0" fontId="7" fillId="0" borderId="11" xfId="0" applyFont="1" applyBorder="1" applyAlignment="1" applyProtection="1">
      <alignment horizontal="left" vertical="top"/>
      <protection locked="0"/>
    </xf>
    <xf numFmtId="0" fontId="7" fillId="0" borderId="12" xfId="0" applyFont="1" applyBorder="1" applyAlignment="1" applyProtection="1">
      <alignment horizontal="left" vertical="top"/>
      <protection locked="0"/>
    </xf>
    <xf numFmtId="0" fontId="26" fillId="0" borderId="0" xfId="0" applyFont="1" applyAlignment="1">
      <alignment horizontal="left"/>
    </xf>
    <xf numFmtId="0" fontId="3" fillId="0" borderId="0" xfId="0" applyFont="1" applyAlignment="1">
      <alignment horizontal="justify" vertical="top" wrapText="1"/>
    </xf>
    <xf numFmtId="0" fontId="18" fillId="0" borderId="0" xfId="1" applyFont="1" applyAlignment="1">
      <alignment horizontal="left" vertical="top" wrapText="1"/>
    </xf>
    <xf numFmtId="0" fontId="7" fillId="0" borderId="3" xfId="0" applyFont="1" applyBorder="1" applyAlignment="1" applyProtection="1">
      <alignment horizontal="left" vertical="top"/>
      <protection locked="0"/>
    </xf>
    <xf numFmtId="0" fontId="7" fillId="0" borderId="4" xfId="0" applyFont="1" applyBorder="1" applyAlignment="1" applyProtection="1">
      <alignment horizontal="left" vertical="top"/>
      <protection locked="0"/>
    </xf>
    <xf numFmtId="0" fontId="7" fillId="2" borderId="2" xfId="0" applyFont="1" applyFill="1" applyBorder="1" applyAlignment="1" applyProtection="1">
      <alignment horizontal="left" vertical="center" wrapText="1"/>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3" borderId="2" xfId="0" applyFont="1" applyFill="1" applyBorder="1" applyAlignment="1" applyProtection="1">
      <alignment horizontal="right" vertical="center" wrapText="1"/>
      <protection locked="0"/>
    </xf>
    <xf numFmtId="0" fontId="25" fillId="0" borderId="3" xfId="0" applyFont="1" applyBorder="1" applyAlignment="1" applyProtection="1">
      <alignment horizontal="right" vertical="center" wrapText="1"/>
      <protection locked="0"/>
    </xf>
    <xf numFmtId="0" fontId="25" fillId="0" borderId="4" xfId="0" applyFont="1" applyBorder="1" applyAlignment="1" applyProtection="1">
      <alignment horizontal="right" vertical="center" wrapText="1"/>
      <protection locked="0"/>
    </xf>
    <xf numFmtId="0" fontId="7" fillId="2" borderId="3"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20" fillId="0" borderId="0" xfId="0" applyFont="1" applyAlignment="1">
      <alignment vertical="center"/>
    </xf>
    <xf numFmtId="0" fontId="7" fillId="0" borderId="1" xfId="0" applyFont="1" applyBorder="1" applyAlignment="1">
      <alignment vertical="center" wrapText="1"/>
    </xf>
    <xf numFmtId="0" fontId="2" fillId="2" borderId="0" xfId="0" applyFont="1" applyFill="1" applyAlignment="1">
      <alignment vertical="center"/>
    </xf>
    <xf numFmtId="0" fontId="7" fillId="2" borderId="2" xfId="0" applyFont="1" applyFill="1" applyBorder="1" applyAlignment="1" applyProtection="1">
      <alignment vertical="top" wrapText="1"/>
      <protection locked="0"/>
    </xf>
    <xf numFmtId="0" fontId="7" fillId="0" borderId="3" xfId="0" applyFont="1" applyBorder="1" applyAlignment="1" applyProtection="1">
      <alignment vertical="top"/>
      <protection locked="0"/>
    </xf>
    <xf numFmtId="0" fontId="7" fillId="0" borderId="4" xfId="0" applyFont="1" applyBorder="1" applyAlignment="1" applyProtection="1">
      <alignment vertical="top"/>
      <protection locked="0"/>
    </xf>
    <xf numFmtId="0" fontId="7" fillId="2" borderId="2" xfId="0" applyFont="1" applyFill="1" applyBorder="1" applyAlignment="1" applyProtection="1">
      <alignment horizontal="left" vertical="top"/>
      <protection locked="0"/>
    </xf>
    <xf numFmtId="0" fontId="7" fillId="0" borderId="0" xfId="0" applyFont="1" applyAlignment="1">
      <alignment horizontal="right" vertical="center"/>
    </xf>
    <xf numFmtId="0" fontId="4" fillId="0" borderId="1" xfId="2" applyFont="1" applyAlignment="1">
      <alignment vertical="top" wrapText="1"/>
    </xf>
    <xf numFmtId="0" fontId="4" fillId="0" borderId="0" xfId="0" applyFont="1" applyAlignment="1">
      <alignment horizontal="right" vertical="center"/>
    </xf>
    <xf numFmtId="168" fontId="7" fillId="0" borderId="7" xfId="0" applyNumberFormat="1" applyFont="1" applyBorder="1" applyAlignment="1" applyProtection="1">
      <alignment vertical="center"/>
      <protection locked="0"/>
    </xf>
    <xf numFmtId="168" fontId="7" fillId="0" borderId="8" xfId="0" applyNumberFormat="1" applyFont="1" applyBorder="1" applyAlignment="1" applyProtection="1">
      <alignment vertical="center"/>
      <protection locked="0"/>
    </xf>
    <xf numFmtId="168" fontId="7" fillId="0" borderId="9" xfId="0" applyNumberFormat="1" applyFont="1" applyBorder="1" applyAlignment="1" applyProtection="1">
      <alignment vertical="center"/>
      <protection locked="0"/>
    </xf>
    <xf numFmtId="168" fontId="7" fillId="0" borderId="10" xfId="0" applyNumberFormat="1" applyFont="1" applyBorder="1" applyAlignment="1" applyProtection="1">
      <alignment vertical="center"/>
      <protection locked="0"/>
    </xf>
    <xf numFmtId="168" fontId="7" fillId="0" borderId="11" xfId="0" applyNumberFormat="1" applyFont="1" applyBorder="1" applyAlignment="1" applyProtection="1">
      <alignment vertical="center"/>
      <protection locked="0"/>
    </xf>
    <xf numFmtId="168" fontId="7" fillId="0" borderId="12" xfId="0" applyNumberFormat="1" applyFont="1" applyBorder="1" applyAlignment="1" applyProtection="1">
      <alignment vertical="center"/>
      <protection locked="0"/>
    </xf>
    <xf numFmtId="0" fontId="12" fillId="0" borderId="0" xfId="0" applyFont="1" applyAlignment="1">
      <alignment horizontal="right" vertical="center"/>
    </xf>
    <xf numFmtId="0" fontId="7" fillId="0" borderId="1" xfId="0" applyFont="1" applyBorder="1" applyAlignment="1">
      <alignment horizontal="right" vertical="center" wrapText="1"/>
    </xf>
    <xf numFmtId="0" fontId="17" fillId="0" borderId="0" xfId="0" applyFont="1" applyAlignment="1">
      <alignment horizontal="justify" vertical="center" wrapText="1"/>
    </xf>
    <xf numFmtId="0" fontId="2" fillId="0" borderId="0" xfId="0" applyFont="1" applyAlignment="1">
      <alignment horizontal="justify" vertical="center" wrapText="1"/>
    </xf>
    <xf numFmtId="0" fontId="4" fillId="0" borderId="0" xfId="0" applyFont="1" applyAlignment="1">
      <alignment horizontal="justify" vertical="center" wrapText="1"/>
    </xf>
    <xf numFmtId="0" fontId="3" fillId="0" borderId="0" xfId="0" applyFont="1" applyAlignment="1">
      <alignment horizontal="justify" vertical="center" wrapText="1"/>
    </xf>
    <xf numFmtId="0" fontId="17" fillId="0" borderId="0" xfId="0" applyFont="1" applyAlignment="1">
      <alignment horizontal="justify" vertical="center"/>
    </xf>
    <xf numFmtId="0" fontId="3" fillId="0" borderId="0" xfId="0" applyFont="1" applyAlignment="1">
      <alignment horizontal="justify" vertical="center"/>
    </xf>
    <xf numFmtId="0" fontId="15" fillId="0" borderId="0" xfId="0" applyFont="1" applyAlignment="1">
      <alignment vertical="center"/>
    </xf>
    <xf numFmtId="0" fontId="11" fillId="0" borderId="1" xfId="0" applyFont="1" applyBorder="1" applyAlignment="1">
      <alignment vertical="center" wrapText="1"/>
    </xf>
    <xf numFmtId="0" fontId="16" fillId="0" borderId="1" xfId="1" applyFont="1" applyBorder="1" applyAlignment="1">
      <alignment vertical="center"/>
    </xf>
    <xf numFmtId="0" fontId="18" fillId="0" borderId="0" xfId="1" applyFont="1" applyAlignment="1">
      <alignment horizontal="justify" vertical="top" wrapText="1"/>
    </xf>
    <xf numFmtId="0" fontId="16" fillId="0" borderId="1" xfId="1" applyFont="1" applyBorder="1" applyAlignment="1">
      <alignment horizontal="center" vertical="top"/>
    </xf>
    <xf numFmtId="0" fontId="3" fillId="0" borderId="1" xfId="0" applyFont="1" applyBorder="1" applyAlignment="1">
      <alignment horizontal="right" vertical="top" wrapText="1"/>
    </xf>
  </cellXfs>
  <cellStyles count="3">
    <cellStyle name="Hyperlink" xfId="1" builtinId="8"/>
    <cellStyle name="Standaard" xfId="0" builtinId="0"/>
    <cellStyle name="Standaard 2" xfId="2" xr:uid="{2CEA876E-3A9B-4AF3-ABF1-77064BE6EB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787</xdr:row>
      <xdr:rowOff>9525</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29</xdr:row>
          <xdr:rowOff>182880</xdr:rowOff>
        </xdr:from>
        <xdr:to>
          <xdr:col>2</xdr:col>
          <xdr:colOff>60960</xdr:colOff>
          <xdr:row>32</xdr:row>
          <xdr:rowOff>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29</xdr:row>
          <xdr:rowOff>182880</xdr:rowOff>
        </xdr:from>
        <xdr:to>
          <xdr:col>16</xdr:col>
          <xdr:colOff>121920</xdr:colOff>
          <xdr:row>32</xdr:row>
          <xdr:rowOff>0</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29</xdr:row>
          <xdr:rowOff>182880</xdr:rowOff>
        </xdr:from>
        <xdr:to>
          <xdr:col>30</xdr:col>
          <xdr:colOff>121920</xdr:colOff>
          <xdr:row>32</xdr:row>
          <xdr:rowOff>0</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39</xdr:row>
          <xdr:rowOff>182880</xdr:rowOff>
        </xdr:from>
        <xdr:to>
          <xdr:col>2</xdr:col>
          <xdr:colOff>60960</xdr:colOff>
          <xdr:row>41</xdr:row>
          <xdr:rowOff>160020</xdr:rowOff>
        </xdr:to>
        <xdr:sp macro="" textlink="">
          <xdr:nvSpPr>
            <xdr:cNvPr id="1029" name="RB_Diko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42</xdr:row>
          <xdr:rowOff>0</xdr:rowOff>
        </xdr:from>
        <xdr:to>
          <xdr:col>2</xdr:col>
          <xdr:colOff>60960</xdr:colOff>
          <xdr:row>44</xdr:row>
          <xdr:rowOff>38100</xdr:rowOff>
        </xdr:to>
        <xdr:sp macro="" textlink="">
          <xdr:nvSpPr>
            <xdr:cNvPr id="1030" name="RB_Diko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145</xdr:row>
          <xdr:rowOff>0</xdr:rowOff>
        </xdr:from>
        <xdr:to>
          <xdr:col>2</xdr:col>
          <xdr:colOff>60960</xdr:colOff>
          <xdr:row>146</xdr:row>
          <xdr:rowOff>175260</xdr:rowOff>
        </xdr:to>
        <xdr:sp macro="" textlink="">
          <xdr:nvSpPr>
            <xdr:cNvPr id="1031" name="RB_CritRationalisatieProgr_True"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148</xdr:row>
          <xdr:rowOff>0</xdr:rowOff>
        </xdr:from>
        <xdr:to>
          <xdr:col>2</xdr:col>
          <xdr:colOff>68580</xdr:colOff>
          <xdr:row>148</xdr:row>
          <xdr:rowOff>175260</xdr:rowOff>
        </xdr:to>
        <xdr:sp macro="" textlink="">
          <xdr:nvSpPr>
            <xdr:cNvPr id="1032" name="RB_CritRationalisatieProgr_F"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152</xdr:row>
          <xdr:rowOff>0</xdr:rowOff>
        </xdr:from>
        <xdr:to>
          <xdr:col>2</xdr:col>
          <xdr:colOff>60960</xdr:colOff>
          <xdr:row>153</xdr:row>
          <xdr:rowOff>160020</xdr:rowOff>
        </xdr:to>
        <xdr:sp macro="" textlink="">
          <xdr:nvSpPr>
            <xdr:cNvPr id="1033" name="RB_BeschikSchoolgebVrij_True"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153</xdr:row>
          <xdr:rowOff>152400</xdr:rowOff>
        </xdr:from>
        <xdr:to>
          <xdr:col>2</xdr:col>
          <xdr:colOff>60960</xdr:colOff>
          <xdr:row>155</xdr:row>
          <xdr:rowOff>99060</xdr:rowOff>
        </xdr:to>
        <xdr:sp macro="" textlink="">
          <xdr:nvSpPr>
            <xdr:cNvPr id="1034" name="RB_BeschikSchoolgebVrij_False"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34</xdr:row>
          <xdr:rowOff>7620</xdr:rowOff>
        </xdr:from>
        <xdr:to>
          <xdr:col>2</xdr:col>
          <xdr:colOff>114300</xdr:colOff>
          <xdr:row>36</xdr:row>
          <xdr:rowOff>22860</xdr:rowOff>
        </xdr:to>
        <xdr:sp macro="" textlink="">
          <xdr:nvSpPr>
            <xdr:cNvPr id="1035" name="RB_Prov_Ant"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236220</xdr:colOff>
          <xdr:row>36</xdr:row>
          <xdr:rowOff>7620</xdr:rowOff>
        </xdr:from>
        <xdr:to>
          <xdr:col>2</xdr:col>
          <xdr:colOff>137160</xdr:colOff>
          <xdr:row>38</xdr:row>
          <xdr:rowOff>22860</xdr:rowOff>
        </xdr:to>
        <xdr:sp macro="" textlink="">
          <xdr:nvSpPr>
            <xdr:cNvPr id="1036" name="RB_Prov_BHG"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33</xdr:row>
          <xdr:rowOff>182880</xdr:rowOff>
        </xdr:from>
        <xdr:to>
          <xdr:col>16</xdr:col>
          <xdr:colOff>121920</xdr:colOff>
          <xdr:row>36</xdr:row>
          <xdr:rowOff>0</xdr:rowOff>
        </xdr:to>
        <xdr:sp macro="" textlink="">
          <xdr:nvSpPr>
            <xdr:cNvPr id="1037" name="RB_Prov_Lim"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35</xdr:row>
          <xdr:rowOff>152400</xdr:rowOff>
        </xdr:from>
        <xdr:to>
          <xdr:col>16</xdr:col>
          <xdr:colOff>121920</xdr:colOff>
          <xdr:row>37</xdr:row>
          <xdr:rowOff>160020</xdr:rowOff>
        </xdr:to>
        <xdr:sp macro="" textlink="">
          <xdr:nvSpPr>
            <xdr:cNvPr id="1038" name="RB_Prov_OV"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33</xdr:row>
          <xdr:rowOff>182880</xdr:rowOff>
        </xdr:from>
        <xdr:to>
          <xdr:col>30</xdr:col>
          <xdr:colOff>121920</xdr:colOff>
          <xdr:row>36</xdr:row>
          <xdr:rowOff>0</xdr:rowOff>
        </xdr:to>
        <xdr:sp macro="" textlink="">
          <xdr:nvSpPr>
            <xdr:cNvPr id="1039" name="RB_Prov_VB"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35</xdr:row>
          <xdr:rowOff>152400</xdr:rowOff>
        </xdr:from>
        <xdr:to>
          <xdr:col>30</xdr:col>
          <xdr:colOff>121920</xdr:colOff>
          <xdr:row>37</xdr:row>
          <xdr:rowOff>160020</xdr:rowOff>
        </xdr:to>
        <xdr:sp macro="" textlink="">
          <xdr:nvSpPr>
            <xdr:cNvPr id="1040" name="RB_Prov_WV"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99</xdr:row>
          <xdr:rowOff>160020</xdr:rowOff>
        </xdr:from>
        <xdr:to>
          <xdr:col>2</xdr:col>
          <xdr:colOff>38100</xdr:colOff>
          <xdr:row>101</xdr:row>
          <xdr:rowOff>182880</xdr:rowOff>
        </xdr:to>
        <xdr:sp macro="" textlink="">
          <xdr:nvSpPr>
            <xdr:cNvPr id="1041" name="RB_Samen_Met_Andere_IM_True"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101</xdr:row>
          <xdr:rowOff>121920</xdr:rowOff>
        </xdr:from>
        <xdr:to>
          <xdr:col>2</xdr:col>
          <xdr:colOff>38100</xdr:colOff>
          <xdr:row>103</xdr:row>
          <xdr:rowOff>160020</xdr:rowOff>
        </xdr:to>
        <xdr:sp macro="" textlink="">
          <xdr:nvSpPr>
            <xdr:cNvPr id="1042" name="RB_Samen_Met_Andere_IM_False"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107</xdr:row>
          <xdr:rowOff>0</xdr:rowOff>
        </xdr:from>
        <xdr:to>
          <xdr:col>2</xdr:col>
          <xdr:colOff>60960</xdr:colOff>
          <xdr:row>109</xdr:row>
          <xdr:rowOff>7620</xdr:rowOff>
        </xdr:to>
        <xdr:sp macro="" textlink="">
          <xdr:nvSpPr>
            <xdr:cNvPr id="1043" name="RB_CoordinerendeMacht_True"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109</xdr:row>
          <xdr:rowOff>0</xdr:rowOff>
        </xdr:from>
        <xdr:to>
          <xdr:col>2</xdr:col>
          <xdr:colOff>60960</xdr:colOff>
          <xdr:row>110</xdr:row>
          <xdr:rowOff>68580</xdr:rowOff>
        </xdr:to>
        <xdr:sp macro="" textlink="">
          <xdr:nvSpPr>
            <xdr:cNvPr id="1044" name="RB_CoordinerendeMacht_False"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137</xdr:row>
          <xdr:rowOff>7620</xdr:rowOff>
        </xdr:from>
        <xdr:to>
          <xdr:col>2</xdr:col>
          <xdr:colOff>60960</xdr:colOff>
          <xdr:row>138</xdr:row>
          <xdr:rowOff>182880</xdr:rowOff>
        </xdr:to>
        <xdr:sp macro="" textlink="">
          <xdr:nvSpPr>
            <xdr:cNvPr id="1045" name="CB_Samen_Met_Andere_OI_True"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138</xdr:row>
          <xdr:rowOff>160020</xdr:rowOff>
        </xdr:from>
        <xdr:to>
          <xdr:col>2</xdr:col>
          <xdr:colOff>60960</xdr:colOff>
          <xdr:row>141</xdr:row>
          <xdr:rowOff>7620</xdr:rowOff>
        </xdr:to>
        <xdr:sp macro="" textlink="">
          <xdr:nvSpPr>
            <xdr:cNvPr id="1046" name="CB_Samen_Met_Andere_OI_False"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253</xdr:row>
          <xdr:rowOff>22860</xdr:rowOff>
        </xdr:from>
        <xdr:to>
          <xdr:col>1</xdr:col>
          <xdr:colOff>99060</xdr:colOff>
          <xdr:row>255</xdr:row>
          <xdr:rowOff>60960</xdr:rowOff>
        </xdr:to>
        <xdr:sp macro="" textlink="">
          <xdr:nvSpPr>
            <xdr:cNvPr id="1047" name="CB_OpenbareVerkoop_T"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254</xdr:row>
          <xdr:rowOff>182880</xdr:rowOff>
        </xdr:from>
        <xdr:to>
          <xdr:col>2</xdr:col>
          <xdr:colOff>60960</xdr:colOff>
          <xdr:row>256</xdr:row>
          <xdr:rowOff>99060</xdr:rowOff>
        </xdr:to>
        <xdr:sp macro="" textlink="">
          <xdr:nvSpPr>
            <xdr:cNvPr id="1048" name="CB_OpenbareVerkoop_F"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300</xdr:row>
          <xdr:rowOff>30480</xdr:rowOff>
        </xdr:from>
        <xdr:to>
          <xdr:col>2</xdr:col>
          <xdr:colOff>38100</xdr:colOff>
          <xdr:row>301</xdr:row>
          <xdr:rowOff>0</xdr:rowOff>
        </xdr:to>
        <xdr:sp macro="" textlink="">
          <xdr:nvSpPr>
            <xdr:cNvPr id="1049" name="RB_SamenWerking_OV_PS_True"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302</xdr:row>
          <xdr:rowOff>0</xdr:rowOff>
        </xdr:from>
        <xdr:to>
          <xdr:col>2</xdr:col>
          <xdr:colOff>68580</xdr:colOff>
          <xdr:row>302</xdr:row>
          <xdr:rowOff>160020</xdr:rowOff>
        </xdr:to>
        <xdr:sp macro="" textlink="">
          <xdr:nvSpPr>
            <xdr:cNvPr id="1050" name="RB_SamenWerking_OV_PS_False"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304</xdr:row>
          <xdr:rowOff>175260</xdr:rowOff>
        </xdr:from>
        <xdr:to>
          <xdr:col>2</xdr:col>
          <xdr:colOff>45720</xdr:colOff>
          <xdr:row>306</xdr:row>
          <xdr:rowOff>7620</xdr:rowOff>
        </xdr:to>
        <xdr:sp macro="" textlink="">
          <xdr:nvSpPr>
            <xdr:cNvPr id="1051" name="CB_Dienst_Onr_Erfgoed"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307</xdr:row>
          <xdr:rowOff>7620</xdr:rowOff>
        </xdr:from>
        <xdr:to>
          <xdr:col>2</xdr:col>
          <xdr:colOff>83820</xdr:colOff>
          <xdr:row>307</xdr:row>
          <xdr:rowOff>160020</xdr:rowOff>
        </xdr:to>
        <xdr:sp macro="" textlink="">
          <xdr:nvSpPr>
            <xdr:cNvPr id="1052" name="CB_VIPA"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310</xdr:row>
          <xdr:rowOff>198120</xdr:rowOff>
        </xdr:from>
        <xdr:to>
          <xdr:col>2</xdr:col>
          <xdr:colOff>76200</xdr:colOff>
          <xdr:row>311</xdr:row>
          <xdr:rowOff>160020</xdr:rowOff>
        </xdr:to>
        <xdr:sp macro="" textlink="">
          <xdr:nvSpPr>
            <xdr:cNvPr id="1053" name="CB_VGC"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312</xdr:row>
          <xdr:rowOff>0</xdr:rowOff>
        </xdr:from>
        <xdr:to>
          <xdr:col>2</xdr:col>
          <xdr:colOff>60960</xdr:colOff>
          <xdr:row>313</xdr:row>
          <xdr:rowOff>175260</xdr:rowOff>
        </xdr:to>
        <xdr:sp macro="" textlink="">
          <xdr:nvSpPr>
            <xdr:cNvPr id="1054" name="CB_Andere_Overheden"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83820</xdr:colOff>
          <xdr:row>513</xdr:row>
          <xdr:rowOff>0</xdr:rowOff>
        </xdr:from>
        <xdr:to>
          <xdr:col>34</xdr:col>
          <xdr:colOff>106680</xdr:colOff>
          <xdr:row>515</xdr:row>
          <xdr:rowOff>0</xdr:rowOff>
        </xdr:to>
        <xdr:sp macro="" textlink="">
          <xdr:nvSpPr>
            <xdr:cNvPr id="1055" name="CB_GebAfgebrOntrGesubAGIOnGeb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83820</xdr:colOff>
          <xdr:row>513</xdr:row>
          <xdr:rowOff>182880</xdr:rowOff>
        </xdr:from>
        <xdr:to>
          <xdr:col>34</xdr:col>
          <xdr:colOff>76200</xdr:colOff>
          <xdr:row>517</xdr:row>
          <xdr:rowOff>22860</xdr:rowOff>
        </xdr:to>
        <xdr:sp macro="" textlink="">
          <xdr:nvSpPr>
            <xdr:cNvPr id="1056" name="CB_GebAfgebrOntrGesubAGIOnGeb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317</xdr:row>
          <xdr:rowOff>0</xdr:rowOff>
        </xdr:from>
        <xdr:to>
          <xdr:col>2</xdr:col>
          <xdr:colOff>60960</xdr:colOff>
          <xdr:row>317</xdr:row>
          <xdr:rowOff>182880</xdr:rowOff>
        </xdr:to>
        <xdr:sp macro="" textlink="">
          <xdr:nvSpPr>
            <xdr:cNvPr id="1057" name="CB_BijkomendePlaatsen_False"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315</xdr:row>
          <xdr:rowOff>373380</xdr:rowOff>
        </xdr:from>
        <xdr:to>
          <xdr:col>2</xdr:col>
          <xdr:colOff>60960</xdr:colOff>
          <xdr:row>317</xdr:row>
          <xdr:rowOff>7620</xdr:rowOff>
        </xdr:to>
        <xdr:sp macro="" textlink="">
          <xdr:nvSpPr>
            <xdr:cNvPr id="1058" name="CB_BijkomendePlaatsen_True"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257</xdr:row>
          <xdr:rowOff>182880</xdr:rowOff>
        </xdr:from>
        <xdr:to>
          <xdr:col>2</xdr:col>
          <xdr:colOff>0</xdr:colOff>
          <xdr:row>260</xdr:row>
          <xdr:rowOff>22860</xdr:rowOff>
        </xdr:to>
        <xdr:sp macro="" textlink="">
          <xdr:nvSpPr>
            <xdr:cNvPr id="1059" name="CB_VerbouwingswerkenNaAankoop_T"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263</xdr:row>
          <xdr:rowOff>7620</xdr:rowOff>
        </xdr:from>
        <xdr:to>
          <xdr:col>2</xdr:col>
          <xdr:colOff>68580</xdr:colOff>
          <xdr:row>265</xdr:row>
          <xdr:rowOff>7620</xdr:rowOff>
        </xdr:to>
        <xdr:sp macro="" textlink="">
          <xdr:nvSpPr>
            <xdr:cNvPr id="1060" name="CB_VerbouwingswerkenNaAankoop_F"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756</xdr:row>
          <xdr:rowOff>0</xdr:rowOff>
        </xdr:from>
        <xdr:to>
          <xdr:col>2</xdr:col>
          <xdr:colOff>60960</xdr:colOff>
          <xdr:row>759</xdr:row>
          <xdr:rowOff>0</xdr:rowOff>
        </xdr:to>
        <xdr:sp macro="" textlink="">
          <xdr:nvSpPr>
            <xdr:cNvPr id="1061" name="CB_BeschrijvingGebouwen"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750</xdr:row>
          <xdr:rowOff>7620</xdr:rowOff>
        </xdr:from>
        <xdr:to>
          <xdr:col>1</xdr:col>
          <xdr:colOff>76200</xdr:colOff>
          <xdr:row>751</xdr:row>
          <xdr:rowOff>160020</xdr:rowOff>
        </xdr:to>
        <xdr:sp macro="" textlink="">
          <xdr:nvSpPr>
            <xdr:cNvPr id="1062" name="CB_Verkoopovereenkomst"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752</xdr:row>
          <xdr:rowOff>0</xdr:rowOff>
        </xdr:from>
        <xdr:to>
          <xdr:col>2</xdr:col>
          <xdr:colOff>60960</xdr:colOff>
          <xdr:row>753</xdr:row>
          <xdr:rowOff>175260</xdr:rowOff>
        </xdr:to>
        <xdr:sp macro="" textlink="">
          <xdr:nvSpPr>
            <xdr:cNvPr id="1063" name="CB_KadastraalPlanEnLegger"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754</xdr:row>
          <xdr:rowOff>7620</xdr:rowOff>
        </xdr:from>
        <xdr:to>
          <xdr:col>2</xdr:col>
          <xdr:colOff>60960</xdr:colOff>
          <xdr:row>756</xdr:row>
          <xdr:rowOff>22860</xdr:rowOff>
        </xdr:to>
        <xdr:sp macro="" textlink="">
          <xdr:nvSpPr>
            <xdr:cNvPr id="1064" name="CB_BodemAttest"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758</xdr:row>
          <xdr:rowOff>7620</xdr:rowOff>
        </xdr:from>
        <xdr:to>
          <xdr:col>1</xdr:col>
          <xdr:colOff>76200</xdr:colOff>
          <xdr:row>760</xdr:row>
          <xdr:rowOff>22860</xdr:rowOff>
        </xdr:to>
        <xdr:sp macro="" textlink="">
          <xdr:nvSpPr>
            <xdr:cNvPr id="1065" name="CB_SitPlanAantekopenGeb"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760</xdr:row>
          <xdr:rowOff>7620</xdr:rowOff>
        </xdr:from>
        <xdr:to>
          <xdr:col>1</xdr:col>
          <xdr:colOff>76200</xdr:colOff>
          <xdr:row>762</xdr:row>
          <xdr:rowOff>0</xdr:rowOff>
        </xdr:to>
        <xdr:sp macro="" textlink="">
          <xdr:nvSpPr>
            <xdr:cNvPr id="1066" name="CB_Grondplannen"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236220</xdr:colOff>
          <xdr:row>764</xdr:row>
          <xdr:rowOff>175260</xdr:rowOff>
        </xdr:from>
        <xdr:to>
          <xdr:col>2</xdr:col>
          <xdr:colOff>7620</xdr:colOff>
          <xdr:row>766</xdr:row>
          <xdr:rowOff>152400</xdr:rowOff>
        </xdr:to>
        <xdr:sp macro="" textlink="">
          <xdr:nvSpPr>
            <xdr:cNvPr id="1067" name="CB_PublOpenbVerkoop"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767</xdr:row>
          <xdr:rowOff>0</xdr:rowOff>
        </xdr:from>
        <xdr:to>
          <xdr:col>1</xdr:col>
          <xdr:colOff>76200</xdr:colOff>
          <xdr:row>768</xdr:row>
          <xdr:rowOff>144780</xdr:rowOff>
        </xdr:to>
        <xdr:sp macro="" textlink="">
          <xdr:nvSpPr>
            <xdr:cNvPr id="1068" name="CB_BewijsstukSamenwmod"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771</xdr:row>
          <xdr:rowOff>7620</xdr:rowOff>
        </xdr:from>
        <xdr:to>
          <xdr:col>1</xdr:col>
          <xdr:colOff>76200</xdr:colOff>
          <xdr:row>772</xdr:row>
          <xdr:rowOff>160020</xdr:rowOff>
        </xdr:to>
        <xdr:sp macro="" textlink="">
          <xdr:nvSpPr>
            <xdr:cNvPr id="1069" name="CB_BestekNaAankoop"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773</xdr:row>
          <xdr:rowOff>7620</xdr:rowOff>
        </xdr:from>
        <xdr:to>
          <xdr:col>1</xdr:col>
          <xdr:colOff>76200</xdr:colOff>
          <xdr:row>774</xdr:row>
          <xdr:rowOff>160020</xdr:rowOff>
        </xdr:to>
        <xdr:sp macro="" textlink="">
          <xdr:nvSpPr>
            <xdr:cNvPr id="1070" name="CB_VerklInfra"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774</xdr:row>
          <xdr:rowOff>175260</xdr:rowOff>
        </xdr:from>
        <xdr:to>
          <xdr:col>1</xdr:col>
          <xdr:colOff>76200</xdr:colOff>
          <xdr:row>776</xdr:row>
          <xdr:rowOff>152400</xdr:rowOff>
        </xdr:to>
        <xdr:sp macro="" textlink="">
          <xdr:nvSpPr>
            <xdr:cNvPr id="1071" name="CB_UitgevoerdeWerken"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776</xdr:row>
          <xdr:rowOff>304800</xdr:rowOff>
        </xdr:from>
        <xdr:to>
          <xdr:col>1</xdr:col>
          <xdr:colOff>114300</xdr:colOff>
          <xdr:row>778</xdr:row>
          <xdr:rowOff>144780</xdr:rowOff>
        </xdr:to>
        <xdr:sp macro="" textlink="">
          <xdr:nvSpPr>
            <xdr:cNvPr id="1072" name="CB_HuurOfErfpacht"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243840</xdr:colOff>
          <xdr:row>779</xdr:row>
          <xdr:rowOff>15240</xdr:rowOff>
        </xdr:from>
        <xdr:to>
          <xdr:col>2</xdr:col>
          <xdr:colOff>76200</xdr:colOff>
          <xdr:row>780</xdr:row>
          <xdr:rowOff>281940</xdr:rowOff>
        </xdr:to>
        <xdr:sp macro="" textlink="">
          <xdr:nvSpPr>
            <xdr:cNvPr id="1073" name="CB_EindeHuurOfErfpacht"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769</xdr:row>
          <xdr:rowOff>7620</xdr:rowOff>
        </xdr:from>
        <xdr:to>
          <xdr:col>1</xdr:col>
          <xdr:colOff>76200</xdr:colOff>
          <xdr:row>770</xdr:row>
          <xdr:rowOff>160020</xdr:rowOff>
        </xdr:to>
        <xdr:sp macro="" textlink="">
          <xdr:nvSpPr>
            <xdr:cNvPr id="1074" name="CB_BewijsstukBerekBrutoOpp"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43960</xdr:colOff>
      <xdr:row>804</xdr:row>
      <xdr:rowOff>21980</xdr:rowOff>
    </xdr:from>
    <xdr:to>
      <xdr:col>27</xdr:col>
      <xdr:colOff>29306</xdr:colOff>
      <xdr:row>805</xdr:row>
      <xdr:rowOff>161192</xdr:rowOff>
    </xdr:to>
    <xdr:sp macro="" textlink="">
      <xdr:nvSpPr>
        <xdr:cNvPr id="54" name="Tekstvak 53">
          <a:extLst>
            <a:ext uri="{FF2B5EF4-FFF2-40B4-BE49-F238E27FC236}">
              <a16:creationId xmlns:a16="http://schemas.microsoft.com/office/drawing/2014/main" id="{00000000-0008-0000-0000-000036000000}"/>
            </a:ext>
          </a:extLst>
        </xdr:cNvPr>
        <xdr:cNvSpPr txBox="1"/>
      </xdr:nvSpPr>
      <xdr:spPr>
        <a:xfrm>
          <a:off x="4044460" y="91785830"/>
          <a:ext cx="128221" cy="205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nl-BE"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308</xdr:row>
          <xdr:rowOff>7620</xdr:rowOff>
        </xdr:from>
        <xdr:to>
          <xdr:col>2</xdr:col>
          <xdr:colOff>68580</xdr:colOff>
          <xdr:row>309</xdr:row>
          <xdr:rowOff>182880</xdr:rowOff>
        </xdr:to>
        <xdr:sp macro="" textlink="">
          <xdr:nvSpPr>
            <xdr:cNvPr id="1075" name="CB_OVAM"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539</xdr:row>
          <xdr:rowOff>0</xdr:rowOff>
        </xdr:from>
        <xdr:to>
          <xdr:col>35</xdr:col>
          <xdr:colOff>38100</xdr:colOff>
          <xdr:row>541</xdr:row>
          <xdr:rowOff>7620</xdr:rowOff>
        </xdr:to>
        <xdr:sp macro="" textlink="">
          <xdr:nvSpPr>
            <xdr:cNvPr id="1076" name="CB_LokLOAfgebrOntrGesubAGIOnG1"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540</xdr:row>
          <xdr:rowOff>22860</xdr:rowOff>
        </xdr:from>
        <xdr:to>
          <xdr:col>35</xdr:col>
          <xdr:colOff>38100</xdr:colOff>
          <xdr:row>542</xdr:row>
          <xdr:rowOff>30480</xdr:rowOff>
        </xdr:to>
        <xdr:sp macro="" textlink="">
          <xdr:nvSpPr>
            <xdr:cNvPr id="1077" name="CB_LokLOAfgebrOntrGesubAGIOnG2"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210</xdr:row>
          <xdr:rowOff>7620</xdr:rowOff>
        </xdr:from>
        <xdr:to>
          <xdr:col>2</xdr:col>
          <xdr:colOff>45720</xdr:colOff>
          <xdr:row>212</xdr:row>
          <xdr:rowOff>30480</xdr:rowOff>
        </xdr:to>
        <xdr:sp macro="" textlink="">
          <xdr:nvSpPr>
            <xdr:cNvPr id="1078" name="RB_AankoopBezet_True"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215</xdr:row>
          <xdr:rowOff>190500</xdr:rowOff>
        </xdr:from>
        <xdr:to>
          <xdr:col>2</xdr:col>
          <xdr:colOff>0</xdr:colOff>
          <xdr:row>217</xdr:row>
          <xdr:rowOff>160020</xdr:rowOff>
        </xdr:to>
        <xdr:sp macro="" textlink="">
          <xdr:nvSpPr>
            <xdr:cNvPr id="1079" name="RB_AankoopBezet_False"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221</xdr:row>
          <xdr:rowOff>7620</xdr:rowOff>
        </xdr:from>
        <xdr:to>
          <xdr:col>2</xdr:col>
          <xdr:colOff>7620</xdr:colOff>
          <xdr:row>222</xdr:row>
          <xdr:rowOff>137160</xdr:rowOff>
        </xdr:to>
        <xdr:sp macro="" textlink="">
          <xdr:nvSpPr>
            <xdr:cNvPr id="1080" name="RB_AankoopSchoolGeb_True"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222</xdr:row>
          <xdr:rowOff>175260</xdr:rowOff>
        </xdr:from>
        <xdr:to>
          <xdr:col>1</xdr:col>
          <xdr:colOff>121920</xdr:colOff>
          <xdr:row>224</xdr:row>
          <xdr:rowOff>152400</xdr:rowOff>
        </xdr:to>
        <xdr:sp macro="" textlink="">
          <xdr:nvSpPr>
            <xdr:cNvPr id="1081" name="RB_AankoopSchoolGeb_False"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226</xdr:row>
          <xdr:rowOff>182880</xdr:rowOff>
        </xdr:from>
        <xdr:to>
          <xdr:col>2</xdr:col>
          <xdr:colOff>30480</xdr:colOff>
          <xdr:row>230</xdr:row>
          <xdr:rowOff>22860</xdr:rowOff>
        </xdr:to>
        <xdr:sp macro="" textlink="">
          <xdr:nvSpPr>
            <xdr:cNvPr id="1082" name="RB_Huursub_True"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234</xdr:row>
          <xdr:rowOff>0</xdr:rowOff>
        </xdr:from>
        <xdr:to>
          <xdr:col>2</xdr:col>
          <xdr:colOff>83820</xdr:colOff>
          <xdr:row>234</xdr:row>
          <xdr:rowOff>175260</xdr:rowOff>
        </xdr:to>
        <xdr:sp macro="" textlink="">
          <xdr:nvSpPr>
            <xdr:cNvPr id="1083" name="RB_HuurSub_False"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238</xdr:row>
          <xdr:rowOff>15240</xdr:rowOff>
        </xdr:from>
        <xdr:to>
          <xdr:col>2</xdr:col>
          <xdr:colOff>0</xdr:colOff>
          <xdr:row>239</xdr:row>
          <xdr:rowOff>0</xdr:rowOff>
        </xdr:to>
        <xdr:sp macro="" textlink="">
          <xdr:nvSpPr>
            <xdr:cNvPr id="1084" name="RB_VerlatenInfra_True"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240</xdr:row>
          <xdr:rowOff>0</xdr:rowOff>
        </xdr:from>
        <xdr:to>
          <xdr:col>2</xdr:col>
          <xdr:colOff>38100</xdr:colOff>
          <xdr:row>241</xdr:row>
          <xdr:rowOff>7620</xdr:rowOff>
        </xdr:to>
        <xdr:sp macro="" textlink="">
          <xdr:nvSpPr>
            <xdr:cNvPr id="1085" name="RB_VerlatenInfra_False"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243</xdr:row>
          <xdr:rowOff>175260</xdr:rowOff>
        </xdr:from>
        <xdr:to>
          <xdr:col>2</xdr:col>
          <xdr:colOff>38100</xdr:colOff>
          <xdr:row>245</xdr:row>
          <xdr:rowOff>175260</xdr:rowOff>
        </xdr:to>
        <xdr:sp macro="" textlink="">
          <xdr:nvSpPr>
            <xdr:cNvPr id="1086" name="RB_UitbreidingOndPatr_True"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236220</xdr:colOff>
          <xdr:row>245</xdr:row>
          <xdr:rowOff>190500</xdr:rowOff>
        </xdr:from>
        <xdr:to>
          <xdr:col>2</xdr:col>
          <xdr:colOff>22860</xdr:colOff>
          <xdr:row>247</xdr:row>
          <xdr:rowOff>160020</xdr:rowOff>
        </xdr:to>
        <xdr:sp macro="" textlink="">
          <xdr:nvSpPr>
            <xdr:cNvPr id="1087" name="RB_UitbreidingOndPatr_False"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236220</xdr:colOff>
          <xdr:row>200</xdr:row>
          <xdr:rowOff>182880</xdr:rowOff>
        </xdr:from>
        <xdr:to>
          <xdr:col>2</xdr:col>
          <xdr:colOff>45720</xdr:colOff>
          <xdr:row>202</xdr:row>
          <xdr:rowOff>152400</xdr:rowOff>
        </xdr:to>
        <xdr:sp macro="" textlink="">
          <xdr:nvSpPr>
            <xdr:cNvPr id="1088" name="RB_AanwijzenAankoper_True"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203</xdr:row>
          <xdr:rowOff>0</xdr:rowOff>
        </xdr:from>
        <xdr:to>
          <xdr:col>2</xdr:col>
          <xdr:colOff>7620</xdr:colOff>
          <xdr:row>204</xdr:row>
          <xdr:rowOff>175260</xdr:rowOff>
        </xdr:to>
        <xdr:sp macro="" textlink="">
          <xdr:nvSpPr>
            <xdr:cNvPr id="1089" name="RB_AanwijzenAankoper_False"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259080</xdr:colOff>
          <xdr:row>179</xdr:row>
          <xdr:rowOff>7620</xdr:rowOff>
        </xdr:from>
        <xdr:to>
          <xdr:col>2</xdr:col>
          <xdr:colOff>68580</xdr:colOff>
          <xdr:row>181</xdr:row>
          <xdr:rowOff>15240</xdr:rowOff>
        </xdr:to>
        <xdr:sp macro="" textlink="">
          <xdr:nvSpPr>
            <xdr:cNvPr id="1090" name="RB_ToepassingsgOS_True"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182</xdr:row>
          <xdr:rowOff>7620</xdr:rowOff>
        </xdr:from>
        <xdr:to>
          <xdr:col>2</xdr:col>
          <xdr:colOff>137160</xdr:colOff>
          <xdr:row>183</xdr:row>
          <xdr:rowOff>22860</xdr:rowOff>
        </xdr:to>
        <xdr:sp macro="" textlink="">
          <xdr:nvSpPr>
            <xdr:cNvPr id="1091" name="RB_EngagementOS"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189</xdr:row>
          <xdr:rowOff>15240</xdr:rowOff>
        </xdr:from>
        <xdr:to>
          <xdr:col>3</xdr:col>
          <xdr:colOff>22860</xdr:colOff>
          <xdr:row>190</xdr:row>
          <xdr:rowOff>0</xdr:rowOff>
        </xdr:to>
        <xdr:sp macro="" textlink="">
          <xdr:nvSpPr>
            <xdr:cNvPr id="1092" name="RB_KennisnameOS"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205740</xdr:colOff>
          <xdr:row>193</xdr:row>
          <xdr:rowOff>0</xdr:rowOff>
        </xdr:from>
        <xdr:to>
          <xdr:col>2</xdr:col>
          <xdr:colOff>0</xdr:colOff>
          <xdr:row>194</xdr:row>
          <xdr:rowOff>30480</xdr:rowOff>
        </xdr:to>
        <xdr:sp macro="" textlink="">
          <xdr:nvSpPr>
            <xdr:cNvPr id="1093" name="RB_ToepassingsgOS_False"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236220</xdr:colOff>
          <xdr:row>761</xdr:row>
          <xdr:rowOff>160020</xdr:rowOff>
        </xdr:from>
        <xdr:to>
          <xdr:col>2</xdr:col>
          <xdr:colOff>53340</xdr:colOff>
          <xdr:row>764</xdr:row>
          <xdr:rowOff>45720</xdr:rowOff>
        </xdr:to>
        <xdr:sp macro="" textlink="">
          <xdr:nvSpPr>
            <xdr:cNvPr id="1109" name="MotUitzondVersnGoedk"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236220</xdr:colOff>
          <xdr:row>781</xdr:row>
          <xdr:rowOff>7620</xdr:rowOff>
        </xdr:from>
        <xdr:to>
          <xdr:col>2</xdr:col>
          <xdr:colOff>60960</xdr:colOff>
          <xdr:row>782</xdr:row>
          <xdr:rowOff>160020</xdr:rowOff>
        </xdr:to>
        <xdr:sp macro="" textlink="">
          <xdr:nvSpPr>
            <xdr:cNvPr id="1111" name="CB_EngOpenstellingSchoolinfra"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784</xdr:row>
          <xdr:rowOff>7620</xdr:rowOff>
        </xdr:from>
        <xdr:to>
          <xdr:col>2</xdr:col>
          <xdr:colOff>106680</xdr:colOff>
          <xdr:row>785</xdr:row>
          <xdr:rowOff>30480</xdr:rowOff>
        </xdr:to>
        <xdr:sp macro="" textlink="">
          <xdr:nvSpPr>
            <xdr:cNvPr id="1112" name="CB_VTAOpenstellingSchoolinfra"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55" Type="http://schemas.openxmlformats.org/officeDocument/2006/relationships/ctrlProp" Target="../ctrlProps/ctrlProp45.xml"/><Relationship Id="rId63" Type="http://schemas.openxmlformats.org/officeDocument/2006/relationships/ctrlProp" Target="../ctrlProps/ctrlProp53.xml"/><Relationship Id="rId68" Type="http://schemas.openxmlformats.org/officeDocument/2006/relationships/ctrlProp" Target="../ctrlProps/ctrlProp58.xml"/><Relationship Id="rId76" Type="http://schemas.openxmlformats.org/officeDocument/2006/relationships/ctrlProp" Target="../ctrlProps/ctrlProp66.xml"/><Relationship Id="rId7" Type="http://schemas.openxmlformats.org/officeDocument/2006/relationships/hyperlink" Target="https://agion.be/procedure-aankoop-en-werken-na-aankoop" TargetMode="External"/><Relationship Id="rId71" Type="http://schemas.openxmlformats.org/officeDocument/2006/relationships/ctrlProp" Target="../ctrlProps/ctrlProp61.xml"/><Relationship Id="rId2" Type="http://schemas.openxmlformats.org/officeDocument/2006/relationships/hyperlink" Target="http://www.agion.be/" TargetMode="External"/><Relationship Id="rId16" Type="http://schemas.openxmlformats.org/officeDocument/2006/relationships/ctrlProp" Target="../ctrlProps/ctrlProp6.xml"/><Relationship Id="rId29" Type="http://schemas.openxmlformats.org/officeDocument/2006/relationships/ctrlProp" Target="../ctrlProps/ctrlProp19.xm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3" Type="http://schemas.openxmlformats.org/officeDocument/2006/relationships/ctrlProp" Target="../ctrlProps/ctrlProp43.xml"/><Relationship Id="rId58" Type="http://schemas.openxmlformats.org/officeDocument/2006/relationships/ctrlProp" Target="../ctrlProps/ctrlProp48.xml"/><Relationship Id="rId66" Type="http://schemas.openxmlformats.org/officeDocument/2006/relationships/ctrlProp" Target="../ctrlProps/ctrlProp56.xml"/><Relationship Id="rId74" Type="http://schemas.openxmlformats.org/officeDocument/2006/relationships/ctrlProp" Target="../ctrlProps/ctrlProp64.xml"/><Relationship Id="rId79" Type="http://schemas.openxmlformats.org/officeDocument/2006/relationships/ctrlProp" Target="../ctrlProps/ctrlProp69.xml"/><Relationship Id="rId5" Type="http://schemas.openxmlformats.org/officeDocument/2006/relationships/hyperlink" Target="https://www.agion.be/decreet-over-open-scholen" TargetMode="External"/><Relationship Id="rId61" Type="http://schemas.openxmlformats.org/officeDocument/2006/relationships/ctrlProp" Target="../ctrlProps/ctrlProp51.xml"/><Relationship Id="rId10" Type="http://schemas.openxmlformats.org/officeDocument/2006/relationships/vmlDrawing" Target="../drawings/vmlDrawing1.vml"/><Relationship Id="rId19" Type="http://schemas.openxmlformats.org/officeDocument/2006/relationships/ctrlProp" Target="../ctrlProps/ctrlProp9.xml"/><Relationship Id="rId31" Type="http://schemas.openxmlformats.org/officeDocument/2006/relationships/ctrlProp" Target="../ctrlProps/ctrlProp21.xml"/><Relationship Id="rId44" Type="http://schemas.openxmlformats.org/officeDocument/2006/relationships/ctrlProp" Target="../ctrlProps/ctrlProp34.xml"/><Relationship Id="rId52" Type="http://schemas.openxmlformats.org/officeDocument/2006/relationships/ctrlProp" Target="../ctrlProps/ctrlProp42.xml"/><Relationship Id="rId60" Type="http://schemas.openxmlformats.org/officeDocument/2006/relationships/ctrlProp" Target="../ctrlProps/ctrlProp50.xml"/><Relationship Id="rId65" Type="http://schemas.openxmlformats.org/officeDocument/2006/relationships/ctrlProp" Target="../ctrlProps/ctrlProp55.xml"/><Relationship Id="rId73" Type="http://schemas.openxmlformats.org/officeDocument/2006/relationships/ctrlProp" Target="../ctrlProps/ctrlProp63.xml"/><Relationship Id="rId78" Type="http://schemas.openxmlformats.org/officeDocument/2006/relationships/ctrlProp" Target="../ctrlProps/ctrlProp68.xml"/><Relationship Id="rId81" Type="http://schemas.openxmlformats.org/officeDocument/2006/relationships/ctrlProp" Target="../ctrlProps/ctrlProp71.xml"/><Relationship Id="rId4" Type="http://schemas.openxmlformats.org/officeDocument/2006/relationships/hyperlink" Target="http://www.agion.be/"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56" Type="http://schemas.openxmlformats.org/officeDocument/2006/relationships/ctrlProp" Target="../ctrlProps/ctrlProp46.xml"/><Relationship Id="rId64" Type="http://schemas.openxmlformats.org/officeDocument/2006/relationships/ctrlProp" Target="../ctrlProps/ctrlProp54.xml"/><Relationship Id="rId69" Type="http://schemas.openxmlformats.org/officeDocument/2006/relationships/ctrlProp" Target="../ctrlProps/ctrlProp59.xml"/><Relationship Id="rId77" Type="http://schemas.openxmlformats.org/officeDocument/2006/relationships/ctrlProp" Target="../ctrlProps/ctrlProp67.xml"/><Relationship Id="rId8" Type="http://schemas.openxmlformats.org/officeDocument/2006/relationships/printerSettings" Target="../printerSettings/printerSettings1.bin"/><Relationship Id="rId51" Type="http://schemas.openxmlformats.org/officeDocument/2006/relationships/ctrlProp" Target="../ctrlProps/ctrlProp41.xml"/><Relationship Id="rId72" Type="http://schemas.openxmlformats.org/officeDocument/2006/relationships/ctrlProp" Target="../ctrlProps/ctrlProp62.xml"/><Relationship Id="rId80" Type="http://schemas.openxmlformats.org/officeDocument/2006/relationships/ctrlProp" Target="../ctrlProps/ctrlProp70.xml"/><Relationship Id="rId3" Type="http://schemas.openxmlformats.org/officeDocument/2006/relationships/hyperlink" Target="mailto:rf@agion.be"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59" Type="http://schemas.openxmlformats.org/officeDocument/2006/relationships/ctrlProp" Target="../ctrlProps/ctrlProp49.xml"/><Relationship Id="rId67" Type="http://schemas.openxmlformats.org/officeDocument/2006/relationships/ctrlProp" Target="../ctrlProps/ctrlProp57.xml"/><Relationship Id="rId20" Type="http://schemas.openxmlformats.org/officeDocument/2006/relationships/ctrlProp" Target="../ctrlProps/ctrlProp10.xml"/><Relationship Id="rId41" Type="http://schemas.openxmlformats.org/officeDocument/2006/relationships/ctrlProp" Target="../ctrlProps/ctrlProp31.xml"/><Relationship Id="rId54" Type="http://schemas.openxmlformats.org/officeDocument/2006/relationships/ctrlProp" Target="../ctrlProps/ctrlProp44.xml"/><Relationship Id="rId62" Type="http://schemas.openxmlformats.org/officeDocument/2006/relationships/ctrlProp" Target="../ctrlProps/ctrlProp52.xml"/><Relationship Id="rId70" Type="http://schemas.openxmlformats.org/officeDocument/2006/relationships/ctrlProp" Target="../ctrlProps/ctrlProp60.xml"/><Relationship Id="rId75" Type="http://schemas.openxmlformats.org/officeDocument/2006/relationships/ctrlProp" Target="../ctrlProps/ctrlProp65.xml"/><Relationship Id="rId1" Type="http://schemas.openxmlformats.org/officeDocument/2006/relationships/hyperlink" Target="mailto:info@agion.be" TargetMode="External"/><Relationship Id="rId6" Type="http://schemas.openxmlformats.org/officeDocument/2006/relationships/hyperlink" Target="https://agion.be/procedure-aankoop-en-werken-na-aankoop"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57"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810"/>
  <sheetViews>
    <sheetView tabSelected="1" topLeftCell="A738" workbookViewId="0">
      <selection activeCell="AG3" sqref="AG3"/>
    </sheetView>
  </sheetViews>
  <sheetFormatPr defaultColWidth="0" defaultRowHeight="15" customHeight="1" zeroHeight="1" x14ac:dyDescent="0.25"/>
  <cols>
    <col min="1" max="1" width="4" style="10" customWidth="1"/>
    <col min="2" max="7" width="2.109375" style="13" customWidth="1"/>
    <col min="8" max="8" width="3.109375" style="13" customWidth="1"/>
    <col min="9" max="19" width="2.109375" style="13" customWidth="1"/>
    <col min="20" max="20" width="4.109375" style="13" customWidth="1"/>
    <col min="21" max="41" width="2.109375" style="13" customWidth="1"/>
    <col min="42" max="42" width="3.6640625" style="13" customWidth="1"/>
    <col min="43" max="43" width="0.6640625" style="13" customWidth="1"/>
    <col min="44" max="44" width="2.109375" style="13" hidden="1" customWidth="1"/>
    <col min="45" max="47" width="0" style="13" hidden="1" customWidth="1"/>
    <col min="48" max="16384" width="9.109375" style="13" hidden="1"/>
  </cols>
  <sheetData>
    <row r="1" spans="1:42" ht="2.25" customHeight="1" x14ac:dyDescent="0.25">
      <c r="A1" s="10" t="s">
        <v>0</v>
      </c>
    </row>
    <row r="2" spans="1:42" ht="15" customHeight="1" x14ac:dyDescent="0.25">
      <c r="A2" s="27"/>
      <c r="B2" s="302" t="s">
        <v>1</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293" t="s">
        <v>303</v>
      </c>
      <c r="AH2" s="293"/>
      <c r="AI2" s="293"/>
      <c r="AJ2" s="293"/>
      <c r="AK2" s="293"/>
      <c r="AL2" s="293"/>
      <c r="AM2" s="293"/>
      <c r="AN2" s="293"/>
      <c r="AO2" s="293"/>
      <c r="AP2" s="293"/>
    </row>
    <row r="3" spans="1:42" ht="15" customHeight="1" x14ac:dyDescent="0.3">
      <c r="A3" s="27"/>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28"/>
      <c r="AH3" s="28"/>
      <c r="AI3" s="29"/>
      <c r="AJ3" s="29"/>
      <c r="AK3" s="29"/>
      <c r="AL3" s="29"/>
      <c r="AM3" s="29"/>
      <c r="AN3" s="29"/>
      <c r="AO3" s="29"/>
      <c r="AP3" s="29"/>
    </row>
    <row r="4" spans="1:42" ht="15" customHeight="1" x14ac:dyDescent="0.3">
      <c r="A4" s="27"/>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28"/>
      <c r="AH4" s="28"/>
      <c r="AI4" s="29"/>
      <c r="AJ4" s="29"/>
      <c r="AK4" s="29"/>
      <c r="AL4" s="29"/>
      <c r="AM4" s="29"/>
      <c r="AN4" s="29"/>
      <c r="AO4" s="29"/>
      <c r="AP4" s="29"/>
    </row>
    <row r="5" spans="1:42" ht="15" customHeight="1" x14ac:dyDescent="0.25">
      <c r="A5" s="27"/>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E5" s="30"/>
      <c r="AF5" s="30"/>
      <c r="AG5" s="30"/>
      <c r="AH5" s="30"/>
      <c r="AI5" s="30"/>
      <c r="AJ5" s="30"/>
      <c r="AK5" s="30"/>
    </row>
    <row r="6" spans="1:42" ht="15" customHeight="1" x14ac:dyDescent="0.25">
      <c r="A6" s="27"/>
      <c r="B6" s="301" t="s">
        <v>2</v>
      </c>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row>
    <row r="7" spans="1:42" ht="15" customHeight="1" x14ac:dyDescent="0.25">
      <c r="A7" s="20"/>
      <c r="B7" s="13" t="s">
        <v>3</v>
      </c>
      <c r="AH7" s="286" t="s">
        <v>4</v>
      </c>
      <c r="AI7" s="286"/>
      <c r="AJ7" s="286"/>
      <c r="AK7" s="286"/>
      <c r="AL7" s="286"/>
      <c r="AM7" s="286"/>
      <c r="AN7" s="286"/>
      <c r="AO7" s="286"/>
      <c r="AP7" s="286"/>
    </row>
    <row r="8" spans="1:42" ht="15" customHeight="1" x14ac:dyDescent="0.25">
      <c r="A8" s="20"/>
      <c r="B8" s="20" t="s">
        <v>5</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86" t="s">
        <v>6</v>
      </c>
      <c r="AI8" s="286"/>
      <c r="AJ8" s="286"/>
      <c r="AK8" s="286"/>
      <c r="AL8" s="286"/>
      <c r="AM8" s="286"/>
      <c r="AN8" s="286"/>
      <c r="AO8" s="286"/>
      <c r="AP8" s="286"/>
    </row>
    <row r="9" spans="1:42" ht="15" customHeight="1" x14ac:dyDescent="0.25">
      <c r="A9" s="20"/>
      <c r="B9" s="13" t="s">
        <v>7</v>
      </c>
      <c r="AH9" s="123" t="s">
        <v>8</v>
      </c>
      <c r="AI9" s="123"/>
      <c r="AJ9" s="123"/>
      <c r="AK9" s="123"/>
      <c r="AL9" s="123"/>
      <c r="AM9" s="123"/>
      <c r="AN9" s="123"/>
      <c r="AO9" s="123"/>
      <c r="AP9" s="123"/>
    </row>
    <row r="10" spans="1:42" ht="15" customHeight="1" x14ac:dyDescent="0.25">
      <c r="A10" s="20"/>
      <c r="B10" s="24" t="s">
        <v>9</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87"/>
      <c r="AJ10" s="288"/>
      <c r="AK10" s="288"/>
      <c r="AL10" s="288"/>
      <c r="AM10" s="288"/>
      <c r="AN10" s="288"/>
      <c r="AO10" s="288"/>
      <c r="AP10" s="289"/>
    </row>
    <row r="11" spans="1:42" ht="15" customHeight="1" x14ac:dyDescent="0.25">
      <c r="A11" s="20"/>
      <c r="B11" s="31" t="s">
        <v>10</v>
      </c>
      <c r="C11" s="31"/>
      <c r="D11" s="31"/>
      <c r="E11" s="31"/>
      <c r="F11" s="31"/>
      <c r="G11" s="31"/>
      <c r="H11" s="305"/>
      <c r="I11" s="305"/>
      <c r="J11" s="303" t="s">
        <v>11</v>
      </c>
      <c r="K11" s="303"/>
      <c r="L11" s="303"/>
      <c r="M11" s="303"/>
      <c r="N11" s="303"/>
      <c r="O11" s="303"/>
      <c r="P11" s="303"/>
      <c r="Q11" s="303"/>
      <c r="R11" s="31"/>
      <c r="S11" s="31"/>
      <c r="T11" s="31"/>
      <c r="U11" s="31"/>
      <c r="V11" s="31"/>
      <c r="W11" s="31"/>
      <c r="X11" s="31"/>
      <c r="Y11" s="31"/>
      <c r="Z11" s="31"/>
      <c r="AA11" s="31"/>
      <c r="AB11" s="31"/>
      <c r="AC11" s="31"/>
      <c r="AD11" s="31"/>
      <c r="AE11" s="31"/>
      <c r="AF11" s="31"/>
      <c r="AG11" s="31"/>
      <c r="AH11" s="31"/>
      <c r="AI11" s="290"/>
      <c r="AJ11" s="291"/>
      <c r="AK11" s="291"/>
      <c r="AL11" s="291"/>
      <c r="AM11" s="291"/>
      <c r="AN11" s="291"/>
      <c r="AO11" s="291"/>
      <c r="AP11" s="292"/>
    </row>
    <row r="12" spans="1:42" ht="15" customHeight="1" x14ac:dyDescent="0.25">
      <c r="A12" s="1"/>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3"/>
      <c r="AP12" s="33"/>
    </row>
    <row r="13" spans="1:42" ht="15" customHeight="1" x14ac:dyDescent="0.25">
      <c r="A13" s="20"/>
      <c r="B13" s="299" t="s">
        <v>12</v>
      </c>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300"/>
      <c r="AP13" s="300"/>
    </row>
    <row r="14" spans="1:42" ht="2.25" customHeight="1" x14ac:dyDescent="0.25">
      <c r="A14" s="20"/>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3"/>
      <c r="AP14" s="33"/>
    </row>
    <row r="15" spans="1:42" ht="45" customHeight="1" x14ac:dyDescent="0.25">
      <c r="A15" s="20"/>
      <c r="B15" s="141" t="s">
        <v>13</v>
      </c>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265"/>
      <c r="AP15" s="265"/>
    </row>
    <row r="16" spans="1:42" ht="15" customHeight="1" x14ac:dyDescent="0.25">
      <c r="A16" s="20"/>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row>
    <row r="17" spans="1:42" ht="2.25" customHeight="1" x14ac:dyDescent="0.25">
      <c r="A17" s="20"/>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3"/>
      <c r="AP17" s="33"/>
    </row>
    <row r="18" spans="1:42" ht="15" customHeight="1" x14ac:dyDescent="0.25">
      <c r="A18" s="20"/>
      <c r="B18" s="295" t="s">
        <v>14</v>
      </c>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row>
    <row r="19" spans="1:42" ht="2.25" customHeight="1" x14ac:dyDescent="0.25">
      <c r="A19" s="20"/>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3"/>
      <c r="AP19" s="33"/>
    </row>
    <row r="20" spans="1:42" ht="15" customHeight="1" x14ac:dyDescent="0.25">
      <c r="A20" s="20"/>
      <c r="B20" s="297" t="s">
        <v>15</v>
      </c>
      <c r="C20" s="298"/>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row>
    <row r="21" spans="1:42" ht="15" customHeight="1" x14ac:dyDescent="0.25">
      <c r="A21" s="20"/>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row>
    <row r="22" spans="1:42" ht="2.25" customHeight="1" x14ac:dyDescent="0.25">
      <c r="A22" s="20"/>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3"/>
      <c r="AP22" s="33"/>
    </row>
    <row r="23" spans="1:42" ht="15" customHeight="1" x14ac:dyDescent="0.25">
      <c r="A23" s="20"/>
      <c r="B23" s="295" t="s">
        <v>16</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row>
    <row r="24" spans="1:42" ht="2.25" customHeight="1" x14ac:dyDescent="0.25">
      <c r="A24" s="20"/>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3"/>
      <c r="AP24" s="33"/>
    </row>
    <row r="25" spans="1:42" ht="15" customHeight="1" x14ac:dyDescent="0.25">
      <c r="A25" s="20"/>
      <c r="B25" s="141" t="s">
        <v>17</v>
      </c>
      <c r="C25" s="265"/>
      <c r="D25" s="304" t="s">
        <v>11</v>
      </c>
      <c r="E25" s="304"/>
      <c r="F25" s="304"/>
      <c r="G25" s="304"/>
      <c r="H25" s="304"/>
      <c r="I25" s="304"/>
      <c r="J25" s="141" t="s">
        <v>18</v>
      </c>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row>
    <row r="26" spans="1:42" ht="15" customHeight="1" x14ac:dyDescent="0.25">
      <c r="A26" s="20"/>
      <c r="B26" s="297" t="s">
        <v>19</v>
      </c>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row>
    <row r="27" spans="1:42" ht="15" customHeight="1" x14ac:dyDescent="0.25">
      <c r="A27" s="20"/>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row>
    <row r="28" spans="1:42" ht="15" customHeight="1" x14ac:dyDescent="0.25">
      <c r="A28" s="1"/>
      <c r="B28" s="132" t="s">
        <v>20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row>
    <row r="29" spans="1:42" ht="15" customHeight="1" x14ac:dyDescent="0.25">
      <c r="A29" s="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row>
    <row r="30" spans="1:42" ht="15" customHeight="1" x14ac:dyDescent="0.25">
      <c r="A30" s="35">
        <v>1</v>
      </c>
      <c r="B30" s="146" t="s">
        <v>21</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row>
    <row r="31" spans="1:42" ht="2.25" customHeight="1" x14ac:dyDescent="0.25">
      <c r="A31" s="1"/>
      <c r="B31" s="20"/>
    </row>
    <row r="32" spans="1:42" ht="15" customHeight="1" x14ac:dyDescent="0.25">
      <c r="A32" s="1"/>
      <c r="C32" s="117" t="s">
        <v>22</v>
      </c>
      <c r="D32" s="117"/>
      <c r="E32" s="117"/>
      <c r="F32" s="117"/>
      <c r="G32" s="117"/>
      <c r="H32" s="117"/>
      <c r="I32" s="117"/>
      <c r="J32" s="117"/>
      <c r="K32" s="117"/>
      <c r="L32" s="117"/>
      <c r="M32" s="117"/>
      <c r="N32" s="117"/>
      <c r="Q32" s="117" t="s">
        <v>23</v>
      </c>
      <c r="R32" s="117"/>
      <c r="S32" s="117"/>
      <c r="T32" s="117"/>
      <c r="U32" s="117"/>
      <c r="V32" s="117"/>
      <c r="W32" s="117"/>
      <c r="X32" s="117"/>
      <c r="Y32" s="117"/>
      <c r="Z32" s="117"/>
      <c r="AA32" s="117"/>
      <c r="AB32" s="117"/>
      <c r="AE32" s="117" t="s">
        <v>24</v>
      </c>
      <c r="AF32" s="117"/>
      <c r="AG32" s="117"/>
      <c r="AH32" s="117"/>
      <c r="AI32" s="117"/>
      <c r="AJ32" s="117"/>
      <c r="AK32" s="117"/>
      <c r="AL32" s="117"/>
      <c r="AM32" s="117"/>
      <c r="AN32" s="117"/>
      <c r="AO32" s="117"/>
      <c r="AP32" s="117"/>
    </row>
    <row r="33" spans="1:42" ht="15" customHeight="1" x14ac:dyDescent="0.25">
      <c r="A33" s="1"/>
    </row>
    <row r="34" spans="1:42" ht="15" customHeight="1" x14ac:dyDescent="0.25">
      <c r="A34" s="1">
        <v>2</v>
      </c>
      <c r="B34" s="146" t="s">
        <v>25</v>
      </c>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row>
    <row r="35" spans="1:42" ht="2.25" customHeight="1" x14ac:dyDescent="0.25">
      <c r="A35" s="1"/>
    </row>
    <row r="36" spans="1:42" ht="15" customHeight="1" x14ac:dyDescent="0.25">
      <c r="A36" s="1"/>
      <c r="C36" s="117" t="s">
        <v>26</v>
      </c>
      <c r="D36" s="117"/>
      <c r="E36" s="117"/>
      <c r="F36" s="117"/>
      <c r="G36" s="117"/>
      <c r="H36" s="117"/>
      <c r="I36" s="117"/>
      <c r="J36" s="117"/>
      <c r="K36" s="117"/>
      <c r="L36" s="117"/>
      <c r="M36" s="117"/>
      <c r="N36" s="117"/>
      <c r="Q36" s="117" t="s">
        <v>27</v>
      </c>
      <c r="R36" s="117"/>
      <c r="S36" s="117"/>
      <c r="T36" s="117"/>
      <c r="U36" s="117"/>
      <c r="V36" s="117"/>
      <c r="W36" s="117"/>
      <c r="X36" s="117"/>
      <c r="Y36" s="117"/>
      <c r="Z36" s="117"/>
      <c r="AA36" s="117"/>
      <c r="AB36" s="117"/>
      <c r="AE36" s="117" t="s">
        <v>28</v>
      </c>
      <c r="AF36" s="117"/>
      <c r="AG36" s="117"/>
      <c r="AH36" s="117"/>
      <c r="AI36" s="117"/>
      <c r="AJ36" s="117"/>
      <c r="AK36" s="117"/>
      <c r="AL36" s="117"/>
      <c r="AM36" s="117"/>
      <c r="AN36" s="117"/>
      <c r="AO36" s="117"/>
      <c r="AP36" s="117"/>
    </row>
    <row r="37" spans="1:42" ht="2.25" customHeight="1" x14ac:dyDescent="0.25">
      <c r="A37" s="1"/>
    </row>
    <row r="38" spans="1:42" ht="15" customHeight="1" x14ac:dyDescent="0.25">
      <c r="A38" s="1"/>
      <c r="C38" s="117" t="s">
        <v>29</v>
      </c>
      <c r="D38" s="117"/>
      <c r="E38" s="117"/>
      <c r="F38" s="117"/>
      <c r="G38" s="117"/>
      <c r="H38" s="117"/>
      <c r="I38" s="117"/>
      <c r="J38" s="117"/>
      <c r="K38" s="117"/>
      <c r="L38" s="117"/>
      <c r="M38" s="117"/>
      <c r="N38" s="117"/>
      <c r="Q38" s="117" t="s">
        <v>30</v>
      </c>
      <c r="R38" s="117"/>
      <c r="S38" s="117"/>
      <c r="T38" s="117"/>
      <c r="U38" s="117"/>
      <c r="V38" s="117"/>
      <c r="W38" s="117"/>
      <c r="X38" s="117"/>
      <c r="Y38" s="117"/>
      <c r="Z38" s="117"/>
      <c r="AA38" s="117"/>
      <c r="AB38" s="117"/>
      <c r="AE38" s="117" t="s">
        <v>31</v>
      </c>
      <c r="AF38" s="117"/>
      <c r="AG38" s="117"/>
      <c r="AH38" s="117"/>
      <c r="AI38" s="117"/>
      <c r="AJ38" s="117"/>
      <c r="AK38" s="117"/>
      <c r="AL38" s="117"/>
      <c r="AM38" s="117"/>
      <c r="AN38" s="117"/>
      <c r="AO38" s="117"/>
      <c r="AP38" s="117"/>
    </row>
    <row r="39" spans="1:42" ht="15" customHeight="1" x14ac:dyDescent="0.25">
      <c r="A39" s="1"/>
    </row>
    <row r="40" spans="1:42" ht="15" customHeight="1" x14ac:dyDescent="0.25">
      <c r="A40" s="35">
        <v>3</v>
      </c>
      <c r="B40" s="146" t="s">
        <v>32</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row>
    <row r="41" spans="1:42" ht="2.25" customHeight="1" x14ac:dyDescent="0.25">
      <c r="A41" s="1"/>
    </row>
    <row r="42" spans="1:42" ht="13.5" customHeight="1" x14ac:dyDescent="0.25">
      <c r="A42" s="1"/>
      <c r="C42" s="117" t="s">
        <v>33</v>
      </c>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row>
    <row r="43" spans="1:42" ht="2.25" customHeight="1" x14ac:dyDescent="0.25">
      <c r="A43" s="1"/>
    </row>
    <row r="44" spans="1:42" ht="15" customHeight="1" x14ac:dyDescent="0.25">
      <c r="A44" s="1"/>
      <c r="C44" s="117" t="s">
        <v>34</v>
      </c>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row>
    <row r="45" spans="1:42" ht="15" customHeight="1" x14ac:dyDescent="0.25">
      <c r="A45" s="1"/>
    </row>
    <row r="46" spans="1:42" ht="15" customHeight="1" x14ac:dyDescent="0.25">
      <c r="A46" s="35">
        <v>4</v>
      </c>
      <c r="B46" s="146" t="s">
        <v>35</v>
      </c>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row>
    <row r="47" spans="1:42" ht="15" customHeight="1" x14ac:dyDescent="0.25">
      <c r="A47" s="1"/>
    </row>
    <row r="48" spans="1:42" ht="15" customHeight="1" x14ac:dyDescent="0.25">
      <c r="A48" s="1"/>
      <c r="B48" s="247" t="s">
        <v>36</v>
      </c>
      <c r="C48" s="174"/>
      <c r="D48" s="174"/>
      <c r="E48" s="174"/>
      <c r="F48" s="174"/>
      <c r="G48" s="174"/>
      <c r="H48" s="174"/>
      <c r="I48" s="174"/>
      <c r="J48" s="174"/>
      <c r="K48" s="174"/>
      <c r="L48" s="174"/>
      <c r="M48" s="174"/>
      <c r="N48" s="174"/>
      <c r="O48" s="174"/>
      <c r="P48" s="47"/>
      <c r="Q48" s="269"/>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1"/>
    </row>
    <row r="49" spans="1:42" ht="2.25" customHeight="1" x14ac:dyDescent="0.25">
      <c r="A49" s="1"/>
      <c r="B49" s="47"/>
      <c r="C49" s="47"/>
      <c r="D49" s="47"/>
      <c r="E49" s="47"/>
      <c r="F49" s="47"/>
      <c r="G49" s="47"/>
      <c r="H49" s="47"/>
      <c r="I49" s="47"/>
      <c r="J49" s="47"/>
      <c r="K49" s="47"/>
      <c r="L49" s="47"/>
      <c r="M49" s="47"/>
      <c r="N49" s="77"/>
      <c r="O49" s="47"/>
      <c r="P49" s="47"/>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row>
    <row r="50" spans="1:42" ht="15" customHeight="1" x14ac:dyDescent="0.25">
      <c r="A50" s="1"/>
      <c r="B50" s="247" t="s">
        <v>37</v>
      </c>
      <c r="C50" s="174"/>
      <c r="D50" s="174"/>
      <c r="E50" s="174"/>
      <c r="F50" s="174"/>
      <c r="G50" s="174"/>
      <c r="H50" s="174"/>
      <c r="I50" s="174"/>
      <c r="J50" s="174"/>
      <c r="K50" s="174"/>
      <c r="L50" s="174"/>
      <c r="M50" s="174"/>
      <c r="N50" s="174"/>
      <c r="O50" s="174"/>
      <c r="P50" s="47"/>
      <c r="Q50" s="269"/>
      <c r="R50" s="275"/>
      <c r="S50" s="275"/>
      <c r="T50" s="275"/>
      <c r="U50" s="275"/>
      <c r="V50" s="275"/>
      <c r="W50" s="275"/>
      <c r="X50" s="275"/>
      <c r="Y50" s="275"/>
      <c r="Z50" s="275"/>
      <c r="AA50" s="275"/>
      <c r="AB50" s="275"/>
      <c r="AC50" s="275"/>
      <c r="AD50" s="275"/>
      <c r="AE50" s="275"/>
      <c r="AF50" s="275"/>
      <c r="AG50" s="275"/>
      <c r="AH50" s="275"/>
      <c r="AI50" s="275"/>
      <c r="AJ50" s="275"/>
      <c r="AK50" s="276"/>
      <c r="AL50" s="78"/>
      <c r="AM50" s="240"/>
      <c r="AN50" s="241"/>
      <c r="AO50" s="241"/>
      <c r="AP50" s="242"/>
    </row>
    <row r="51" spans="1:42" ht="2.25" customHeight="1" x14ac:dyDescent="0.25">
      <c r="A51" s="1"/>
      <c r="B51" s="47"/>
      <c r="C51" s="47"/>
      <c r="D51" s="47"/>
      <c r="E51" s="47"/>
      <c r="F51" s="47"/>
      <c r="G51" s="47"/>
      <c r="H51" s="47"/>
      <c r="I51" s="47"/>
      <c r="J51" s="47"/>
      <c r="K51" s="47"/>
      <c r="L51" s="47"/>
      <c r="M51" s="47"/>
      <c r="N51" s="77"/>
      <c r="O51" s="47"/>
      <c r="P51" s="47"/>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row>
    <row r="52" spans="1:42" ht="15" customHeight="1" x14ac:dyDescent="0.25">
      <c r="A52" s="1"/>
      <c r="B52" s="247" t="s">
        <v>38</v>
      </c>
      <c r="C52" s="174"/>
      <c r="D52" s="174"/>
      <c r="E52" s="174"/>
      <c r="F52" s="174"/>
      <c r="G52" s="174"/>
      <c r="H52" s="174"/>
      <c r="I52" s="174"/>
      <c r="J52" s="174"/>
      <c r="K52" s="174"/>
      <c r="L52" s="174"/>
      <c r="M52" s="174"/>
      <c r="N52" s="174"/>
      <c r="O52" s="174"/>
      <c r="P52" s="47"/>
      <c r="Q52" s="240"/>
      <c r="R52" s="241"/>
      <c r="S52" s="241"/>
      <c r="T52" s="242"/>
      <c r="U52" s="78"/>
      <c r="V52" s="243"/>
      <c r="W52" s="244"/>
      <c r="X52" s="244"/>
      <c r="Y52" s="244"/>
      <c r="Z52" s="244"/>
      <c r="AA52" s="244"/>
      <c r="AB52" s="244"/>
      <c r="AC52" s="244"/>
      <c r="AD52" s="244"/>
      <c r="AE52" s="244"/>
      <c r="AF52" s="244"/>
      <c r="AG52" s="244"/>
      <c r="AH52" s="244"/>
      <c r="AI52" s="244"/>
      <c r="AJ52" s="244"/>
      <c r="AK52" s="244"/>
      <c r="AL52" s="244"/>
      <c r="AM52" s="244"/>
      <c r="AN52" s="244"/>
      <c r="AO52" s="244"/>
      <c r="AP52" s="245"/>
    </row>
    <row r="53" spans="1:42" ht="2.25" customHeight="1" x14ac:dyDescent="0.25">
      <c r="A53" s="1"/>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row>
    <row r="54" spans="1:42" ht="15" customHeight="1" x14ac:dyDescent="0.25">
      <c r="A54" s="1"/>
      <c r="B54" s="247" t="s">
        <v>39</v>
      </c>
      <c r="C54" s="174"/>
      <c r="D54" s="174"/>
      <c r="E54" s="174"/>
      <c r="F54" s="174"/>
      <c r="G54" s="174"/>
      <c r="H54" s="174"/>
      <c r="I54" s="174"/>
      <c r="J54" s="174"/>
      <c r="K54" s="174"/>
      <c r="L54" s="174"/>
      <c r="M54" s="174"/>
      <c r="N54" s="174"/>
      <c r="O54" s="174"/>
      <c r="P54" s="47"/>
      <c r="Q54" s="74"/>
      <c r="R54" s="75"/>
      <c r="S54" s="75"/>
      <c r="T54" s="75"/>
      <c r="U54" s="76"/>
      <c r="V54" s="75"/>
      <c r="W54" s="75"/>
      <c r="X54" s="75"/>
      <c r="Y54" s="76"/>
      <c r="Z54" s="75"/>
      <c r="AA54" s="75"/>
      <c r="AB54" s="75"/>
      <c r="AC54" s="79"/>
      <c r="AD54" s="79"/>
      <c r="AE54" s="79"/>
      <c r="AF54" s="79"/>
      <c r="AG54" s="79"/>
      <c r="AH54" s="79"/>
      <c r="AI54" s="79"/>
      <c r="AJ54" s="79"/>
      <c r="AK54" s="79"/>
      <c r="AL54" s="79"/>
      <c r="AM54" s="79"/>
      <c r="AN54" s="79"/>
      <c r="AO54" s="79"/>
      <c r="AP54" s="79"/>
    </row>
    <row r="55" spans="1:42" ht="15" customHeight="1" x14ac:dyDescent="0.25">
      <c r="A55" s="1"/>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row>
    <row r="56" spans="1:42" ht="15" customHeight="1" x14ac:dyDescent="0.25">
      <c r="A56" s="35">
        <v>5</v>
      </c>
      <c r="B56" s="277" t="s">
        <v>40</v>
      </c>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row>
    <row r="57" spans="1:42" ht="15" customHeight="1" x14ac:dyDescent="0.25">
      <c r="A57" s="1"/>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row>
    <row r="58" spans="1:42" ht="15" customHeight="1" x14ac:dyDescent="0.25">
      <c r="A58" s="1"/>
      <c r="B58" s="247" t="s">
        <v>36</v>
      </c>
      <c r="C58" s="174"/>
      <c r="D58" s="174"/>
      <c r="E58" s="174"/>
      <c r="F58" s="174"/>
      <c r="G58" s="174"/>
      <c r="H58" s="174"/>
      <c r="I58" s="174"/>
      <c r="J58" s="174"/>
      <c r="K58" s="174"/>
      <c r="L58" s="174"/>
      <c r="M58" s="174"/>
      <c r="N58" s="174"/>
      <c r="O58" s="174"/>
      <c r="P58" s="47"/>
      <c r="Q58" s="243"/>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8"/>
    </row>
    <row r="59" spans="1:42" ht="2.25" customHeight="1" x14ac:dyDescent="0.25">
      <c r="A59" s="1"/>
      <c r="B59" s="47"/>
      <c r="C59" s="47"/>
      <c r="D59" s="47"/>
      <c r="E59" s="47"/>
      <c r="F59" s="47"/>
      <c r="G59" s="47"/>
      <c r="H59" s="47"/>
      <c r="I59" s="47"/>
      <c r="J59" s="47"/>
      <c r="K59" s="47"/>
      <c r="L59" s="47"/>
      <c r="M59" s="47"/>
      <c r="N59" s="77"/>
      <c r="O59" s="47"/>
      <c r="P59" s="47"/>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row>
    <row r="60" spans="1:42" ht="15" customHeight="1" x14ac:dyDescent="0.25">
      <c r="A60" s="1"/>
      <c r="B60" s="247" t="s">
        <v>37</v>
      </c>
      <c r="C60" s="174"/>
      <c r="D60" s="174"/>
      <c r="E60" s="174"/>
      <c r="F60" s="174"/>
      <c r="G60" s="174"/>
      <c r="H60" s="174"/>
      <c r="I60" s="174"/>
      <c r="J60" s="174"/>
      <c r="K60" s="174"/>
      <c r="L60" s="174"/>
      <c r="M60" s="174"/>
      <c r="N60" s="174"/>
      <c r="O60" s="174"/>
      <c r="P60" s="47"/>
      <c r="Q60" s="243"/>
      <c r="R60" s="244"/>
      <c r="S60" s="244"/>
      <c r="T60" s="244"/>
      <c r="U60" s="244"/>
      <c r="V60" s="244"/>
      <c r="W60" s="244"/>
      <c r="X60" s="244"/>
      <c r="Y60" s="244"/>
      <c r="Z60" s="244"/>
      <c r="AA60" s="244"/>
      <c r="AB60" s="244"/>
      <c r="AC60" s="244"/>
      <c r="AD60" s="244"/>
      <c r="AE60" s="244"/>
      <c r="AF60" s="244"/>
      <c r="AG60" s="244"/>
      <c r="AH60" s="244"/>
      <c r="AI60" s="244"/>
      <c r="AJ60" s="244"/>
      <c r="AK60" s="245"/>
      <c r="AL60" s="78"/>
      <c r="AM60" s="240"/>
      <c r="AN60" s="241"/>
      <c r="AO60" s="241"/>
      <c r="AP60" s="242"/>
    </row>
    <row r="61" spans="1:42" ht="2.25" customHeight="1" x14ac:dyDescent="0.25">
      <c r="A61" s="1"/>
      <c r="B61" s="47"/>
      <c r="C61" s="47"/>
      <c r="D61" s="47"/>
      <c r="E61" s="47"/>
      <c r="F61" s="47"/>
      <c r="G61" s="47"/>
      <c r="H61" s="47"/>
      <c r="I61" s="47"/>
      <c r="J61" s="47"/>
      <c r="K61" s="47"/>
      <c r="L61" s="47"/>
      <c r="M61" s="47"/>
      <c r="N61" s="77"/>
      <c r="O61" s="47"/>
      <c r="P61" s="47"/>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row>
    <row r="62" spans="1:42" ht="15" customHeight="1" x14ac:dyDescent="0.25">
      <c r="A62" s="1"/>
      <c r="B62" s="247" t="s">
        <v>38</v>
      </c>
      <c r="C62" s="174"/>
      <c r="D62" s="174"/>
      <c r="E62" s="174"/>
      <c r="F62" s="174"/>
      <c r="G62" s="174"/>
      <c r="H62" s="174"/>
      <c r="I62" s="174"/>
      <c r="J62" s="174"/>
      <c r="K62" s="174"/>
      <c r="L62" s="174"/>
      <c r="M62" s="174"/>
      <c r="N62" s="174"/>
      <c r="O62" s="174"/>
      <c r="P62" s="47"/>
      <c r="Q62" s="240"/>
      <c r="R62" s="241"/>
      <c r="S62" s="241"/>
      <c r="T62" s="242"/>
      <c r="U62" s="78"/>
      <c r="V62" s="243"/>
      <c r="W62" s="244"/>
      <c r="X62" s="244"/>
      <c r="Y62" s="244"/>
      <c r="Z62" s="244"/>
      <c r="AA62" s="244"/>
      <c r="AB62" s="244"/>
      <c r="AC62" s="244"/>
      <c r="AD62" s="244"/>
      <c r="AE62" s="244"/>
      <c r="AF62" s="244"/>
      <c r="AG62" s="244"/>
      <c r="AH62" s="244"/>
      <c r="AI62" s="244"/>
      <c r="AJ62" s="244"/>
      <c r="AK62" s="244"/>
      <c r="AL62" s="244"/>
      <c r="AM62" s="244"/>
      <c r="AN62" s="244"/>
      <c r="AO62" s="244"/>
      <c r="AP62" s="245"/>
    </row>
    <row r="63" spans="1:42" ht="15" customHeight="1" x14ac:dyDescent="0.25">
      <c r="A63" s="1"/>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row>
    <row r="64" spans="1:42" ht="15" customHeight="1" x14ac:dyDescent="0.25">
      <c r="A64" s="35">
        <v>6</v>
      </c>
      <c r="B64" s="277" t="s">
        <v>41</v>
      </c>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row>
    <row r="65" spans="1:43" ht="15" customHeight="1" x14ac:dyDescent="0.25">
      <c r="A65" s="1"/>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row>
    <row r="66" spans="1:43" ht="15" customHeight="1" x14ac:dyDescent="0.25">
      <c r="A66" s="1"/>
      <c r="B66" s="247" t="s">
        <v>36</v>
      </c>
      <c r="C66" s="174"/>
      <c r="D66" s="174"/>
      <c r="E66" s="174"/>
      <c r="F66" s="174"/>
      <c r="G66" s="174"/>
      <c r="H66" s="174"/>
      <c r="I66" s="174"/>
      <c r="J66" s="174"/>
      <c r="K66" s="174"/>
      <c r="L66" s="174"/>
      <c r="M66" s="174"/>
      <c r="N66" s="174"/>
      <c r="O66" s="174"/>
      <c r="P66" s="47"/>
      <c r="Q66" s="243"/>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8"/>
    </row>
    <row r="67" spans="1:43" ht="2.25" customHeight="1" x14ac:dyDescent="0.25">
      <c r="A67" s="1"/>
      <c r="B67" s="47"/>
      <c r="C67" s="47"/>
      <c r="D67" s="47"/>
      <c r="E67" s="47"/>
      <c r="F67" s="47"/>
      <c r="G67" s="47"/>
      <c r="H67" s="47"/>
      <c r="I67" s="47"/>
      <c r="J67" s="47"/>
      <c r="K67" s="47"/>
      <c r="L67" s="47"/>
      <c r="M67" s="47"/>
      <c r="N67" s="77"/>
      <c r="O67" s="47"/>
      <c r="P67" s="47"/>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row>
    <row r="68" spans="1:43" ht="15" customHeight="1" x14ac:dyDescent="0.25">
      <c r="A68" s="1"/>
      <c r="B68" s="247" t="s">
        <v>37</v>
      </c>
      <c r="C68" s="174"/>
      <c r="D68" s="174"/>
      <c r="E68" s="174"/>
      <c r="F68" s="174"/>
      <c r="G68" s="174"/>
      <c r="H68" s="174"/>
      <c r="I68" s="174"/>
      <c r="J68" s="174"/>
      <c r="K68" s="174"/>
      <c r="L68" s="174"/>
      <c r="M68" s="174"/>
      <c r="N68" s="174"/>
      <c r="O68" s="174"/>
      <c r="P68" s="47"/>
      <c r="Q68" s="243"/>
      <c r="R68" s="244"/>
      <c r="S68" s="244"/>
      <c r="T68" s="244"/>
      <c r="U68" s="244"/>
      <c r="V68" s="244"/>
      <c r="W68" s="244"/>
      <c r="X68" s="244"/>
      <c r="Y68" s="244"/>
      <c r="Z68" s="244"/>
      <c r="AA68" s="244"/>
      <c r="AB68" s="244"/>
      <c r="AC68" s="244"/>
      <c r="AD68" s="244"/>
      <c r="AE68" s="244"/>
      <c r="AF68" s="244"/>
      <c r="AG68" s="244"/>
      <c r="AH68" s="244"/>
      <c r="AI68" s="244"/>
      <c r="AJ68" s="244"/>
      <c r="AK68" s="245"/>
      <c r="AL68" s="78"/>
      <c r="AM68" s="240"/>
      <c r="AN68" s="241"/>
      <c r="AO68" s="241"/>
      <c r="AP68" s="242"/>
    </row>
    <row r="69" spans="1:43" ht="2.25" customHeight="1" x14ac:dyDescent="0.25">
      <c r="A69" s="1"/>
      <c r="B69" s="47"/>
      <c r="C69" s="47"/>
      <c r="D69" s="47"/>
      <c r="E69" s="47"/>
      <c r="F69" s="47"/>
      <c r="G69" s="47"/>
      <c r="H69" s="47"/>
      <c r="I69" s="47"/>
      <c r="J69" s="47"/>
      <c r="K69" s="47"/>
      <c r="L69" s="47"/>
      <c r="M69" s="47"/>
      <c r="N69" s="77"/>
      <c r="O69" s="47"/>
      <c r="P69" s="47"/>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row>
    <row r="70" spans="1:43" ht="15" customHeight="1" x14ac:dyDescent="0.25">
      <c r="A70" s="1"/>
      <c r="B70" s="247" t="s">
        <v>38</v>
      </c>
      <c r="C70" s="174"/>
      <c r="D70" s="174"/>
      <c r="E70" s="174"/>
      <c r="F70" s="174"/>
      <c r="G70" s="174"/>
      <c r="H70" s="174"/>
      <c r="I70" s="174"/>
      <c r="J70" s="174"/>
      <c r="K70" s="174"/>
      <c r="L70" s="174"/>
      <c r="M70" s="174"/>
      <c r="N70" s="174"/>
      <c r="O70" s="174"/>
      <c r="P70" s="47"/>
      <c r="Q70" s="240"/>
      <c r="R70" s="241"/>
      <c r="S70" s="241"/>
      <c r="T70" s="242"/>
      <c r="U70" s="78"/>
      <c r="V70" s="243"/>
      <c r="W70" s="244"/>
      <c r="X70" s="244"/>
      <c r="Y70" s="244"/>
      <c r="Z70" s="244"/>
      <c r="AA70" s="244"/>
      <c r="AB70" s="244"/>
      <c r="AC70" s="244"/>
      <c r="AD70" s="244"/>
      <c r="AE70" s="244"/>
      <c r="AF70" s="244"/>
      <c r="AG70" s="244"/>
      <c r="AH70" s="244"/>
      <c r="AI70" s="244"/>
      <c r="AJ70" s="244"/>
      <c r="AK70" s="244"/>
      <c r="AL70" s="244"/>
      <c r="AM70" s="244"/>
      <c r="AN70" s="244"/>
      <c r="AO70" s="244"/>
      <c r="AP70" s="245"/>
    </row>
    <row r="71" spans="1:43" ht="2.25" customHeight="1" x14ac:dyDescent="0.25">
      <c r="A71" s="1"/>
      <c r="B71" s="47"/>
      <c r="C71" s="47"/>
      <c r="D71" s="47"/>
      <c r="E71" s="47"/>
      <c r="F71" s="47"/>
      <c r="G71" s="47"/>
      <c r="H71" s="47"/>
      <c r="I71" s="47"/>
      <c r="J71" s="47"/>
      <c r="K71" s="47"/>
      <c r="L71" s="47"/>
      <c r="M71" s="47"/>
      <c r="N71" s="47"/>
      <c r="O71" s="47"/>
      <c r="P71" s="47"/>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row>
    <row r="72" spans="1:43" ht="30" customHeight="1" x14ac:dyDescent="0.25">
      <c r="A72" s="1"/>
      <c r="B72" s="294" t="s">
        <v>42</v>
      </c>
      <c r="C72" s="174"/>
      <c r="D72" s="174"/>
      <c r="E72" s="174"/>
      <c r="F72" s="174"/>
      <c r="G72" s="174"/>
      <c r="H72" s="174"/>
      <c r="I72" s="174"/>
      <c r="J72" s="174"/>
      <c r="K72" s="174"/>
      <c r="L72" s="174"/>
      <c r="M72" s="174"/>
      <c r="N72" s="174"/>
      <c r="O72" s="174"/>
      <c r="P72" s="47"/>
      <c r="Q72" s="280"/>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2"/>
    </row>
    <row r="73" spans="1:43" ht="15" customHeight="1" x14ac:dyDescent="0.25">
      <c r="A73" s="1"/>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row>
    <row r="74" spans="1:43" ht="15" customHeight="1" x14ac:dyDescent="0.25">
      <c r="A74" s="35">
        <v>7</v>
      </c>
      <c r="B74" s="277" t="s">
        <v>43</v>
      </c>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row>
    <row r="75" spans="1:43" ht="15" customHeight="1" x14ac:dyDescent="0.25">
      <c r="A75" s="35"/>
      <c r="B75" s="80"/>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row>
    <row r="76" spans="1:43" ht="15" customHeight="1" x14ac:dyDescent="0.25">
      <c r="A76" s="1"/>
      <c r="B76" s="284" t="s">
        <v>44</v>
      </c>
      <c r="C76" s="174"/>
      <c r="D76" s="174"/>
      <c r="E76" s="174"/>
      <c r="F76" s="174"/>
      <c r="G76" s="174"/>
      <c r="H76" s="174"/>
      <c r="I76" s="174"/>
      <c r="J76" s="174"/>
      <c r="K76" s="174"/>
      <c r="L76" s="174"/>
      <c r="M76" s="174"/>
      <c r="N76" s="174"/>
      <c r="O76" s="174"/>
      <c r="P76" s="47"/>
      <c r="Q76" s="283"/>
      <c r="R76" s="267"/>
      <c r="S76" s="267"/>
      <c r="T76" s="267"/>
      <c r="U76" s="267"/>
      <c r="V76" s="267"/>
      <c r="W76" s="267"/>
      <c r="X76" s="267"/>
      <c r="Y76" s="267"/>
      <c r="Z76" s="267"/>
      <c r="AA76" s="267"/>
      <c r="AB76" s="267"/>
      <c r="AC76" s="267"/>
      <c r="AD76" s="267"/>
      <c r="AE76" s="267"/>
      <c r="AF76" s="267"/>
      <c r="AG76" s="267"/>
      <c r="AH76" s="267"/>
      <c r="AI76" s="267"/>
      <c r="AJ76" s="267"/>
      <c r="AK76" s="267"/>
      <c r="AL76" s="267"/>
      <c r="AM76" s="267"/>
      <c r="AN76" s="267"/>
      <c r="AO76" s="267"/>
      <c r="AP76" s="268"/>
      <c r="AQ76" s="24"/>
    </row>
    <row r="77" spans="1:43" ht="2.25" customHeight="1" x14ac:dyDescent="0.25">
      <c r="A77" s="1"/>
      <c r="B77" s="47"/>
      <c r="C77" s="47"/>
      <c r="D77" s="47"/>
      <c r="E77" s="47"/>
      <c r="F77" s="47"/>
      <c r="G77" s="47"/>
      <c r="H77" s="47"/>
      <c r="I77" s="47"/>
      <c r="J77" s="47"/>
      <c r="K77" s="47"/>
      <c r="L77" s="47"/>
      <c r="M77" s="47"/>
      <c r="N77" s="47"/>
      <c r="O77" s="47"/>
      <c r="P77" s="77"/>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24"/>
    </row>
    <row r="78" spans="1:43" ht="15" customHeight="1" x14ac:dyDescent="0.25">
      <c r="A78" s="1"/>
      <c r="B78" s="284" t="s">
        <v>37</v>
      </c>
      <c r="C78" s="174"/>
      <c r="D78" s="174"/>
      <c r="E78" s="174"/>
      <c r="F78" s="174"/>
      <c r="G78" s="174"/>
      <c r="H78" s="174"/>
      <c r="I78" s="174"/>
      <c r="J78" s="174"/>
      <c r="K78" s="174"/>
      <c r="L78" s="174"/>
      <c r="M78" s="174"/>
      <c r="N78" s="174"/>
      <c r="O78" s="174"/>
      <c r="P78" s="47"/>
      <c r="Q78" s="243"/>
      <c r="R78" s="244"/>
      <c r="S78" s="244"/>
      <c r="T78" s="244"/>
      <c r="U78" s="244"/>
      <c r="V78" s="244"/>
      <c r="W78" s="244"/>
      <c r="X78" s="244"/>
      <c r="Y78" s="244"/>
      <c r="Z78" s="244"/>
      <c r="AA78" s="244"/>
      <c r="AB78" s="244"/>
      <c r="AC78" s="244"/>
      <c r="AD78" s="244"/>
      <c r="AE78" s="244"/>
      <c r="AF78" s="244"/>
      <c r="AG78" s="244"/>
      <c r="AH78" s="244"/>
      <c r="AI78" s="244"/>
      <c r="AJ78" s="244"/>
      <c r="AK78" s="245"/>
      <c r="AL78" s="78"/>
      <c r="AM78" s="240"/>
      <c r="AN78" s="241"/>
      <c r="AO78" s="241"/>
      <c r="AP78" s="242"/>
      <c r="AQ78" s="24"/>
    </row>
    <row r="79" spans="1:43" ht="2.25" customHeight="1" x14ac:dyDescent="0.25">
      <c r="A79" s="1"/>
      <c r="B79" s="47"/>
      <c r="C79" s="47"/>
      <c r="D79" s="47"/>
      <c r="E79" s="47"/>
      <c r="F79" s="47"/>
      <c r="G79" s="47"/>
      <c r="H79" s="47"/>
      <c r="I79" s="47"/>
      <c r="J79" s="47"/>
      <c r="K79" s="47"/>
      <c r="L79" s="47"/>
      <c r="M79" s="47"/>
      <c r="N79" s="47"/>
      <c r="O79" s="47"/>
      <c r="P79" s="77"/>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24"/>
    </row>
    <row r="80" spans="1:43" ht="15" customHeight="1" x14ac:dyDescent="0.25">
      <c r="A80" s="1"/>
      <c r="B80" s="284" t="s">
        <v>38</v>
      </c>
      <c r="C80" s="174"/>
      <c r="D80" s="174"/>
      <c r="E80" s="174"/>
      <c r="F80" s="174"/>
      <c r="G80" s="174"/>
      <c r="H80" s="174"/>
      <c r="I80" s="174"/>
      <c r="J80" s="174"/>
      <c r="K80" s="174"/>
      <c r="L80" s="174"/>
      <c r="M80" s="174"/>
      <c r="N80" s="174"/>
      <c r="O80" s="174"/>
      <c r="P80" s="47"/>
      <c r="Q80" s="240"/>
      <c r="R80" s="241"/>
      <c r="S80" s="241"/>
      <c r="T80" s="242"/>
      <c r="U80" s="78"/>
      <c r="V80" s="243"/>
      <c r="W80" s="244"/>
      <c r="X80" s="244"/>
      <c r="Y80" s="244"/>
      <c r="Z80" s="244"/>
      <c r="AA80" s="244"/>
      <c r="AB80" s="244"/>
      <c r="AC80" s="244"/>
      <c r="AD80" s="244"/>
      <c r="AE80" s="244"/>
      <c r="AF80" s="244"/>
      <c r="AG80" s="244"/>
      <c r="AH80" s="244"/>
      <c r="AI80" s="244"/>
      <c r="AJ80" s="244"/>
      <c r="AK80" s="244"/>
      <c r="AL80" s="244"/>
      <c r="AM80" s="244"/>
      <c r="AN80" s="244"/>
      <c r="AO80" s="244"/>
      <c r="AP80" s="245"/>
      <c r="AQ80" s="24"/>
    </row>
    <row r="81" spans="1:43" s="24" customFormat="1" ht="2.25" customHeight="1" x14ac:dyDescent="0.25">
      <c r="A81" s="37"/>
      <c r="B81" s="38"/>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row>
    <row r="82" spans="1:43" ht="15" customHeight="1" x14ac:dyDescent="0.25">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row>
    <row r="83" spans="1:43" ht="2.25" customHeight="1" x14ac:dyDescent="0.25">
      <c r="A83" s="1"/>
    </row>
    <row r="84" spans="1:43" ht="15" customHeight="1" x14ac:dyDescent="0.25">
      <c r="A84" s="35">
        <v>8</v>
      </c>
      <c r="B84" s="146" t="s">
        <v>45</v>
      </c>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row>
    <row r="85" spans="1:43" s="24" customFormat="1" ht="15" customHeight="1" x14ac:dyDescent="0.25">
      <c r="A85" s="37"/>
      <c r="B85" s="38"/>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row>
    <row r="86" spans="1:43" ht="45" customHeight="1" x14ac:dyDescent="0.25">
      <c r="A86" s="1"/>
      <c r="B86" s="107" t="s">
        <v>46</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row>
    <row r="87" spans="1:43" ht="2.25" customHeight="1" x14ac:dyDescent="0.25">
      <c r="A87" s="1"/>
    </row>
    <row r="88" spans="1:43" ht="15" customHeight="1" x14ac:dyDescent="0.25">
      <c r="A88" s="1"/>
      <c r="B88" s="123" t="s">
        <v>47</v>
      </c>
      <c r="C88" s="117"/>
      <c r="D88" s="117"/>
      <c r="E88" s="117"/>
      <c r="F88" s="117"/>
      <c r="G88" s="117"/>
      <c r="H88" s="117"/>
      <c r="I88" s="117"/>
      <c r="J88" s="117"/>
      <c r="K88" s="117"/>
      <c r="L88" s="117"/>
      <c r="M88" s="117"/>
      <c r="N88" s="117"/>
      <c r="O88" s="117"/>
      <c r="Q88" s="283"/>
      <c r="R88" s="267"/>
      <c r="S88" s="267"/>
      <c r="T88" s="267"/>
      <c r="U88" s="267"/>
      <c r="V88" s="267"/>
      <c r="W88" s="267"/>
      <c r="X88" s="267"/>
      <c r="Y88" s="267"/>
      <c r="Z88" s="267"/>
      <c r="AA88" s="267"/>
      <c r="AB88" s="267"/>
      <c r="AC88" s="267"/>
      <c r="AD88" s="267"/>
      <c r="AE88" s="267"/>
      <c r="AF88" s="267"/>
      <c r="AG88" s="267"/>
      <c r="AH88" s="267"/>
      <c r="AI88" s="267"/>
      <c r="AJ88" s="267"/>
      <c r="AK88" s="267"/>
      <c r="AL88" s="267"/>
      <c r="AM88" s="267"/>
      <c r="AN88" s="267"/>
      <c r="AO88" s="267"/>
      <c r="AP88" s="268"/>
      <c r="AQ88" s="24"/>
    </row>
    <row r="89" spans="1:43" ht="2.25" customHeight="1" x14ac:dyDescent="0.25">
      <c r="A89" s="1"/>
      <c r="P89" s="12"/>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row>
    <row r="90" spans="1:43" ht="15" customHeight="1" x14ac:dyDescent="0.25">
      <c r="A90" s="1"/>
      <c r="B90" s="123" t="s">
        <v>48</v>
      </c>
      <c r="C90" s="117"/>
      <c r="D90" s="117"/>
      <c r="E90" s="117"/>
      <c r="F90" s="117"/>
      <c r="G90" s="117"/>
      <c r="H90" s="117"/>
      <c r="I90" s="117"/>
      <c r="J90" s="117"/>
      <c r="K90" s="117"/>
      <c r="L90" s="117"/>
      <c r="M90" s="117"/>
      <c r="N90" s="117"/>
      <c r="O90" s="117"/>
      <c r="Q90" s="283"/>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8"/>
      <c r="AQ90" s="24"/>
    </row>
    <row r="91" spans="1:43" ht="2.25" customHeight="1" x14ac:dyDescent="0.25">
      <c r="A91" s="1"/>
      <c r="P91" s="12"/>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24"/>
    </row>
    <row r="92" spans="1:43" ht="15" customHeight="1" x14ac:dyDescent="0.25">
      <c r="A92" s="1"/>
      <c r="B92" s="123" t="s">
        <v>49</v>
      </c>
      <c r="C92" s="117"/>
      <c r="D92" s="117"/>
      <c r="E92" s="117"/>
      <c r="F92" s="117"/>
      <c r="G92" s="117"/>
      <c r="H92" s="117"/>
      <c r="I92" s="117"/>
      <c r="J92" s="117"/>
      <c r="K92" s="117"/>
      <c r="L92" s="117"/>
      <c r="M92" s="117"/>
      <c r="N92" s="117"/>
      <c r="O92" s="117"/>
      <c r="Q92" s="283"/>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8"/>
      <c r="AQ92" s="24"/>
    </row>
    <row r="93" spans="1:43" ht="2.25" customHeight="1" x14ac:dyDescent="0.25">
      <c r="A93" s="1"/>
      <c r="P93" s="12"/>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row>
    <row r="94" spans="1:43" ht="15" customHeight="1" x14ac:dyDescent="0.25">
      <c r="A94" s="1"/>
      <c r="B94" s="123" t="s">
        <v>50</v>
      </c>
      <c r="C94" s="117"/>
      <c r="D94" s="117"/>
      <c r="E94" s="117"/>
      <c r="F94" s="117"/>
      <c r="G94" s="117"/>
      <c r="H94" s="117"/>
      <c r="I94" s="117"/>
      <c r="J94" s="117"/>
      <c r="K94" s="117"/>
      <c r="L94" s="117"/>
      <c r="M94" s="117"/>
      <c r="N94" s="117"/>
      <c r="O94" s="117"/>
      <c r="Q94" s="171"/>
      <c r="R94" s="200"/>
      <c r="S94" s="200"/>
      <c r="T94" s="200"/>
      <c r="U94" s="200"/>
      <c r="V94" s="201"/>
      <c r="W94" s="174" t="s">
        <v>51</v>
      </c>
      <c r="X94" s="174"/>
      <c r="Y94" s="47"/>
      <c r="Z94" s="171"/>
      <c r="AA94" s="200"/>
      <c r="AB94" s="200"/>
      <c r="AC94" s="200"/>
      <c r="AD94" s="200"/>
      <c r="AE94" s="201"/>
      <c r="AF94" s="174" t="s">
        <v>52</v>
      </c>
      <c r="AG94" s="174"/>
      <c r="AH94" s="47"/>
      <c r="AI94" s="171"/>
      <c r="AJ94" s="200"/>
      <c r="AK94" s="200"/>
      <c r="AL94" s="200"/>
      <c r="AM94" s="200"/>
      <c r="AN94" s="201"/>
      <c r="AO94" s="174" t="s">
        <v>53</v>
      </c>
      <c r="AP94" s="174"/>
    </row>
    <row r="95" spans="1:43" ht="15" customHeight="1" x14ac:dyDescent="0.25">
      <c r="A95" s="1"/>
      <c r="P95" s="12"/>
    </row>
    <row r="96" spans="1:43" ht="15" customHeight="1" x14ac:dyDescent="0.25">
      <c r="A96" s="1"/>
      <c r="B96" s="123" t="s">
        <v>54</v>
      </c>
      <c r="C96" s="123"/>
      <c r="D96" s="123"/>
      <c r="E96" s="123"/>
      <c r="F96" s="123"/>
      <c r="G96" s="123"/>
      <c r="H96" s="123"/>
      <c r="I96" s="123"/>
      <c r="J96" s="123"/>
      <c r="K96" s="123"/>
      <c r="L96" s="123"/>
      <c r="M96" s="123"/>
      <c r="N96" s="123"/>
      <c r="O96" s="123"/>
      <c r="Q96" s="13" t="s">
        <v>55</v>
      </c>
      <c r="R96" s="39"/>
      <c r="S96" s="84"/>
      <c r="T96" s="84"/>
      <c r="V96" s="13" t="s">
        <v>56</v>
      </c>
      <c r="X96" s="39"/>
      <c r="Y96" s="84"/>
      <c r="Z96" s="84"/>
      <c r="AA96" s="24"/>
      <c r="AB96" s="13" t="s">
        <v>57</v>
      </c>
      <c r="AC96" s="39"/>
      <c r="AD96" s="84"/>
      <c r="AE96" s="84"/>
      <c r="AF96" s="84"/>
      <c r="AG96" s="84"/>
      <c r="AL96" s="40"/>
      <c r="AM96" s="40"/>
      <c r="AN96" s="40"/>
      <c r="AO96" s="40"/>
      <c r="AP96" s="40"/>
      <c r="AQ96" s="24"/>
    </row>
    <row r="97" spans="1:42" ht="15" customHeight="1" x14ac:dyDescent="0.25">
      <c r="A97" s="1"/>
      <c r="P97" s="12"/>
    </row>
    <row r="98" spans="1:42" ht="15" hidden="1" customHeight="1" x14ac:dyDescent="0.25">
      <c r="A98" s="1"/>
    </row>
    <row r="99" spans="1:42" ht="15" hidden="1" customHeight="1" x14ac:dyDescent="0.25">
      <c r="A99" s="1"/>
    </row>
    <row r="100" spans="1:42" ht="15" customHeight="1" x14ac:dyDescent="0.25">
      <c r="A100" s="35">
        <v>9</v>
      </c>
      <c r="B100" s="183" t="s">
        <v>58</v>
      </c>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row>
    <row r="101" spans="1:42" ht="2.25" customHeight="1" x14ac:dyDescent="0.25">
      <c r="A101" s="1"/>
      <c r="P101" s="12"/>
    </row>
    <row r="102" spans="1:42" ht="15" customHeight="1" x14ac:dyDescent="0.25">
      <c r="A102" s="1"/>
      <c r="C102" s="117" t="s">
        <v>59</v>
      </c>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row>
    <row r="103" spans="1:42" ht="2.25" customHeight="1" x14ac:dyDescent="0.25">
      <c r="A103" s="1"/>
      <c r="P103" s="12"/>
    </row>
    <row r="104" spans="1:42" ht="15" customHeight="1" x14ac:dyDescent="0.25">
      <c r="A104" s="1"/>
      <c r="C104" s="117" t="s">
        <v>60</v>
      </c>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117"/>
      <c r="AN104" s="117"/>
      <c r="AO104" s="117"/>
      <c r="AP104" s="117"/>
    </row>
    <row r="105" spans="1:42" ht="15" customHeight="1" x14ac:dyDescent="0.25">
      <c r="A105" s="1"/>
    </row>
    <row r="106" spans="1:42" ht="15" customHeight="1" x14ac:dyDescent="0.25">
      <c r="A106" s="35">
        <v>10</v>
      </c>
      <c r="B106" s="146" t="s">
        <v>61</v>
      </c>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row>
    <row r="107" spans="1:42" ht="45" customHeight="1" x14ac:dyDescent="0.25">
      <c r="A107" s="1"/>
      <c r="B107" s="167" t="s">
        <v>62</v>
      </c>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row>
    <row r="108" spans="1:42" ht="15" customHeight="1" x14ac:dyDescent="0.25">
      <c r="A108" s="1"/>
      <c r="C108" s="117" t="s">
        <v>33</v>
      </c>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row>
    <row r="109" spans="1:42" ht="2.25" customHeight="1" x14ac:dyDescent="0.25">
      <c r="A109" s="1"/>
      <c r="P109" s="12"/>
    </row>
    <row r="110" spans="1:42" ht="15" customHeight="1" x14ac:dyDescent="0.25">
      <c r="A110" s="1"/>
      <c r="C110" s="117" t="s">
        <v>34</v>
      </c>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row>
    <row r="111" spans="1:42" ht="15" customHeight="1" x14ac:dyDescent="0.25">
      <c r="A111" s="1"/>
    </row>
    <row r="112" spans="1:42" ht="15" customHeight="1" x14ac:dyDescent="0.25">
      <c r="A112" s="35">
        <v>11</v>
      </c>
      <c r="B112" s="146" t="s">
        <v>63</v>
      </c>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row>
    <row r="113" spans="1:42" ht="15" customHeight="1" x14ac:dyDescent="0.25">
      <c r="A113" s="35"/>
      <c r="B113" s="20"/>
    </row>
    <row r="114" spans="1:42" ht="15" customHeight="1" x14ac:dyDescent="0.25">
      <c r="A114" s="1"/>
      <c r="B114" s="112" t="s">
        <v>64</v>
      </c>
      <c r="C114" s="117"/>
      <c r="D114" s="117"/>
      <c r="E114" s="117"/>
      <c r="F114" s="117"/>
      <c r="G114" s="117"/>
      <c r="H114" s="117"/>
      <c r="I114" s="117"/>
      <c r="J114" s="117"/>
      <c r="K114" s="117"/>
      <c r="L114" s="117"/>
      <c r="M114" s="117"/>
      <c r="N114" s="117"/>
      <c r="O114" s="117"/>
      <c r="Q114" s="269"/>
      <c r="R114" s="270"/>
      <c r="S114" s="270"/>
      <c r="T114" s="270"/>
      <c r="U114" s="270"/>
      <c r="V114" s="270"/>
      <c r="W114" s="270"/>
      <c r="X114" s="270"/>
      <c r="Y114" s="270"/>
      <c r="Z114" s="270"/>
      <c r="AA114" s="270"/>
      <c r="AB114" s="270"/>
      <c r="AC114" s="270"/>
      <c r="AD114" s="270"/>
      <c r="AE114" s="270"/>
      <c r="AF114" s="270"/>
      <c r="AG114" s="270"/>
      <c r="AH114" s="270"/>
      <c r="AI114" s="270"/>
      <c r="AJ114" s="270"/>
      <c r="AK114" s="270"/>
      <c r="AL114" s="270"/>
      <c r="AM114" s="270"/>
      <c r="AN114" s="270"/>
      <c r="AO114" s="270"/>
      <c r="AP114" s="271"/>
    </row>
    <row r="115" spans="1:42" ht="2.25" customHeight="1" x14ac:dyDescent="0.25">
      <c r="A115" s="1"/>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row>
    <row r="116" spans="1:42" ht="15" customHeight="1" x14ac:dyDescent="0.25">
      <c r="A116" s="1"/>
      <c r="B116" s="112" t="s">
        <v>37</v>
      </c>
      <c r="C116" s="117"/>
      <c r="D116" s="117"/>
      <c r="E116" s="117"/>
      <c r="F116" s="117"/>
      <c r="G116" s="117"/>
      <c r="H116" s="117"/>
      <c r="I116" s="117"/>
      <c r="J116" s="117"/>
      <c r="K116" s="117"/>
      <c r="L116" s="117"/>
      <c r="M116" s="117"/>
      <c r="N116" s="117"/>
      <c r="O116" s="117"/>
      <c r="Q116" s="243"/>
      <c r="R116" s="244"/>
      <c r="S116" s="244"/>
      <c r="T116" s="244"/>
      <c r="U116" s="244"/>
      <c r="V116" s="244"/>
      <c r="W116" s="244"/>
      <c r="X116" s="244"/>
      <c r="Y116" s="244"/>
      <c r="Z116" s="244"/>
      <c r="AA116" s="244"/>
      <c r="AB116" s="244"/>
      <c r="AC116" s="244"/>
      <c r="AD116" s="244"/>
      <c r="AE116" s="244"/>
      <c r="AF116" s="244"/>
      <c r="AG116" s="244"/>
      <c r="AH116" s="244"/>
      <c r="AI116" s="244"/>
      <c r="AJ116" s="244"/>
      <c r="AK116" s="245"/>
      <c r="AL116" s="78"/>
      <c r="AM116" s="240"/>
      <c r="AN116" s="241"/>
      <c r="AO116" s="241"/>
      <c r="AP116" s="242"/>
    </row>
    <row r="117" spans="1:42" ht="2.25" customHeight="1" x14ac:dyDescent="0.25">
      <c r="A117" s="1"/>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row>
    <row r="118" spans="1:42" ht="15" customHeight="1" x14ac:dyDescent="0.25">
      <c r="A118" s="1"/>
      <c r="B118" s="112" t="s">
        <v>38</v>
      </c>
      <c r="C118" s="117"/>
      <c r="D118" s="117"/>
      <c r="E118" s="117"/>
      <c r="F118" s="117"/>
      <c r="G118" s="117"/>
      <c r="H118" s="117"/>
      <c r="I118" s="117"/>
      <c r="J118" s="117"/>
      <c r="K118" s="117"/>
      <c r="L118" s="117"/>
      <c r="M118" s="117"/>
      <c r="N118" s="117"/>
      <c r="O118" s="117"/>
      <c r="Q118" s="240"/>
      <c r="R118" s="241"/>
      <c r="S118" s="241"/>
      <c r="T118" s="242"/>
      <c r="U118" s="78"/>
      <c r="V118" s="243"/>
      <c r="W118" s="244"/>
      <c r="X118" s="244"/>
      <c r="Y118" s="244"/>
      <c r="Z118" s="244"/>
      <c r="AA118" s="244"/>
      <c r="AB118" s="244"/>
      <c r="AC118" s="244"/>
      <c r="AD118" s="244"/>
      <c r="AE118" s="244"/>
      <c r="AF118" s="244"/>
      <c r="AG118" s="244"/>
      <c r="AH118" s="244"/>
      <c r="AI118" s="244"/>
      <c r="AJ118" s="244"/>
      <c r="AK118" s="244"/>
      <c r="AL118" s="244"/>
      <c r="AM118" s="244"/>
      <c r="AN118" s="244"/>
      <c r="AO118" s="244"/>
      <c r="AP118" s="245"/>
    </row>
    <row r="119" spans="1:42" ht="2.25" customHeight="1" x14ac:dyDescent="0.25">
      <c r="A119" s="1"/>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row>
    <row r="120" spans="1:42" ht="15" customHeight="1" x14ac:dyDescent="0.25">
      <c r="A120" s="1"/>
      <c r="B120" s="112" t="s">
        <v>65</v>
      </c>
      <c r="C120" s="117"/>
      <c r="D120" s="117"/>
      <c r="E120" s="117"/>
      <c r="F120" s="117"/>
      <c r="G120" s="117"/>
      <c r="H120" s="117"/>
      <c r="I120" s="117"/>
      <c r="J120" s="117"/>
      <c r="K120" s="117"/>
      <c r="L120" s="117"/>
      <c r="M120" s="117"/>
      <c r="N120" s="117"/>
      <c r="O120" s="117"/>
      <c r="Q120" s="243"/>
      <c r="R120" s="267"/>
      <c r="S120" s="267"/>
      <c r="T120" s="267"/>
      <c r="U120" s="267"/>
      <c r="V120" s="267"/>
      <c r="W120" s="267"/>
      <c r="X120" s="267"/>
      <c r="Y120" s="267"/>
      <c r="Z120" s="267"/>
      <c r="AA120" s="267"/>
      <c r="AB120" s="267"/>
      <c r="AC120" s="267"/>
      <c r="AD120" s="267"/>
      <c r="AE120" s="267"/>
      <c r="AF120" s="267"/>
      <c r="AG120" s="267"/>
      <c r="AH120" s="267"/>
      <c r="AI120" s="267"/>
      <c r="AJ120" s="267"/>
      <c r="AK120" s="267"/>
      <c r="AL120" s="267"/>
      <c r="AM120" s="267"/>
      <c r="AN120" s="267"/>
      <c r="AO120" s="267"/>
      <c r="AP120" s="268"/>
    </row>
    <row r="121" spans="1:42" ht="2.25" customHeight="1" x14ac:dyDescent="0.25">
      <c r="A121" s="1"/>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row>
    <row r="122" spans="1:42" ht="15" customHeight="1" x14ac:dyDescent="0.25">
      <c r="A122" s="1"/>
      <c r="B122" s="112" t="s">
        <v>66</v>
      </c>
      <c r="C122" s="112"/>
      <c r="D122" s="112"/>
      <c r="E122" s="112"/>
      <c r="F122" s="112"/>
      <c r="G122" s="112"/>
      <c r="H122" s="112"/>
      <c r="I122" s="112"/>
      <c r="J122" s="112"/>
      <c r="K122" s="112"/>
      <c r="L122" s="112"/>
      <c r="M122" s="112"/>
      <c r="N122" s="112"/>
      <c r="O122" s="112"/>
      <c r="Q122" s="243"/>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5"/>
    </row>
    <row r="123" spans="1:42" ht="2.25" customHeight="1" x14ac:dyDescent="0.25">
      <c r="A123" s="1"/>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row>
    <row r="124" spans="1:42" ht="15" customHeight="1" x14ac:dyDescent="0.25">
      <c r="A124" s="1"/>
      <c r="B124" s="112" t="s">
        <v>67</v>
      </c>
      <c r="C124" s="117"/>
      <c r="D124" s="117"/>
      <c r="E124" s="117"/>
      <c r="F124" s="117"/>
      <c r="G124" s="117"/>
      <c r="H124" s="117"/>
      <c r="I124" s="117"/>
      <c r="J124" s="117"/>
      <c r="K124" s="117"/>
      <c r="L124" s="117"/>
      <c r="M124" s="117"/>
      <c r="N124" s="117"/>
      <c r="O124" s="117"/>
      <c r="Q124" s="269"/>
      <c r="R124" s="270"/>
      <c r="S124" s="270"/>
      <c r="T124" s="270"/>
      <c r="U124" s="270"/>
      <c r="V124" s="270"/>
      <c r="W124" s="270"/>
      <c r="X124" s="270"/>
      <c r="Y124" s="270"/>
      <c r="Z124" s="270"/>
      <c r="AA124" s="270"/>
      <c r="AB124" s="270"/>
      <c r="AC124" s="270"/>
      <c r="AD124" s="270"/>
      <c r="AE124" s="270"/>
      <c r="AF124" s="270"/>
      <c r="AG124" s="270"/>
      <c r="AH124" s="270"/>
      <c r="AI124" s="270"/>
      <c r="AJ124" s="270"/>
      <c r="AK124" s="270"/>
      <c r="AL124" s="270"/>
      <c r="AM124" s="270"/>
      <c r="AN124" s="270"/>
      <c r="AO124" s="270"/>
      <c r="AP124" s="271"/>
    </row>
    <row r="125" spans="1:42" ht="15" customHeight="1" x14ac:dyDescent="0.25">
      <c r="A125" s="1"/>
    </row>
    <row r="126" spans="1:42" ht="15" customHeight="1" x14ac:dyDescent="0.25">
      <c r="A126" s="1">
        <v>12</v>
      </c>
      <c r="B126" s="119" t="s">
        <v>68</v>
      </c>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row>
    <row r="127" spans="1:42" ht="15" customHeight="1" x14ac:dyDescent="0.25">
      <c r="A127" s="1"/>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row>
    <row r="128" spans="1:42" ht="2.25" customHeight="1" x14ac:dyDescent="0.25">
      <c r="A128" s="1"/>
    </row>
    <row r="129" spans="1:42" ht="15" customHeight="1" x14ac:dyDescent="0.25">
      <c r="A129" s="1"/>
      <c r="C129" s="112" t="s">
        <v>69</v>
      </c>
      <c r="D129" s="117"/>
      <c r="E129" s="117"/>
      <c r="F129" s="117"/>
      <c r="G129" s="117"/>
      <c r="I129" s="72"/>
      <c r="J129" s="72"/>
      <c r="K129" s="72"/>
      <c r="L129" s="73"/>
      <c r="M129" s="72"/>
      <c r="N129" s="72"/>
      <c r="O129" s="72"/>
      <c r="P129" s="73"/>
      <c r="Q129" s="72"/>
      <c r="R129" s="72"/>
      <c r="S129" s="72"/>
      <c r="T129" s="73"/>
      <c r="U129" s="72"/>
      <c r="V129" s="72"/>
      <c r="W129" s="72"/>
      <c r="X129" s="73"/>
      <c r="Y129" s="58"/>
      <c r="Z129" s="18"/>
      <c r="AA129" s="18"/>
      <c r="AC129" s="24"/>
      <c r="AD129" s="24"/>
      <c r="AE129" s="24"/>
      <c r="AF129" s="24"/>
      <c r="AG129" s="24"/>
      <c r="AH129" s="24"/>
      <c r="AI129" s="24"/>
      <c r="AJ129" s="24"/>
      <c r="AK129" s="24"/>
      <c r="AL129" s="24"/>
      <c r="AM129" s="24"/>
      <c r="AN129" s="24"/>
      <c r="AO129" s="24"/>
      <c r="AP129" s="24"/>
    </row>
    <row r="130" spans="1:42" ht="2.25" customHeight="1" x14ac:dyDescent="0.25">
      <c r="A130" s="1"/>
      <c r="I130" s="58"/>
      <c r="J130" s="58"/>
      <c r="K130" s="58"/>
      <c r="L130" s="58"/>
      <c r="M130" s="58"/>
      <c r="N130" s="58"/>
      <c r="O130" s="58"/>
      <c r="P130" s="58"/>
      <c r="Q130" s="58"/>
      <c r="R130" s="58"/>
      <c r="S130" s="58"/>
      <c r="T130" s="58"/>
      <c r="U130" s="58"/>
      <c r="V130" s="58"/>
      <c r="W130" s="58"/>
      <c r="X130" s="58"/>
      <c r="Y130" s="58"/>
      <c r="Z130" s="18"/>
      <c r="AA130" s="18"/>
    </row>
    <row r="131" spans="1:42" ht="15" customHeight="1" x14ac:dyDescent="0.25">
      <c r="A131" s="1"/>
      <c r="C131" s="112" t="s">
        <v>70</v>
      </c>
      <c r="D131" s="117"/>
      <c r="E131" s="117"/>
      <c r="F131" s="117"/>
      <c r="G131" s="117"/>
      <c r="I131" s="72"/>
      <c r="J131" s="72"/>
      <c r="K131" s="72"/>
      <c r="L131" s="73"/>
      <c r="M131" s="72"/>
      <c r="N131" s="72"/>
      <c r="O131" s="72"/>
      <c r="P131" s="73"/>
      <c r="Q131" s="58"/>
      <c r="R131" s="58"/>
      <c r="S131" s="58"/>
      <c r="T131" s="58"/>
      <c r="U131" s="58"/>
      <c r="V131" s="58"/>
      <c r="W131" s="58"/>
      <c r="X131" s="58"/>
      <c r="Y131" s="58"/>
      <c r="Z131" s="18"/>
      <c r="AA131" s="18"/>
    </row>
    <row r="132" spans="1:42" ht="15" customHeight="1" x14ac:dyDescent="0.25">
      <c r="A132" s="1"/>
    </row>
    <row r="133" spans="1:42" ht="15" customHeight="1" x14ac:dyDescent="0.25">
      <c r="A133" s="35">
        <v>13</v>
      </c>
      <c r="B133" s="145" t="s">
        <v>71</v>
      </c>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row>
    <row r="134" spans="1:42" ht="2.25" customHeight="1" x14ac:dyDescent="0.25">
      <c r="A134" s="1"/>
    </row>
    <row r="135" spans="1:42" ht="15" customHeight="1" x14ac:dyDescent="0.25">
      <c r="A135" s="69"/>
      <c r="B135" s="74"/>
      <c r="C135" s="75"/>
      <c r="D135" s="75"/>
      <c r="E135" s="75"/>
      <c r="F135" s="76"/>
      <c r="G135" s="75"/>
      <c r="H135" s="75"/>
      <c r="I135" s="75"/>
      <c r="J135" s="76"/>
      <c r="K135" s="75"/>
      <c r="L135" s="75"/>
      <c r="M135" s="75"/>
      <c r="N135" s="47"/>
      <c r="O135" s="47"/>
      <c r="P135" s="47"/>
      <c r="Q135" s="47"/>
      <c r="R135" s="47"/>
      <c r="S135" s="47"/>
      <c r="AC135" s="36"/>
      <c r="AD135" s="36"/>
      <c r="AE135" s="36"/>
      <c r="AF135" s="36"/>
      <c r="AG135" s="36"/>
      <c r="AH135" s="36"/>
      <c r="AI135" s="36"/>
      <c r="AJ135" s="36"/>
      <c r="AK135" s="36"/>
      <c r="AL135" s="36"/>
      <c r="AM135" s="36"/>
      <c r="AN135" s="36"/>
      <c r="AO135" s="36"/>
      <c r="AP135" s="36"/>
    </row>
    <row r="136" spans="1:42" ht="15" customHeight="1" x14ac:dyDescent="0.25">
      <c r="A136" s="1"/>
    </row>
    <row r="137" spans="1:42" ht="30" customHeight="1" x14ac:dyDescent="0.25">
      <c r="A137" s="35">
        <v>14</v>
      </c>
      <c r="B137" s="145" t="s">
        <v>72</v>
      </c>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c r="AP137" s="117"/>
    </row>
    <row r="138" spans="1:42" ht="2.25" customHeight="1" x14ac:dyDescent="0.25">
      <c r="A138" s="1"/>
    </row>
    <row r="139" spans="1:42" ht="15" customHeight="1" x14ac:dyDescent="0.25">
      <c r="A139" s="1"/>
      <c r="B139" s="20"/>
      <c r="C139" s="22" t="s">
        <v>73</v>
      </c>
      <c r="D139" s="22"/>
      <c r="E139" s="22"/>
      <c r="F139" s="22"/>
      <c r="G139" s="22"/>
      <c r="H139" s="22"/>
      <c r="I139" s="22"/>
      <c r="J139" s="22"/>
      <c r="K139" s="22"/>
      <c r="L139" s="22"/>
      <c r="M139" s="22"/>
      <c r="N139" s="22"/>
      <c r="O139" s="22"/>
      <c r="P139" s="22"/>
      <c r="Q139" s="22"/>
      <c r="R139" s="22"/>
      <c r="S139" s="22"/>
      <c r="T139" s="22"/>
      <c r="U139" s="22"/>
      <c r="V139" s="22"/>
      <c r="W139" s="22"/>
      <c r="X139" s="22"/>
      <c r="Y139" s="22"/>
      <c r="AC139" s="39"/>
      <c r="AD139" s="272"/>
      <c r="AE139" s="273"/>
      <c r="AF139" s="273"/>
      <c r="AG139" s="273"/>
      <c r="AH139" s="273"/>
      <c r="AI139" s="273"/>
      <c r="AJ139" s="273"/>
      <c r="AK139" s="273"/>
      <c r="AL139" s="273"/>
      <c r="AM139" s="273"/>
      <c r="AN139" s="273"/>
      <c r="AO139" s="273"/>
      <c r="AP139" s="274"/>
    </row>
    <row r="140" spans="1:42" ht="2.25" customHeight="1" x14ac:dyDescent="0.25">
      <c r="A140" s="1"/>
    </row>
    <row r="141" spans="1:42" ht="15" customHeight="1" x14ac:dyDescent="0.25">
      <c r="A141" s="1"/>
      <c r="C141" s="117" t="s">
        <v>34</v>
      </c>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7"/>
      <c r="AL141" s="117"/>
      <c r="AM141" s="117"/>
      <c r="AN141" s="117"/>
      <c r="AO141" s="117"/>
      <c r="AP141" s="117"/>
    </row>
    <row r="142" spans="1:42" ht="15" customHeight="1" x14ac:dyDescent="0.25">
      <c r="A142" s="1"/>
    </row>
    <row r="143" spans="1:42" ht="15" customHeight="1" x14ac:dyDescent="0.25">
      <c r="A143" s="1"/>
      <c r="B143" s="132" t="s">
        <v>74</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c r="AO143" s="132"/>
      <c r="AP143" s="133"/>
    </row>
    <row r="144" spans="1:42" ht="15" customHeight="1" x14ac:dyDescent="0.25">
      <c r="A144" s="1"/>
    </row>
    <row r="145" spans="1:42" ht="30" customHeight="1" x14ac:dyDescent="0.25">
      <c r="A145" s="35">
        <v>15</v>
      </c>
      <c r="B145" s="145" t="s">
        <v>75</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row>
    <row r="146" spans="1:42" ht="2.25" customHeight="1" x14ac:dyDescent="0.25">
      <c r="A146" s="1"/>
    </row>
    <row r="147" spans="1:42" ht="15" customHeight="1" x14ac:dyDescent="0.25">
      <c r="A147" s="1"/>
      <c r="C147" s="117" t="s">
        <v>33</v>
      </c>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7"/>
      <c r="AL147" s="117"/>
      <c r="AM147" s="117"/>
      <c r="AN147" s="117"/>
      <c r="AO147" s="117"/>
      <c r="AP147" s="117"/>
    </row>
    <row r="148" spans="1:42" ht="2.25" customHeight="1" x14ac:dyDescent="0.25">
      <c r="A148" s="1"/>
    </row>
    <row r="149" spans="1:42" ht="15" customHeight="1" x14ac:dyDescent="0.25">
      <c r="A149" s="1"/>
      <c r="C149" s="117" t="s">
        <v>76</v>
      </c>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7"/>
      <c r="AL149" s="117"/>
      <c r="AM149" s="117"/>
      <c r="AN149" s="117"/>
      <c r="AO149" s="117"/>
      <c r="AP149" s="117"/>
    </row>
    <row r="150" spans="1:42" ht="15" customHeight="1" x14ac:dyDescent="0.25">
      <c r="A150" s="1"/>
    </row>
    <row r="151" spans="1:42" ht="15" customHeight="1" x14ac:dyDescent="0.25">
      <c r="A151" s="1">
        <v>16</v>
      </c>
      <c r="B151" s="145" t="s">
        <v>77</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7"/>
    </row>
    <row r="152" spans="1:42" ht="15" customHeight="1" x14ac:dyDescent="0.25">
      <c r="A152" s="1"/>
      <c r="B152" s="11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3"/>
      <c r="AL152" s="113"/>
      <c r="AM152" s="113"/>
      <c r="AN152" s="113"/>
      <c r="AO152" s="113"/>
      <c r="AP152" s="117"/>
    </row>
    <row r="153" spans="1:42" ht="2.25" customHeight="1" x14ac:dyDescent="0.25">
      <c r="A153" s="1"/>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row>
    <row r="154" spans="1:42" ht="15" customHeight="1" x14ac:dyDescent="0.25">
      <c r="A154" s="1"/>
      <c r="C154" s="117" t="s">
        <v>78</v>
      </c>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7"/>
      <c r="AN154" s="117"/>
      <c r="AO154" s="117"/>
      <c r="AP154" s="117"/>
    </row>
    <row r="155" spans="1:42" ht="2.25" customHeight="1" x14ac:dyDescent="0.25">
      <c r="A155" s="1"/>
    </row>
    <row r="156" spans="1:42" ht="15" customHeight="1" x14ac:dyDescent="0.25">
      <c r="A156" s="1"/>
      <c r="C156" s="117" t="s">
        <v>79</v>
      </c>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row>
    <row r="157" spans="1:42" ht="2.25" customHeight="1" x14ac:dyDescent="0.25">
      <c r="A157" s="1"/>
    </row>
    <row r="158" spans="1:42" ht="15" customHeight="1" x14ac:dyDescent="0.25">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row>
    <row r="159" spans="1:42" ht="15" customHeight="1" x14ac:dyDescent="0.25">
      <c r="A159" s="1">
        <v>17</v>
      </c>
      <c r="B159" s="145" t="s">
        <v>80</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3"/>
      <c r="AL159" s="113"/>
      <c r="AM159" s="113"/>
      <c r="AN159" s="113"/>
      <c r="AO159" s="113"/>
      <c r="AP159" s="113"/>
    </row>
    <row r="160" spans="1:42" ht="2.25" customHeight="1" x14ac:dyDescent="0.25">
      <c r="A160" s="1"/>
      <c r="B160" s="20"/>
    </row>
    <row r="161" spans="1:42" ht="15" customHeight="1" x14ac:dyDescent="0.25">
      <c r="A161" s="1"/>
      <c r="B161" s="112" t="s">
        <v>81</v>
      </c>
      <c r="C161" s="112"/>
      <c r="D161" s="112"/>
      <c r="E161" s="112"/>
      <c r="F161" s="112"/>
      <c r="G161" s="112"/>
      <c r="H161" s="112"/>
      <c r="I161" s="112"/>
      <c r="J161" s="112"/>
      <c r="K161" s="112"/>
      <c r="L161" s="112"/>
      <c r="M161" s="112"/>
      <c r="N161" s="112"/>
      <c r="O161" s="112"/>
      <c r="Q161" s="258"/>
      <c r="R161" s="259"/>
      <c r="S161" s="259"/>
      <c r="T161" s="259"/>
      <c r="U161" s="259"/>
      <c r="V161" s="259"/>
      <c r="W161" s="259"/>
      <c r="X161" s="259"/>
      <c r="Y161" s="259"/>
      <c r="Z161" s="259"/>
      <c r="AA161" s="259"/>
      <c r="AB161" s="259"/>
      <c r="AC161" s="259"/>
      <c r="AD161" s="259"/>
      <c r="AE161" s="259"/>
      <c r="AF161" s="259"/>
      <c r="AG161" s="259"/>
      <c r="AH161" s="259"/>
      <c r="AI161" s="259"/>
      <c r="AJ161" s="259"/>
      <c r="AK161" s="259"/>
      <c r="AL161" s="259"/>
      <c r="AM161" s="259"/>
      <c r="AN161" s="259"/>
      <c r="AO161" s="259"/>
      <c r="AP161" s="260"/>
    </row>
    <row r="162" spans="1:42" ht="15" customHeight="1" x14ac:dyDescent="0.25">
      <c r="A162" s="1"/>
      <c r="B162" s="112"/>
      <c r="C162" s="112"/>
      <c r="D162" s="112"/>
      <c r="E162" s="112"/>
      <c r="F162" s="112"/>
      <c r="G162" s="112"/>
      <c r="H162" s="112"/>
      <c r="I162" s="112"/>
      <c r="J162" s="112"/>
      <c r="K162" s="112"/>
      <c r="L162" s="112"/>
      <c r="M162" s="112"/>
      <c r="N162" s="112"/>
      <c r="O162" s="112"/>
      <c r="P162" s="15"/>
      <c r="Q162" s="261"/>
      <c r="R162" s="262"/>
      <c r="S162" s="262"/>
      <c r="T162" s="262"/>
      <c r="U162" s="262"/>
      <c r="V162" s="262"/>
      <c r="W162" s="262"/>
      <c r="X162" s="262"/>
      <c r="Y162" s="262"/>
      <c r="Z162" s="262"/>
      <c r="AA162" s="262"/>
      <c r="AB162" s="262"/>
      <c r="AC162" s="262"/>
      <c r="AD162" s="262"/>
      <c r="AE162" s="262"/>
      <c r="AF162" s="262"/>
      <c r="AG162" s="262"/>
      <c r="AH162" s="262"/>
      <c r="AI162" s="262"/>
      <c r="AJ162" s="262"/>
      <c r="AK162" s="262"/>
      <c r="AL162" s="262"/>
      <c r="AM162" s="262"/>
      <c r="AN162" s="262"/>
      <c r="AO162" s="262"/>
      <c r="AP162" s="263"/>
    </row>
    <row r="163" spans="1:42" ht="2.25" customHeight="1" x14ac:dyDescent="0.25">
      <c r="A163" s="1"/>
      <c r="M163" s="12"/>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row>
    <row r="164" spans="1:42" ht="15" customHeight="1" x14ac:dyDescent="0.25">
      <c r="A164" s="1"/>
      <c r="B164" s="123" t="s">
        <v>82</v>
      </c>
      <c r="C164" s="117"/>
      <c r="D164" s="117"/>
      <c r="E164" s="117"/>
      <c r="F164" s="117"/>
      <c r="G164" s="117"/>
      <c r="H164" s="117"/>
      <c r="I164" s="117"/>
      <c r="J164" s="117"/>
      <c r="K164" s="117"/>
      <c r="L164" s="117"/>
      <c r="M164" s="117"/>
      <c r="N164" s="117"/>
      <c r="O164" s="11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row>
    <row r="165" spans="1:42" ht="2.25" customHeight="1" x14ac:dyDescent="0.25">
      <c r="A165" s="1"/>
      <c r="N165" s="12"/>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row>
    <row r="166" spans="1:42" ht="15" customHeight="1" x14ac:dyDescent="0.25">
      <c r="A166" s="1"/>
      <c r="B166" s="123" t="s">
        <v>37</v>
      </c>
      <c r="C166" s="117"/>
      <c r="D166" s="117"/>
      <c r="E166" s="117"/>
      <c r="F166" s="117"/>
      <c r="G166" s="117"/>
      <c r="H166" s="117"/>
      <c r="I166" s="117"/>
      <c r="J166" s="117"/>
      <c r="K166" s="117"/>
      <c r="L166" s="117"/>
      <c r="M166" s="117"/>
      <c r="N166" s="117"/>
      <c r="O166" s="117"/>
      <c r="Q166" s="243"/>
      <c r="R166" s="244"/>
      <c r="S166" s="244"/>
      <c r="T166" s="244"/>
      <c r="U166" s="244"/>
      <c r="V166" s="244"/>
      <c r="W166" s="244"/>
      <c r="X166" s="244"/>
      <c r="Y166" s="244"/>
      <c r="Z166" s="244"/>
      <c r="AA166" s="244"/>
      <c r="AB166" s="244"/>
      <c r="AC166" s="244"/>
      <c r="AD166" s="244"/>
      <c r="AE166" s="244"/>
      <c r="AF166" s="244"/>
      <c r="AG166" s="244"/>
      <c r="AH166" s="244"/>
      <c r="AI166" s="244"/>
      <c r="AJ166" s="244"/>
      <c r="AK166" s="245"/>
      <c r="AL166" s="68"/>
      <c r="AM166" s="241"/>
      <c r="AN166" s="241"/>
      <c r="AO166" s="241"/>
      <c r="AP166" s="242"/>
    </row>
    <row r="167" spans="1:42" ht="2.25" customHeight="1" x14ac:dyDescent="0.25">
      <c r="A167" s="1"/>
      <c r="N167" s="12"/>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row>
    <row r="168" spans="1:42" ht="15" customHeight="1" x14ac:dyDescent="0.25">
      <c r="A168" s="1"/>
      <c r="B168" s="123" t="s">
        <v>38</v>
      </c>
      <c r="C168" s="117"/>
      <c r="D168" s="117"/>
      <c r="E168" s="117"/>
      <c r="F168" s="117"/>
      <c r="G168" s="117"/>
      <c r="H168" s="117"/>
      <c r="I168" s="117"/>
      <c r="J168" s="117"/>
      <c r="K168" s="117"/>
      <c r="L168" s="117"/>
      <c r="M168" s="117"/>
      <c r="N168" s="117"/>
      <c r="O168" s="117"/>
      <c r="Q168" s="240"/>
      <c r="R168" s="241"/>
      <c r="S168" s="241"/>
      <c r="T168" s="242"/>
      <c r="U168" s="68"/>
      <c r="V168" s="243"/>
      <c r="W168" s="244"/>
      <c r="X168" s="244"/>
      <c r="Y168" s="244"/>
      <c r="Z168" s="244"/>
      <c r="AA168" s="244"/>
      <c r="AB168" s="244"/>
      <c r="AC168" s="244"/>
      <c r="AD168" s="244"/>
      <c r="AE168" s="244"/>
      <c r="AF168" s="244"/>
      <c r="AG168" s="244"/>
      <c r="AH168" s="244"/>
      <c r="AI168" s="244"/>
      <c r="AJ168" s="244"/>
      <c r="AK168" s="244"/>
      <c r="AL168" s="244"/>
      <c r="AM168" s="244"/>
      <c r="AN168" s="244"/>
      <c r="AO168" s="244"/>
      <c r="AP168" s="245"/>
    </row>
    <row r="169" spans="1:42" ht="2.25" customHeight="1" x14ac:dyDescent="0.25">
      <c r="A169" s="1"/>
      <c r="N169" s="12"/>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row>
    <row r="170" spans="1:42" ht="15" customHeight="1" x14ac:dyDescent="0.25">
      <c r="A170" s="1"/>
      <c r="B170" s="123" t="s">
        <v>83</v>
      </c>
      <c r="C170" s="117"/>
      <c r="D170" s="117"/>
      <c r="E170" s="117"/>
      <c r="F170" s="117"/>
      <c r="G170" s="117"/>
      <c r="H170" s="117"/>
      <c r="I170" s="117"/>
      <c r="J170" s="117"/>
      <c r="K170" s="117"/>
      <c r="L170" s="117"/>
      <c r="M170" s="117"/>
      <c r="N170" s="117"/>
      <c r="O170" s="11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row>
    <row r="171" spans="1:42" ht="2.25" customHeight="1" x14ac:dyDescent="0.25">
      <c r="A171" s="1"/>
      <c r="N171" s="12"/>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row>
    <row r="172" spans="1:42" ht="15" customHeight="1" x14ac:dyDescent="0.25">
      <c r="A172" s="1"/>
      <c r="B172" s="123" t="s">
        <v>37</v>
      </c>
      <c r="C172" s="117"/>
      <c r="D172" s="117"/>
      <c r="E172" s="117"/>
      <c r="F172" s="117"/>
      <c r="G172" s="117"/>
      <c r="H172" s="117"/>
      <c r="I172" s="117"/>
      <c r="J172" s="117"/>
      <c r="K172" s="117"/>
      <c r="L172" s="117"/>
      <c r="M172" s="117"/>
      <c r="N172" s="117"/>
      <c r="O172" s="117"/>
      <c r="Q172" s="243"/>
      <c r="R172" s="244"/>
      <c r="S172" s="244"/>
      <c r="T172" s="244"/>
      <c r="U172" s="244"/>
      <c r="V172" s="244"/>
      <c r="W172" s="244"/>
      <c r="X172" s="244"/>
      <c r="Y172" s="244"/>
      <c r="Z172" s="244"/>
      <c r="AA172" s="244"/>
      <c r="AB172" s="244"/>
      <c r="AC172" s="244"/>
      <c r="AD172" s="244"/>
      <c r="AE172" s="244"/>
      <c r="AF172" s="244"/>
      <c r="AG172" s="244"/>
      <c r="AH172" s="244"/>
      <c r="AI172" s="244"/>
      <c r="AJ172" s="244"/>
      <c r="AK172" s="245"/>
      <c r="AL172" s="68"/>
      <c r="AM172" s="241"/>
      <c r="AN172" s="241"/>
      <c r="AO172" s="241"/>
      <c r="AP172" s="242"/>
    </row>
    <row r="173" spans="1:42" ht="2.25" customHeight="1" x14ac:dyDescent="0.25">
      <c r="A173" s="1"/>
      <c r="N173" s="12"/>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row>
    <row r="174" spans="1:42" ht="15" customHeight="1" x14ac:dyDescent="0.25">
      <c r="A174" s="1"/>
      <c r="B174" s="123" t="s">
        <v>38</v>
      </c>
      <c r="C174" s="117"/>
      <c r="D174" s="117"/>
      <c r="E174" s="117"/>
      <c r="F174" s="117"/>
      <c r="G174" s="117"/>
      <c r="H174" s="117"/>
      <c r="I174" s="117"/>
      <c r="J174" s="117"/>
      <c r="K174" s="117"/>
      <c r="L174" s="117"/>
      <c r="M174" s="117"/>
      <c r="N174" s="117"/>
      <c r="O174" s="117"/>
      <c r="Q174" s="240"/>
      <c r="R174" s="241"/>
      <c r="S174" s="241"/>
      <c r="T174" s="242"/>
      <c r="U174" s="68"/>
      <c r="V174" s="243"/>
      <c r="W174" s="244"/>
      <c r="X174" s="244"/>
      <c r="Y174" s="244"/>
      <c r="Z174" s="244"/>
      <c r="AA174" s="244"/>
      <c r="AB174" s="244"/>
      <c r="AC174" s="244"/>
      <c r="AD174" s="244"/>
      <c r="AE174" s="244"/>
      <c r="AF174" s="244"/>
      <c r="AG174" s="244"/>
      <c r="AH174" s="244"/>
      <c r="AI174" s="244"/>
      <c r="AJ174" s="244"/>
      <c r="AK174" s="244"/>
      <c r="AL174" s="244"/>
      <c r="AM174" s="244"/>
      <c r="AN174" s="244"/>
      <c r="AO174" s="244"/>
      <c r="AP174" s="245"/>
    </row>
    <row r="175" spans="1:42" customFormat="1" ht="15" customHeight="1" x14ac:dyDescent="0.25"/>
    <row r="176" spans="1:42" s="53" customFormat="1" ht="15" customHeight="1" x14ac:dyDescent="0.3">
      <c r="A176" s="96">
        <v>18</v>
      </c>
      <c r="B176" s="264" t="s">
        <v>84</v>
      </c>
      <c r="C176" s="264"/>
      <c r="D176" s="264"/>
      <c r="E176" s="264"/>
      <c r="F176" s="264"/>
      <c r="G176" s="264"/>
      <c r="H176" s="264"/>
      <c r="I176" s="264"/>
      <c r="J176" s="264"/>
      <c r="K176" s="264"/>
      <c r="L176" s="264"/>
      <c r="M176" s="264"/>
      <c r="N176" s="264"/>
      <c r="O176" s="264"/>
      <c r="P176" s="264"/>
      <c r="Q176" s="264"/>
      <c r="R176" s="264"/>
      <c r="S176" s="264"/>
      <c r="T176" s="264"/>
      <c r="U176" s="264"/>
      <c r="V176" s="264"/>
      <c r="W176" s="264"/>
      <c r="X176" s="264"/>
      <c r="Y176" s="264"/>
      <c r="Z176" s="264"/>
      <c r="AA176" s="264"/>
      <c r="AB176" s="264"/>
      <c r="AC176" s="264"/>
      <c r="AD176" s="264"/>
      <c r="AE176" s="264"/>
      <c r="AF176" s="264"/>
      <c r="AG176" s="264"/>
      <c r="AH176" s="264"/>
      <c r="AI176" s="264"/>
      <c r="AJ176" s="264"/>
      <c r="AK176" s="264"/>
      <c r="AL176" s="264"/>
      <c r="AM176" s="264"/>
      <c r="AN176" s="264"/>
      <c r="AO176" s="264"/>
      <c r="AP176" s="264"/>
    </row>
    <row r="177" spans="1:56" s="53" customFormat="1" ht="2.25" customHeight="1" x14ac:dyDescent="0.3">
      <c r="A177" s="96"/>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row>
    <row r="178" spans="1:56" s="53" customFormat="1" ht="15" customHeight="1" x14ac:dyDescent="0.3">
      <c r="A178" s="20"/>
      <c r="B178" s="141" t="s">
        <v>17</v>
      </c>
      <c r="C178" s="265"/>
      <c r="D178" s="266" t="s">
        <v>85</v>
      </c>
      <c r="E178" s="266"/>
      <c r="F178" s="266"/>
      <c r="G178" s="266"/>
      <c r="H178" s="266"/>
      <c r="I178" s="266"/>
      <c r="J178" s="266"/>
      <c r="K178" s="266"/>
      <c r="L178" s="266"/>
      <c r="M178" s="266"/>
      <c r="N178" s="266"/>
      <c r="O178" s="266"/>
      <c r="P178" s="266"/>
      <c r="Q178" s="266"/>
      <c r="R178" s="266"/>
      <c r="S178" s="266"/>
      <c r="T178" s="266"/>
      <c r="U178" s="266"/>
      <c r="V178" s="217" t="s">
        <v>86</v>
      </c>
      <c r="W178" s="217"/>
      <c r="X178" s="217"/>
      <c r="Y178" s="217"/>
      <c r="Z178" s="217"/>
      <c r="AA178" s="217"/>
      <c r="AB178" s="217"/>
      <c r="AC178" s="217"/>
      <c r="AD178" s="217"/>
      <c r="AE178" s="217"/>
      <c r="AF178" s="217"/>
      <c r="AG178" s="217"/>
      <c r="AH178" s="217"/>
      <c r="AI178" s="217"/>
      <c r="AJ178" s="217"/>
      <c r="AK178" s="217"/>
      <c r="AL178" s="217"/>
      <c r="AM178" s="217"/>
      <c r="AN178" s="217"/>
      <c r="AO178" s="217"/>
      <c r="AP178" s="217"/>
      <c r="AQ178" s="13"/>
      <c r="AR178" s="13"/>
      <c r="AS178" s="13"/>
      <c r="AT178" s="13"/>
      <c r="AU178" s="13"/>
      <c r="AV178" s="13"/>
      <c r="AW178" s="13"/>
      <c r="AX178" s="13"/>
      <c r="AY178" s="13"/>
      <c r="AZ178" s="13"/>
      <c r="BA178" s="13"/>
      <c r="BB178" s="13"/>
      <c r="BC178" s="13"/>
      <c r="BD178" s="13"/>
    </row>
    <row r="179" spans="1:56" s="53" customFormat="1" ht="15" customHeight="1" x14ac:dyDescent="0.3">
      <c r="A179" s="20"/>
      <c r="B179" s="217" t="s">
        <v>87</v>
      </c>
      <c r="C179" s="217"/>
      <c r="D179" s="217"/>
      <c r="E179" s="217"/>
      <c r="F179" s="217"/>
      <c r="G179" s="217"/>
      <c r="H179" s="217"/>
      <c r="I179" s="217"/>
      <c r="J179" s="217"/>
      <c r="K179" s="217"/>
      <c r="L179" s="217"/>
      <c r="M179" s="217"/>
      <c r="N179" s="217"/>
      <c r="O179" s="217"/>
      <c r="P179" s="217"/>
      <c r="Q179" s="217"/>
      <c r="R179" s="217"/>
      <c r="S179" s="217"/>
      <c r="T179" s="217"/>
      <c r="U179" s="217"/>
      <c r="V179" s="217"/>
      <c r="W179" s="217"/>
      <c r="X179" s="217"/>
      <c r="Y179" s="217"/>
      <c r="Z179" s="217"/>
      <c r="AA179" s="217"/>
      <c r="AB179" s="217"/>
      <c r="AC179" s="217"/>
      <c r="AD179" s="217"/>
      <c r="AE179" s="217"/>
      <c r="AF179" s="217"/>
      <c r="AG179" s="217"/>
      <c r="AH179" s="217"/>
      <c r="AI179" s="217"/>
      <c r="AJ179" s="217"/>
      <c r="AK179" s="217"/>
      <c r="AL179" s="217"/>
      <c r="AM179" s="217"/>
      <c r="AN179" s="217"/>
      <c r="AO179" s="217"/>
      <c r="AP179" s="217"/>
      <c r="AQ179" s="13"/>
      <c r="AR179" s="13"/>
      <c r="AS179" s="13"/>
      <c r="AT179" s="13"/>
      <c r="AU179" s="13"/>
      <c r="AV179" s="13"/>
      <c r="AW179" s="13"/>
      <c r="AX179" s="13"/>
      <c r="AY179" s="13"/>
      <c r="AZ179" s="13"/>
      <c r="BA179" s="13"/>
      <c r="BB179" s="13"/>
      <c r="BC179" s="13"/>
      <c r="BD179" s="13"/>
    </row>
    <row r="180" spans="1:56" s="53" customFormat="1" ht="2.25" customHeight="1" x14ac:dyDescent="0.3">
      <c r="A180" s="20"/>
      <c r="B180" s="88"/>
      <c r="C180" s="94"/>
      <c r="D180" s="95"/>
      <c r="E180" s="95"/>
      <c r="F180" s="95"/>
      <c r="G180" s="95"/>
      <c r="H180" s="95"/>
      <c r="I180" s="95"/>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13"/>
      <c r="AR180" s="13"/>
      <c r="AS180" s="13"/>
      <c r="AT180" s="13"/>
      <c r="AU180" s="13"/>
      <c r="AV180" s="13"/>
      <c r="AW180" s="13"/>
      <c r="AX180" s="13"/>
      <c r="AY180" s="13"/>
      <c r="AZ180" s="13"/>
      <c r="BA180" s="13"/>
      <c r="BB180" s="13"/>
      <c r="BC180" s="13"/>
      <c r="BD180" s="13"/>
    </row>
    <row r="181" spans="1:56" s="53" customFormat="1" ht="15" customHeight="1" x14ac:dyDescent="0.3">
      <c r="A181" s="20"/>
      <c r="C181" s="129" t="s">
        <v>88</v>
      </c>
      <c r="D181" s="130"/>
      <c r="E181" s="130"/>
      <c r="F181" s="130"/>
      <c r="G181" s="130"/>
      <c r="H181" s="130"/>
      <c r="I181" s="130"/>
      <c r="J181" s="130"/>
      <c r="K181" s="130"/>
      <c r="L181" s="130"/>
      <c r="M181" s="130"/>
      <c r="N181" s="130"/>
      <c r="O181" s="130"/>
      <c r="P181" s="130"/>
      <c r="Q181" s="130"/>
      <c r="R181" s="130"/>
      <c r="S181" s="130"/>
      <c r="T181" s="130"/>
      <c r="U181" s="130"/>
      <c r="V181" s="130"/>
      <c r="W181" s="130"/>
      <c r="X181" s="130"/>
      <c r="Y181" s="130"/>
      <c r="Z181" s="130"/>
      <c r="AA181" s="130"/>
      <c r="AB181" s="130"/>
      <c r="AC181" s="130"/>
      <c r="AD181" s="130"/>
      <c r="AE181" s="130"/>
      <c r="AF181" s="130"/>
      <c r="AG181" s="130"/>
      <c r="AH181" s="130"/>
      <c r="AI181" s="130"/>
      <c r="AJ181" s="130"/>
      <c r="AK181" s="130"/>
      <c r="AL181" s="130"/>
      <c r="AM181" s="130"/>
      <c r="AN181" s="130"/>
      <c r="AO181" s="130"/>
      <c r="AP181" s="130"/>
      <c r="AQ181" s="13"/>
      <c r="AR181" s="13"/>
      <c r="AS181" s="13"/>
      <c r="AT181" s="13"/>
      <c r="AU181" s="13"/>
      <c r="AV181" s="13"/>
      <c r="AW181" s="13"/>
      <c r="AX181" s="13"/>
      <c r="AY181" s="13"/>
      <c r="AZ181" s="13"/>
      <c r="BA181" s="13"/>
      <c r="BB181" s="13"/>
      <c r="BC181" s="13"/>
      <c r="BD181" s="13"/>
    </row>
    <row r="182" spans="1:56" s="53" customFormat="1" ht="2.25" customHeight="1" x14ac:dyDescent="0.3">
      <c r="A182" s="20"/>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13"/>
      <c r="AR182" s="13"/>
      <c r="AS182" s="13"/>
      <c r="AT182" s="13"/>
      <c r="AU182" s="13"/>
      <c r="AV182" s="13"/>
      <c r="AW182" s="13"/>
      <c r="AX182" s="13"/>
      <c r="AY182" s="13"/>
      <c r="AZ182" s="13"/>
      <c r="BA182" s="13"/>
      <c r="BB182" s="13"/>
      <c r="BC182" s="13"/>
      <c r="BD182" s="13"/>
    </row>
    <row r="183" spans="1:56" s="53" customFormat="1" ht="15" customHeight="1" x14ac:dyDescent="0.3">
      <c r="D183" s="131" t="s">
        <v>89</v>
      </c>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row>
    <row r="184" spans="1:56" s="53" customFormat="1" ht="15" customHeight="1" x14ac:dyDescent="0.3">
      <c r="C184" s="99"/>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c r="AO184" s="131"/>
      <c r="AP184" s="131"/>
    </row>
    <row r="185" spans="1:56" s="53" customFormat="1" ht="15" customHeight="1" x14ac:dyDescent="0.3">
      <c r="C185" s="99"/>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c r="AO185" s="131"/>
      <c r="AP185" s="131"/>
    </row>
    <row r="186" spans="1:56" s="53" customFormat="1" ht="15" customHeight="1" x14ac:dyDescent="0.3">
      <c r="C186" s="99"/>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c r="AO186" s="131"/>
      <c r="AP186" s="131"/>
    </row>
    <row r="187" spans="1:56" s="53" customFormat="1" ht="15" customHeight="1" x14ac:dyDescent="0.3">
      <c r="C187" s="99"/>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row>
    <row r="188" spans="1:56" s="53" customFormat="1" ht="15" customHeight="1" x14ac:dyDescent="0.3">
      <c r="C188" s="99"/>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row>
    <row r="189" spans="1:56" s="53" customFormat="1" ht="2.25" customHeight="1" x14ac:dyDescent="0.3">
      <c r="C189" s="98"/>
      <c r="D189" s="98"/>
      <c r="E189" s="98"/>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row>
    <row r="190" spans="1:56" s="53" customFormat="1" ht="15" customHeight="1" x14ac:dyDescent="0.3">
      <c r="D190" s="131" t="s">
        <v>90</v>
      </c>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c r="AO190" s="131"/>
      <c r="AP190" s="131"/>
    </row>
    <row r="191" spans="1:56" s="53" customFormat="1" ht="15" customHeight="1" x14ac:dyDescent="0.3">
      <c r="C191" s="99"/>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row>
    <row r="192" spans="1:56" s="53" customFormat="1" ht="15" customHeight="1" x14ac:dyDescent="0.3">
      <c r="C192" s="99"/>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c r="AI192" s="131"/>
      <c r="AJ192" s="131"/>
      <c r="AK192" s="131"/>
      <c r="AL192" s="131"/>
      <c r="AM192" s="131"/>
      <c r="AN192" s="131"/>
      <c r="AO192" s="131"/>
      <c r="AP192" s="131"/>
    </row>
    <row r="193" spans="1:56" s="53" customFormat="1" ht="2.25" customHeight="1" x14ac:dyDescent="0.3">
      <c r="C193" s="98"/>
      <c r="D193" s="98"/>
      <c r="E193" s="98"/>
      <c r="F193" s="98"/>
      <c r="G193" s="98"/>
      <c r="H193" s="98"/>
      <c r="I193" s="98"/>
      <c r="J193" s="98"/>
      <c r="K193" s="98"/>
      <c r="L193" s="98"/>
      <c r="M193" s="98"/>
      <c r="N193" s="98"/>
      <c r="O193" s="98"/>
      <c r="P193" s="98"/>
      <c r="Q193" s="98"/>
      <c r="R193" s="98"/>
      <c r="S193" s="98"/>
      <c r="T193" s="98"/>
      <c r="U193" s="98"/>
      <c r="V193" s="98"/>
      <c r="W193" s="98"/>
      <c r="X193" s="98"/>
      <c r="Y193" s="98"/>
      <c r="Z193" s="98"/>
      <c r="AA193" s="98"/>
      <c r="AB193" s="98"/>
      <c r="AC193" s="98"/>
      <c r="AD193" s="98"/>
      <c r="AE193" s="98"/>
      <c r="AF193" s="98"/>
      <c r="AG193" s="98"/>
      <c r="AH193" s="98"/>
      <c r="AI193" s="98"/>
      <c r="AJ193" s="98"/>
      <c r="AK193" s="98"/>
      <c r="AL193" s="98"/>
      <c r="AM193" s="98"/>
      <c r="AN193" s="98"/>
      <c r="AO193" s="98"/>
      <c r="AP193" s="98"/>
    </row>
    <row r="194" spans="1:56" s="53" customFormat="1" ht="15" customHeight="1" x14ac:dyDescent="0.3">
      <c r="A194" s="20"/>
      <c r="C194" s="130" t="s">
        <v>91</v>
      </c>
      <c r="D194" s="130"/>
      <c r="E194" s="130"/>
      <c r="F194" s="130"/>
      <c r="G194" s="130"/>
      <c r="H194" s="130"/>
      <c r="I194" s="130"/>
      <c r="J194" s="130"/>
      <c r="K194" s="130"/>
      <c r="L194" s="130"/>
      <c r="M194" s="130"/>
      <c r="N194" s="130"/>
      <c r="O194" s="130"/>
      <c r="P194" s="130"/>
      <c r="Q194" s="130"/>
      <c r="R194" s="130"/>
      <c r="S194" s="130"/>
      <c r="T194" s="130"/>
      <c r="U194" s="130"/>
      <c r="V194" s="130"/>
      <c r="W194" s="130"/>
      <c r="X194" s="130"/>
      <c r="Y194" s="130"/>
      <c r="Z194" s="130"/>
      <c r="AA194" s="130"/>
      <c r="AB194" s="130"/>
      <c r="AC194" s="130"/>
      <c r="AD194" s="130"/>
      <c r="AE194" s="130"/>
      <c r="AF194" s="130"/>
      <c r="AG194" s="130"/>
      <c r="AH194" s="130"/>
      <c r="AI194" s="130"/>
      <c r="AJ194" s="130"/>
      <c r="AK194" s="130"/>
      <c r="AL194" s="130"/>
      <c r="AM194" s="130"/>
      <c r="AN194" s="130"/>
      <c r="AO194" s="130"/>
      <c r="AP194" s="130"/>
      <c r="AQ194" s="13"/>
      <c r="AR194" s="13"/>
      <c r="AS194" s="13"/>
      <c r="AT194" s="13"/>
      <c r="AU194" s="13"/>
      <c r="AV194" s="13"/>
      <c r="AW194" s="13"/>
      <c r="AX194" s="13"/>
      <c r="AY194" s="13"/>
      <c r="AZ194" s="13"/>
      <c r="BA194" s="13"/>
      <c r="BB194" s="13"/>
      <c r="BC194" s="13"/>
      <c r="BD194" s="13"/>
    </row>
    <row r="195" spans="1:56" s="53" customFormat="1" ht="15" customHeight="1" x14ac:dyDescent="0.3">
      <c r="A195" s="17"/>
      <c r="B195" s="12"/>
      <c r="C195" s="13"/>
      <c r="D195" s="13"/>
      <c r="E195" s="13"/>
      <c r="F195" s="13"/>
      <c r="G195" s="13"/>
      <c r="H195" s="13"/>
      <c r="I195" s="13"/>
      <c r="J195" s="13"/>
      <c r="K195" s="13"/>
      <c r="L195" s="13"/>
      <c r="M195" s="13"/>
      <c r="N195" s="13"/>
      <c r="O195" s="13"/>
      <c r="P195" s="13"/>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13"/>
      <c r="AR195" s="13"/>
      <c r="AS195" s="13"/>
      <c r="AT195" s="13"/>
      <c r="AU195" s="13"/>
      <c r="AV195" s="13"/>
      <c r="AW195" s="13"/>
      <c r="AX195" s="13"/>
      <c r="AY195" s="13"/>
      <c r="AZ195" s="13"/>
      <c r="BA195" s="13"/>
      <c r="BB195" s="13"/>
      <c r="BC195" s="13"/>
      <c r="BD195" s="13"/>
    </row>
    <row r="196" spans="1:56" s="53" customFormat="1" ht="15" customHeight="1" x14ac:dyDescent="0.3">
      <c r="A196" s="17"/>
      <c r="B196" s="132" t="s">
        <v>92</v>
      </c>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c r="AO196" s="132"/>
      <c r="AP196" s="133"/>
      <c r="AQ196" s="13"/>
      <c r="AR196" s="13"/>
      <c r="AS196" s="13"/>
      <c r="AT196" s="13"/>
      <c r="AU196" s="13"/>
      <c r="AV196" s="13"/>
      <c r="AW196" s="13"/>
      <c r="AX196" s="13"/>
      <c r="AY196" s="13"/>
      <c r="AZ196" s="13"/>
      <c r="BA196" s="13"/>
      <c r="BB196" s="13"/>
      <c r="BC196" s="13"/>
      <c r="BD196" s="13"/>
    </row>
    <row r="197" spans="1:56" s="53" customFormat="1" ht="2.25" customHeight="1" x14ac:dyDescent="0.3"/>
    <row r="198" spans="1:56" s="53" customFormat="1" ht="15" customHeight="1" x14ac:dyDescent="0.3">
      <c r="A198" s="17">
        <v>19</v>
      </c>
      <c r="B198" s="107" t="s">
        <v>93</v>
      </c>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c r="AM198" s="107"/>
      <c r="AN198" s="107"/>
      <c r="AO198" s="107"/>
      <c r="AP198" s="107"/>
      <c r="AQ198" s="13"/>
      <c r="AR198" s="13"/>
      <c r="AS198" s="13"/>
      <c r="AT198" s="13"/>
      <c r="AU198" s="13"/>
      <c r="AV198" s="13"/>
      <c r="AW198" s="13"/>
      <c r="AX198" s="13"/>
      <c r="AY198" s="13"/>
      <c r="AZ198" s="13"/>
      <c r="BA198" s="13"/>
      <c r="BB198" s="13"/>
      <c r="BC198" s="13"/>
      <c r="BD198" s="13"/>
    </row>
    <row r="199" spans="1:56" s="53" customFormat="1" ht="15" customHeight="1" x14ac:dyDescent="0.3">
      <c r="A199" s="17"/>
      <c r="B199" s="107"/>
      <c r="C199" s="10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c r="AA199" s="107"/>
      <c r="AB199" s="107"/>
      <c r="AC199" s="107"/>
      <c r="AD199" s="107"/>
      <c r="AE199" s="107"/>
      <c r="AF199" s="107"/>
      <c r="AG199" s="107"/>
      <c r="AH199" s="107"/>
      <c r="AI199" s="107"/>
      <c r="AJ199" s="107"/>
      <c r="AK199" s="107"/>
      <c r="AL199" s="107"/>
      <c r="AM199" s="107"/>
      <c r="AN199" s="107"/>
      <c r="AO199" s="107"/>
      <c r="AP199" s="107"/>
      <c r="AQ199" s="13"/>
      <c r="AR199" s="13"/>
      <c r="AS199" s="13"/>
      <c r="AT199" s="13"/>
      <c r="AU199" s="13"/>
      <c r="AV199" s="13"/>
      <c r="AW199" s="13"/>
      <c r="AX199" s="13"/>
      <c r="AY199" s="13"/>
      <c r="AZ199" s="13"/>
      <c r="BA199" s="13"/>
      <c r="BB199" s="13"/>
      <c r="BC199" s="13"/>
      <c r="BD199" s="13"/>
    </row>
    <row r="200" spans="1:56" s="53" customFormat="1" ht="2.25" customHeight="1" x14ac:dyDescent="0.3">
      <c r="A200" s="17"/>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13"/>
      <c r="AR200" s="13"/>
      <c r="AS200" s="13"/>
      <c r="AT200" s="13"/>
      <c r="AU200" s="13"/>
      <c r="AV200" s="13"/>
      <c r="AW200" s="13"/>
      <c r="AX200" s="13"/>
      <c r="AY200" s="13"/>
      <c r="AZ200" s="13"/>
      <c r="BA200" s="13"/>
      <c r="BB200" s="13"/>
      <c r="BC200" s="13"/>
      <c r="BD200" s="13"/>
    </row>
    <row r="201" spans="1:56" s="53" customFormat="1" ht="15" customHeight="1" x14ac:dyDescent="0.3">
      <c r="A201" s="17">
        <v>20</v>
      </c>
      <c r="B201" s="118" t="s">
        <v>94</v>
      </c>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c r="AO201" s="118"/>
      <c r="AP201" s="118"/>
      <c r="AQ201" s="13"/>
      <c r="AR201" s="13"/>
      <c r="AS201" s="13"/>
      <c r="AT201" s="13"/>
      <c r="AU201" s="13"/>
      <c r="AV201" s="13"/>
      <c r="AW201" s="13"/>
      <c r="AX201" s="13"/>
      <c r="AY201" s="13"/>
      <c r="AZ201" s="13"/>
      <c r="BA201" s="13"/>
      <c r="BB201" s="13"/>
      <c r="BC201" s="13"/>
      <c r="BD201" s="13"/>
    </row>
    <row r="202" spans="1:56" s="53" customFormat="1" ht="2.25" customHeight="1" x14ac:dyDescent="0.3">
      <c r="A202" s="17"/>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c r="AG202" s="92"/>
      <c r="AH202" s="92"/>
      <c r="AI202" s="92"/>
      <c r="AJ202" s="92"/>
      <c r="AK202" s="92"/>
      <c r="AL202" s="92"/>
      <c r="AM202" s="92"/>
      <c r="AN202" s="92"/>
      <c r="AO202" s="92"/>
      <c r="AP202" s="92"/>
      <c r="AQ202" s="13"/>
      <c r="AR202" s="13"/>
      <c r="AS202" s="13"/>
      <c r="AT202" s="13"/>
      <c r="AU202" s="13"/>
      <c r="AV202" s="13"/>
      <c r="AW202" s="13"/>
      <c r="AX202" s="13"/>
      <c r="AY202" s="13"/>
      <c r="AZ202" s="13"/>
      <c r="BA202" s="13"/>
      <c r="BB202" s="13"/>
      <c r="BC202" s="13"/>
      <c r="BD202" s="13"/>
    </row>
    <row r="203" spans="1:56" s="53" customFormat="1" ht="15" customHeight="1" x14ac:dyDescent="0.3">
      <c r="A203" s="17"/>
      <c r="B203" s="12"/>
      <c r="C203" s="109" t="s">
        <v>95</v>
      </c>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c r="AG203" s="109"/>
      <c r="AH203" s="109"/>
      <c r="AI203" s="109"/>
      <c r="AJ203" s="109"/>
      <c r="AK203" s="109"/>
      <c r="AL203" s="109"/>
      <c r="AM203" s="109"/>
      <c r="AN203" s="109"/>
      <c r="AO203" s="109"/>
      <c r="AP203" s="109"/>
      <c r="AQ203" s="13"/>
      <c r="AR203" s="13"/>
      <c r="AS203" s="13"/>
      <c r="AT203" s="13"/>
      <c r="AU203" s="13"/>
      <c r="AV203" s="13"/>
      <c r="AW203" s="13"/>
      <c r="AX203" s="13"/>
      <c r="AY203" s="13"/>
      <c r="AZ203" s="13"/>
      <c r="BA203" s="13"/>
      <c r="BB203" s="13"/>
      <c r="BC203" s="13"/>
      <c r="BD203" s="13"/>
    </row>
    <row r="204" spans="1:56" s="53" customFormat="1" ht="2.25" customHeight="1" x14ac:dyDescent="0.3">
      <c r="A204" s="17"/>
      <c r="B204" s="12"/>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13"/>
      <c r="AR204" s="13"/>
      <c r="AS204" s="13"/>
      <c r="AT204" s="13"/>
      <c r="AU204" s="13"/>
      <c r="AV204" s="13"/>
      <c r="AW204" s="13"/>
      <c r="AX204" s="13"/>
      <c r="AY204" s="13"/>
      <c r="AZ204" s="13"/>
      <c r="BA204" s="13"/>
      <c r="BB204" s="13"/>
      <c r="BC204" s="13"/>
      <c r="BD204" s="13"/>
    </row>
    <row r="205" spans="1:56" s="53" customFormat="1" ht="15" customHeight="1" x14ac:dyDescent="0.3">
      <c r="A205" s="17"/>
      <c r="B205" s="12"/>
      <c r="C205" s="109" t="s">
        <v>34</v>
      </c>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109"/>
      <c r="AM205" s="109"/>
      <c r="AN205" s="109"/>
      <c r="AO205" s="109"/>
      <c r="AP205" s="109"/>
      <c r="AQ205" s="13"/>
      <c r="AR205" s="13"/>
      <c r="AS205" s="13"/>
      <c r="AT205" s="13"/>
      <c r="AU205" s="13"/>
      <c r="AV205" s="13"/>
      <c r="AW205" s="13"/>
      <c r="AX205" s="13"/>
      <c r="AY205" s="13"/>
      <c r="AZ205" s="13"/>
      <c r="BA205" s="13"/>
      <c r="BB205" s="13"/>
      <c r="BC205" s="13"/>
      <c r="BD205" s="13"/>
    </row>
    <row r="206" spans="1:56" s="53" customFormat="1" ht="15" customHeight="1" x14ac:dyDescent="0.3">
      <c r="A206" s="17"/>
      <c r="B206" s="12"/>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c r="AO206" s="91"/>
      <c r="AP206" s="91"/>
      <c r="AQ206" s="13"/>
      <c r="AR206" s="13"/>
      <c r="AS206" s="13"/>
      <c r="AT206" s="13"/>
      <c r="AU206" s="13"/>
      <c r="AV206" s="13"/>
      <c r="AW206" s="13"/>
      <c r="AX206" s="13"/>
      <c r="AY206" s="13"/>
      <c r="AZ206" s="13"/>
      <c r="BA206" s="13"/>
      <c r="BB206" s="13"/>
      <c r="BC206" s="13"/>
      <c r="BD206" s="13"/>
    </row>
    <row r="207" spans="1:56" s="53" customFormat="1" ht="2.25" customHeight="1" x14ac:dyDescent="0.3">
      <c r="A207" s="17"/>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13"/>
      <c r="AR207" s="13"/>
      <c r="AS207" s="13"/>
      <c r="AT207" s="13"/>
      <c r="AU207" s="13"/>
      <c r="AV207" s="13"/>
      <c r="AW207" s="13"/>
      <c r="AX207" s="13"/>
      <c r="AY207" s="13"/>
      <c r="AZ207" s="13"/>
      <c r="BA207" s="13"/>
      <c r="BB207" s="13"/>
      <c r="BC207" s="13"/>
      <c r="BD207" s="13"/>
    </row>
    <row r="208" spans="1:56" s="53" customFormat="1" ht="15" customHeight="1" x14ac:dyDescent="0.3">
      <c r="A208" s="17">
        <v>21</v>
      </c>
      <c r="B208" s="119" t="s">
        <v>96</v>
      </c>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3"/>
      <c r="AR208" s="13"/>
      <c r="AS208" s="13"/>
      <c r="AT208" s="13"/>
      <c r="AU208" s="13"/>
      <c r="AV208" s="13"/>
      <c r="AW208" s="13"/>
      <c r="AX208" s="13"/>
      <c r="AY208" s="13"/>
      <c r="AZ208" s="13"/>
      <c r="BA208" s="13"/>
      <c r="BB208" s="13"/>
      <c r="BC208" s="13"/>
      <c r="BD208" s="13"/>
    </row>
    <row r="209" spans="1:56" s="53" customFormat="1" ht="15" customHeight="1" x14ac:dyDescent="0.3">
      <c r="A209" s="17"/>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3"/>
      <c r="AR209" s="13"/>
      <c r="AS209" s="13"/>
      <c r="AT209" s="13"/>
      <c r="AU209" s="13"/>
      <c r="AV209" s="13"/>
      <c r="AW209" s="13"/>
      <c r="AX209" s="13"/>
      <c r="AY209" s="13"/>
      <c r="AZ209" s="13"/>
      <c r="BA209" s="13"/>
      <c r="BB209" s="13"/>
      <c r="BC209" s="13"/>
      <c r="BD209" s="13"/>
    </row>
    <row r="210" spans="1:56" s="53" customFormat="1" ht="15" customHeight="1" x14ac:dyDescent="0.3">
      <c r="A210" s="17"/>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3"/>
      <c r="AR210" s="13"/>
      <c r="AS210" s="13"/>
      <c r="AT210" s="13"/>
      <c r="AU210" s="13"/>
      <c r="AV210" s="13"/>
      <c r="AW210" s="13"/>
      <c r="AX210" s="13"/>
      <c r="AY210" s="13"/>
      <c r="AZ210" s="13"/>
      <c r="BA210" s="13"/>
      <c r="BB210" s="13"/>
      <c r="BC210" s="13"/>
      <c r="BD210" s="13"/>
    </row>
    <row r="211" spans="1:56" s="53" customFormat="1" ht="2.25" customHeight="1" x14ac:dyDescent="0.3">
      <c r="A211" s="17"/>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13"/>
      <c r="AR211" s="13"/>
      <c r="AS211" s="13"/>
      <c r="AT211" s="13"/>
      <c r="AU211" s="13"/>
      <c r="AV211" s="13"/>
      <c r="AW211" s="13"/>
      <c r="AX211" s="13"/>
      <c r="AY211" s="13"/>
      <c r="AZ211" s="13"/>
      <c r="BA211" s="13"/>
      <c r="BB211" s="13"/>
      <c r="BC211" s="13"/>
      <c r="BD211" s="13"/>
    </row>
    <row r="212" spans="1:56" s="53" customFormat="1" ht="15" customHeight="1" x14ac:dyDescent="0.3">
      <c r="A212" s="17"/>
      <c r="B212" s="18"/>
      <c r="C212" s="109" t="s">
        <v>97</v>
      </c>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c r="AG212" s="109"/>
      <c r="AH212" s="109"/>
      <c r="AI212" s="109"/>
      <c r="AJ212" s="109"/>
      <c r="AK212" s="109"/>
      <c r="AL212" s="109"/>
      <c r="AM212" s="109"/>
      <c r="AN212" s="109"/>
      <c r="AO212" s="109"/>
      <c r="AP212" s="109"/>
      <c r="AQ212" s="13"/>
      <c r="AR212" s="13"/>
      <c r="AS212" s="13"/>
      <c r="AT212" s="13"/>
      <c r="AU212" s="13"/>
      <c r="AV212" s="13"/>
      <c r="AW212" s="13"/>
      <c r="AX212" s="13"/>
      <c r="AY212" s="13"/>
      <c r="AZ212" s="13"/>
      <c r="BA212" s="13"/>
      <c r="BB212" s="13"/>
      <c r="BC212" s="13"/>
      <c r="BD212" s="13"/>
    </row>
    <row r="213" spans="1:56" s="53" customFormat="1" ht="15" customHeight="1" x14ac:dyDescent="0.3">
      <c r="A213" s="17"/>
      <c r="B213" s="18"/>
      <c r="C213" s="121" t="s">
        <v>17</v>
      </c>
      <c r="D213" s="121"/>
      <c r="E213" s="122" t="s">
        <v>98</v>
      </c>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1" t="s">
        <v>99</v>
      </c>
      <c r="AC213" s="121"/>
      <c r="AD213" s="121"/>
      <c r="AE213" s="121"/>
      <c r="AF213" s="121"/>
      <c r="AG213" s="121"/>
      <c r="AH213" s="121"/>
      <c r="AI213" s="121"/>
      <c r="AJ213" s="121"/>
      <c r="AK213" s="121"/>
      <c r="AL213" s="121"/>
      <c r="AM213" s="121"/>
      <c r="AN213" s="121"/>
      <c r="AO213" s="121"/>
      <c r="AP213" s="121"/>
      <c r="AQ213" s="13"/>
      <c r="AR213" s="13"/>
      <c r="AS213" s="13"/>
      <c r="AT213" s="13"/>
      <c r="AU213" s="13"/>
      <c r="AV213" s="13"/>
      <c r="AW213" s="13"/>
      <c r="AX213" s="13"/>
      <c r="AY213" s="13"/>
      <c r="AZ213" s="13"/>
      <c r="BA213" s="13"/>
      <c r="BB213" s="13"/>
      <c r="BC213" s="13"/>
      <c r="BD213" s="13"/>
    </row>
    <row r="214" spans="1:56" s="53" customFormat="1" ht="15" customHeight="1" x14ac:dyDescent="0.3">
      <c r="A214" s="17"/>
      <c r="B214" s="18"/>
      <c r="C214" s="121" t="s">
        <v>100</v>
      </c>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c r="AN214" s="121"/>
      <c r="AO214" s="121"/>
      <c r="AP214" s="121"/>
      <c r="AQ214" s="13"/>
      <c r="AR214" s="13"/>
      <c r="AS214" s="13"/>
      <c r="AT214" s="13"/>
      <c r="AU214" s="13"/>
      <c r="AV214" s="13"/>
      <c r="AW214" s="13"/>
      <c r="AX214" s="13"/>
      <c r="AY214" s="13"/>
      <c r="AZ214" s="13"/>
      <c r="BA214" s="13"/>
      <c r="BB214" s="13"/>
      <c r="BC214" s="13"/>
      <c r="BD214" s="13"/>
    </row>
    <row r="215" spans="1:56" s="53" customFormat="1" ht="15" customHeight="1" x14ac:dyDescent="0.3">
      <c r="A215" s="17"/>
      <c r="B215" s="18"/>
      <c r="C215" s="128" t="s">
        <v>101</v>
      </c>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8"/>
      <c r="AL215" s="128"/>
      <c r="AM215" s="128"/>
      <c r="AN215" s="128"/>
      <c r="AO215" s="128"/>
      <c r="AP215" s="128"/>
      <c r="AQ215" s="13"/>
      <c r="AR215" s="13"/>
      <c r="AS215" s="13"/>
      <c r="AT215" s="13"/>
      <c r="AU215" s="13"/>
      <c r="AV215" s="13"/>
      <c r="AW215" s="13"/>
      <c r="AX215" s="13"/>
      <c r="AY215" s="13"/>
      <c r="AZ215" s="13"/>
      <c r="BA215" s="13"/>
      <c r="BB215" s="13"/>
      <c r="BC215" s="13"/>
      <c r="BD215" s="13"/>
    </row>
    <row r="216" spans="1:56" s="53" customFormat="1" ht="15" customHeight="1" x14ac:dyDescent="0.3">
      <c r="A216" s="17"/>
      <c r="B216" s="18"/>
      <c r="C216" s="128"/>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c r="AA216" s="128"/>
      <c r="AB216" s="128"/>
      <c r="AC216" s="128"/>
      <c r="AD216" s="128"/>
      <c r="AE216" s="128"/>
      <c r="AF216" s="128"/>
      <c r="AG216" s="128"/>
      <c r="AH216" s="128"/>
      <c r="AI216" s="128"/>
      <c r="AJ216" s="128"/>
      <c r="AK216" s="128"/>
      <c r="AL216" s="128"/>
      <c r="AM216" s="128"/>
      <c r="AN216" s="128"/>
      <c r="AO216" s="128"/>
      <c r="AP216" s="128"/>
      <c r="AQ216" s="13"/>
      <c r="AR216" s="13"/>
      <c r="AS216" s="13"/>
      <c r="AT216" s="13"/>
      <c r="AU216" s="13"/>
      <c r="AV216" s="13"/>
      <c r="AW216" s="13"/>
      <c r="AX216" s="13"/>
      <c r="AY216" s="13"/>
      <c r="AZ216" s="13"/>
      <c r="BA216" s="13"/>
      <c r="BB216" s="13"/>
      <c r="BC216" s="13"/>
      <c r="BD216" s="13"/>
    </row>
    <row r="217" spans="1:56" s="53" customFormat="1" ht="2.25" customHeight="1" x14ac:dyDescent="0.3">
      <c r="A217" s="17"/>
      <c r="B217" s="12"/>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c r="AO217" s="100"/>
      <c r="AP217" s="100"/>
      <c r="AQ217" s="13"/>
      <c r="AR217" s="13"/>
      <c r="AS217" s="13"/>
      <c r="AT217" s="13"/>
      <c r="AU217" s="13"/>
      <c r="AV217" s="13"/>
      <c r="AW217" s="13"/>
      <c r="AX217" s="13"/>
      <c r="AY217" s="13"/>
      <c r="AZ217" s="13"/>
      <c r="BA217" s="13"/>
      <c r="BB217" s="13"/>
      <c r="BC217" s="13"/>
      <c r="BD217" s="13"/>
    </row>
    <row r="218" spans="1:56" s="53" customFormat="1" ht="15" customHeight="1" x14ac:dyDescent="0.3">
      <c r="A218" s="17"/>
      <c r="B218" s="12"/>
      <c r="C218" s="109" t="s">
        <v>34</v>
      </c>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c r="AH218" s="109"/>
      <c r="AI218" s="109"/>
      <c r="AJ218" s="109"/>
      <c r="AK218" s="109"/>
      <c r="AL218" s="109"/>
      <c r="AM218" s="109"/>
      <c r="AN218" s="109"/>
      <c r="AO218" s="109"/>
      <c r="AP218" s="109"/>
      <c r="AQ218" s="13"/>
      <c r="AR218" s="13"/>
      <c r="AS218" s="13"/>
      <c r="AT218" s="13"/>
      <c r="AU218" s="13"/>
      <c r="AV218" s="13"/>
      <c r="AW218" s="13"/>
      <c r="AX218" s="13"/>
      <c r="AY218" s="13"/>
      <c r="AZ218" s="13"/>
      <c r="BA218" s="13"/>
      <c r="BB218" s="13"/>
      <c r="BC218" s="13"/>
      <c r="BD218" s="13"/>
    </row>
    <row r="219" spans="1:56" s="53" customFormat="1" ht="15" customHeight="1" x14ac:dyDescent="0.3">
      <c r="A219" s="17"/>
      <c r="B219" s="12"/>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c r="AP219" s="91"/>
      <c r="AQ219" s="13"/>
      <c r="AR219" s="13"/>
      <c r="AS219" s="13"/>
      <c r="AT219" s="13"/>
      <c r="AU219" s="13"/>
      <c r="AV219" s="13"/>
      <c r="AW219" s="13"/>
      <c r="AX219" s="13"/>
      <c r="AY219" s="13"/>
      <c r="AZ219" s="13"/>
      <c r="BA219" s="13"/>
      <c r="BB219" s="13"/>
      <c r="BC219" s="13"/>
      <c r="BD219" s="13"/>
    </row>
    <row r="220" spans="1:56" s="53" customFormat="1" ht="15" customHeight="1" x14ac:dyDescent="0.3">
      <c r="A220" s="17">
        <v>22</v>
      </c>
      <c r="B220" s="118" t="s">
        <v>102</v>
      </c>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118"/>
      <c r="AQ220" s="13"/>
      <c r="AR220" s="13"/>
      <c r="AS220" s="13"/>
      <c r="AT220" s="13"/>
      <c r="AU220" s="13"/>
      <c r="AV220" s="13"/>
      <c r="AW220" s="13"/>
      <c r="AX220" s="13"/>
      <c r="AY220" s="13"/>
      <c r="AZ220" s="13"/>
      <c r="BA220" s="13"/>
      <c r="BB220" s="13"/>
      <c r="BC220" s="13"/>
      <c r="BD220" s="13"/>
    </row>
    <row r="221" spans="1:56" s="53" customFormat="1" ht="2.25" customHeight="1" x14ac:dyDescent="0.3">
      <c r="A221" s="17"/>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92"/>
      <c r="AN221" s="92"/>
      <c r="AO221" s="92"/>
      <c r="AP221" s="92"/>
      <c r="AQ221" s="13"/>
      <c r="AR221" s="13"/>
      <c r="AS221" s="13"/>
      <c r="AT221" s="13"/>
      <c r="AU221" s="13"/>
      <c r="AV221" s="13"/>
      <c r="AW221" s="13"/>
      <c r="AX221" s="13"/>
      <c r="AY221" s="13"/>
      <c r="AZ221" s="13"/>
      <c r="BA221" s="13"/>
      <c r="BB221" s="13"/>
      <c r="BC221" s="13"/>
      <c r="BD221" s="13"/>
    </row>
    <row r="222" spans="1:56" s="53" customFormat="1" ht="15" customHeight="1" x14ac:dyDescent="0.3">
      <c r="A222" s="17"/>
      <c r="B222" s="123"/>
      <c r="C222" s="120" t="s">
        <v>103</v>
      </c>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c r="AG222" s="109"/>
      <c r="AH222" s="109"/>
      <c r="AI222" s="109"/>
      <c r="AJ222" s="109"/>
      <c r="AK222" s="109"/>
      <c r="AL222" s="109"/>
      <c r="AM222" s="109"/>
      <c r="AN222" s="109"/>
      <c r="AO222" s="109"/>
      <c r="AP222" s="109"/>
      <c r="AQ222" s="13"/>
      <c r="AR222" s="13"/>
      <c r="AS222" s="13"/>
      <c r="AT222" s="13"/>
      <c r="AU222" s="13"/>
      <c r="AV222" s="13"/>
      <c r="AW222" s="13"/>
      <c r="AX222" s="13"/>
      <c r="AY222" s="13"/>
      <c r="AZ222" s="13"/>
      <c r="BA222" s="13"/>
      <c r="BB222" s="13"/>
      <c r="BC222" s="13"/>
      <c r="BD222" s="13"/>
    </row>
    <row r="223" spans="1:56" s="53" customFormat="1" ht="15" customHeight="1" x14ac:dyDescent="0.3">
      <c r="A223" s="17"/>
      <c r="B223" s="123"/>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09"/>
      <c r="AE223" s="109"/>
      <c r="AF223" s="109"/>
      <c r="AG223" s="109"/>
      <c r="AH223" s="109"/>
      <c r="AI223" s="109"/>
      <c r="AJ223" s="109"/>
      <c r="AK223" s="109"/>
      <c r="AL223" s="109"/>
      <c r="AM223" s="109"/>
      <c r="AN223" s="109"/>
      <c r="AO223" s="109"/>
      <c r="AP223" s="109"/>
      <c r="AQ223" s="13"/>
      <c r="AR223" s="13"/>
      <c r="AS223" s="13"/>
      <c r="AT223" s="13"/>
      <c r="AU223" s="13"/>
      <c r="AV223" s="13"/>
      <c r="AW223" s="13"/>
      <c r="AX223" s="13"/>
      <c r="AY223" s="13"/>
      <c r="AZ223" s="13"/>
      <c r="BA223" s="13"/>
      <c r="BB223" s="13"/>
      <c r="BC223" s="13"/>
      <c r="BD223" s="13"/>
    </row>
    <row r="224" spans="1:56" s="53" customFormat="1" ht="2.25" customHeight="1" x14ac:dyDescent="0.3">
      <c r="A224" s="17"/>
      <c r="B224" s="12"/>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13"/>
      <c r="AR224" s="13"/>
      <c r="AS224" s="13"/>
      <c r="AT224" s="13"/>
      <c r="AU224" s="13"/>
      <c r="AV224" s="13"/>
      <c r="AW224" s="13"/>
      <c r="AX224" s="13"/>
      <c r="AY224" s="13"/>
      <c r="AZ224" s="13"/>
      <c r="BA224" s="13"/>
      <c r="BB224" s="13"/>
      <c r="BC224" s="13"/>
      <c r="BD224" s="13"/>
    </row>
    <row r="225" spans="1:56" s="53" customFormat="1" ht="15" customHeight="1" x14ac:dyDescent="0.3">
      <c r="A225" s="17"/>
      <c r="B225" s="12"/>
      <c r="C225" s="109" t="s">
        <v>34</v>
      </c>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c r="AG225" s="109"/>
      <c r="AH225" s="109"/>
      <c r="AI225" s="109"/>
      <c r="AJ225" s="109"/>
      <c r="AK225" s="109"/>
      <c r="AL225" s="109"/>
      <c r="AM225" s="109"/>
      <c r="AN225" s="109"/>
      <c r="AO225" s="109"/>
      <c r="AP225" s="109"/>
      <c r="AQ225" s="13"/>
      <c r="AR225" s="13"/>
      <c r="AS225" s="13"/>
      <c r="AT225" s="13"/>
      <c r="AU225" s="13"/>
      <c r="AV225" s="13"/>
      <c r="AW225" s="13"/>
      <c r="AX225" s="13"/>
      <c r="AY225" s="13"/>
      <c r="AZ225" s="13"/>
      <c r="BA225" s="13"/>
      <c r="BB225" s="13"/>
      <c r="BC225" s="13"/>
      <c r="BD225" s="13"/>
    </row>
    <row r="226" spans="1:56" s="53" customFormat="1" ht="15" customHeight="1" x14ac:dyDescent="0.3">
      <c r="A226" s="17"/>
      <c r="B226" s="12"/>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91"/>
      <c r="AN226" s="91"/>
      <c r="AO226" s="91"/>
      <c r="AP226" s="91"/>
      <c r="AQ226" s="13"/>
      <c r="AR226" s="13"/>
      <c r="AS226" s="13"/>
      <c r="AT226" s="13"/>
      <c r="AU226" s="13"/>
      <c r="AV226" s="13"/>
      <c r="AW226" s="13"/>
      <c r="AX226" s="13"/>
      <c r="AY226" s="13"/>
      <c r="AZ226" s="13"/>
      <c r="BA226" s="13"/>
      <c r="BB226" s="13"/>
      <c r="BC226" s="13"/>
      <c r="BD226" s="13"/>
    </row>
    <row r="227" spans="1:56" s="53" customFormat="1" ht="15" customHeight="1" x14ac:dyDescent="0.3">
      <c r="A227" s="17">
        <v>23</v>
      </c>
      <c r="B227" s="118" t="s">
        <v>104</v>
      </c>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3"/>
      <c r="AR227" s="13"/>
      <c r="AS227" s="13"/>
      <c r="AT227" s="13"/>
      <c r="AU227" s="13"/>
      <c r="AV227" s="13"/>
      <c r="AW227" s="13"/>
      <c r="AX227" s="13"/>
      <c r="AY227" s="13"/>
      <c r="AZ227" s="13"/>
      <c r="BA227" s="13"/>
      <c r="BB227" s="13"/>
      <c r="BC227" s="13"/>
      <c r="BD227" s="13"/>
    </row>
    <row r="228" spans="1:56" s="53" customFormat="1" ht="2.25" customHeight="1" x14ac:dyDescent="0.3">
      <c r="A228" s="17"/>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c r="AK228" s="92"/>
      <c r="AL228" s="92"/>
      <c r="AM228" s="92"/>
      <c r="AN228" s="92"/>
      <c r="AO228" s="92"/>
      <c r="AP228" s="92"/>
      <c r="AQ228" s="13"/>
      <c r="AR228" s="13"/>
      <c r="AS228" s="13"/>
      <c r="AT228" s="13"/>
      <c r="AU228" s="13"/>
      <c r="AV228" s="13"/>
      <c r="AW228" s="13"/>
      <c r="AX228" s="13"/>
      <c r="AY228" s="13"/>
      <c r="AZ228" s="13"/>
      <c r="BA228" s="13"/>
      <c r="BB228" s="13"/>
      <c r="BC228" s="13"/>
      <c r="BD228" s="13"/>
    </row>
    <row r="229" spans="1:56" s="53" customFormat="1" ht="15" customHeight="1" x14ac:dyDescent="0.3">
      <c r="A229" s="17"/>
      <c r="B229" s="12"/>
      <c r="C229" s="109" t="s">
        <v>105</v>
      </c>
      <c r="D229" s="109"/>
      <c r="E229" s="109"/>
      <c r="F229" s="109"/>
      <c r="G229" s="109"/>
      <c r="H229" s="109"/>
      <c r="I229" s="109"/>
      <c r="J229" s="109"/>
      <c r="K229" s="109"/>
      <c r="L229" s="109"/>
      <c r="M229" s="109"/>
      <c r="N229" s="109"/>
      <c r="O229" s="109"/>
      <c r="P229" s="109"/>
      <c r="Q229" s="109"/>
      <c r="R229" s="109"/>
      <c r="S229" s="109"/>
      <c r="T229" s="109"/>
      <c r="U229" s="109"/>
      <c r="V229" s="109"/>
      <c r="W229" s="109"/>
      <c r="X229" s="15"/>
      <c r="Y229" s="15"/>
      <c r="Z229" s="15"/>
      <c r="AA229" s="15"/>
      <c r="AB229" s="91"/>
      <c r="AC229" s="91"/>
      <c r="AD229" s="124"/>
      <c r="AE229" s="125"/>
      <c r="AF229" s="125"/>
      <c r="AG229" s="125"/>
      <c r="AH229" s="125"/>
      <c r="AI229" s="125"/>
      <c r="AJ229" s="125"/>
      <c r="AK229" s="125"/>
      <c r="AL229" s="125"/>
      <c r="AM229" s="125"/>
      <c r="AN229" s="125"/>
      <c r="AO229" s="125"/>
      <c r="AP229" s="126"/>
      <c r="AQ229" s="13"/>
      <c r="AR229" s="13"/>
      <c r="AS229" s="13"/>
      <c r="AT229" s="13"/>
      <c r="AU229" s="13"/>
      <c r="AV229" s="13"/>
      <c r="AW229" s="13"/>
      <c r="AX229" s="13"/>
      <c r="AY229" s="13"/>
      <c r="AZ229" s="13"/>
      <c r="BA229" s="13"/>
      <c r="BB229" s="13"/>
      <c r="BC229" s="13"/>
      <c r="BD229" s="13"/>
    </row>
    <row r="230" spans="1:56" customFormat="1" ht="2.25" customHeight="1" x14ac:dyDescent="0.25"/>
    <row r="231" spans="1:56" s="53" customFormat="1" ht="15" customHeight="1" x14ac:dyDescent="0.3">
      <c r="A231" s="17"/>
      <c r="B231" s="12"/>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c r="AA231" s="101"/>
      <c r="AB231" s="91"/>
      <c r="AC231" s="91"/>
      <c r="AD231" s="124"/>
      <c r="AE231" s="125"/>
      <c r="AF231" s="125"/>
      <c r="AG231" s="125"/>
      <c r="AH231" s="125"/>
      <c r="AI231" s="125"/>
      <c r="AJ231" s="125"/>
      <c r="AK231" s="125"/>
      <c r="AL231" s="125"/>
      <c r="AM231" s="125"/>
      <c r="AN231" s="125"/>
      <c r="AO231" s="125"/>
      <c r="AP231" s="126"/>
      <c r="AQ231" s="13"/>
      <c r="AR231" s="13"/>
      <c r="AS231" s="13"/>
      <c r="AT231" s="13"/>
      <c r="AU231" s="13"/>
      <c r="AV231" s="13"/>
      <c r="AW231" s="13"/>
      <c r="AX231" s="13"/>
      <c r="AY231" s="13"/>
      <c r="AZ231" s="13"/>
      <c r="BA231" s="13"/>
      <c r="BB231" s="13"/>
      <c r="BC231" s="13"/>
      <c r="BD231" s="13"/>
    </row>
    <row r="232" spans="1:56" customFormat="1" ht="2.25" customHeight="1" x14ac:dyDescent="0.25"/>
    <row r="233" spans="1:56" s="53" customFormat="1" ht="15" customHeight="1" x14ac:dyDescent="0.3">
      <c r="A233" s="17"/>
      <c r="B233" s="12"/>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c r="AA233" s="101"/>
      <c r="AB233" s="91"/>
      <c r="AC233" s="91"/>
      <c r="AD233" s="124"/>
      <c r="AE233" s="125"/>
      <c r="AF233" s="125"/>
      <c r="AG233" s="125"/>
      <c r="AH233" s="125"/>
      <c r="AI233" s="125"/>
      <c r="AJ233" s="125"/>
      <c r="AK233" s="125"/>
      <c r="AL233" s="125"/>
      <c r="AM233" s="125"/>
      <c r="AN233" s="125"/>
      <c r="AO233" s="125"/>
      <c r="AP233" s="126"/>
      <c r="AQ233" s="13"/>
      <c r="AR233" s="13"/>
      <c r="AS233" s="13"/>
      <c r="AT233" s="13"/>
      <c r="AU233" s="13"/>
      <c r="AV233" s="13"/>
      <c r="AW233" s="13"/>
      <c r="AX233" s="13"/>
      <c r="AY233" s="13"/>
      <c r="AZ233" s="13"/>
      <c r="BA233" s="13"/>
      <c r="BB233" s="13"/>
      <c r="BC233" s="13"/>
      <c r="BD233" s="13"/>
    </row>
    <row r="234" spans="1:56" s="53" customFormat="1" ht="2.25" customHeight="1" x14ac:dyDescent="0.3">
      <c r="A234" s="17"/>
      <c r="B234" s="12"/>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102"/>
      <c r="AE234" s="102"/>
      <c r="AF234" s="102"/>
      <c r="AG234" s="102"/>
      <c r="AH234" s="102"/>
      <c r="AI234" s="102"/>
      <c r="AJ234" s="102"/>
      <c r="AK234" s="102"/>
      <c r="AL234" s="102"/>
      <c r="AM234" s="102"/>
      <c r="AN234" s="102"/>
      <c r="AO234" s="102"/>
      <c r="AP234" s="102"/>
      <c r="AQ234" s="13"/>
      <c r="AR234" s="13"/>
      <c r="AS234" s="13"/>
      <c r="AT234" s="13"/>
      <c r="AU234" s="13"/>
      <c r="AV234" s="13"/>
      <c r="AW234" s="13"/>
      <c r="AX234" s="13"/>
      <c r="AY234" s="13"/>
      <c r="AZ234" s="13"/>
      <c r="BA234" s="13"/>
      <c r="BB234" s="13"/>
      <c r="BC234" s="13"/>
      <c r="BD234" s="13"/>
    </row>
    <row r="235" spans="1:56" s="53" customFormat="1" ht="15" customHeight="1" x14ac:dyDescent="0.3">
      <c r="A235" s="17"/>
      <c r="B235" s="12"/>
      <c r="C235" s="127" t="s">
        <v>34</v>
      </c>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7"/>
      <c r="AL235" s="127"/>
      <c r="AM235" s="127"/>
      <c r="AN235" s="127"/>
      <c r="AO235" s="127"/>
      <c r="AP235" s="127"/>
      <c r="AQ235" s="13"/>
      <c r="AR235" s="13"/>
      <c r="AS235" s="13"/>
      <c r="AT235" s="13"/>
      <c r="AU235" s="13"/>
      <c r="AV235" s="13"/>
      <c r="AW235" s="13"/>
      <c r="AX235" s="13"/>
      <c r="AY235" s="13"/>
      <c r="AZ235" s="13"/>
      <c r="BA235" s="13"/>
      <c r="BB235" s="13"/>
      <c r="BC235" s="13"/>
      <c r="BD235" s="13"/>
    </row>
    <row r="236" spans="1:56" s="53" customFormat="1" ht="15" customHeight="1" x14ac:dyDescent="0.3">
      <c r="A236" s="17"/>
      <c r="B236" s="12"/>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91"/>
      <c r="AN236" s="91"/>
      <c r="AO236" s="91"/>
      <c r="AP236" s="91"/>
      <c r="AQ236" s="13"/>
      <c r="AR236" s="13"/>
      <c r="AS236" s="13"/>
      <c r="AT236" s="13"/>
      <c r="AU236" s="13"/>
      <c r="AV236" s="13"/>
      <c r="AW236" s="13"/>
      <c r="AX236" s="13"/>
      <c r="AY236" s="13"/>
      <c r="AZ236" s="13"/>
      <c r="BA236" s="13"/>
      <c r="BB236" s="13"/>
      <c r="BC236" s="13"/>
      <c r="BD236" s="13"/>
    </row>
    <row r="237" spans="1:56" s="53" customFormat="1" ht="15" customHeight="1" x14ac:dyDescent="0.3">
      <c r="A237" s="17">
        <v>24</v>
      </c>
      <c r="B237" s="118" t="s">
        <v>106</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8"/>
      <c r="AN237" s="118"/>
      <c r="AO237" s="118"/>
      <c r="AP237" s="118"/>
      <c r="AQ237" s="13"/>
      <c r="AR237" s="13"/>
      <c r="AS237" s="13"/>
      <c r="AT237" s="13"/>
      <c r="AU237" s="13"/>
      <c r="AV237" s="13"/>
      <c r="AW237" s="13"/>
      <c r="AX237" s="13"/>
      <c r="AY237" s="13"/>
      <c r="AZ237" s="13"/>
      <c r="BA237" s="13"/>
      <c r="BB237" s="13"/>
      <c r="BC237" s="13"/>
      <c r="BD237" s="13"/>
    </row>
    <row r="238" spans="1:56" s="53" customFormat="1" ht="2.25" customHeight="1" x14ac:dyDescent="0.3">
      <c r="A238" s="17"/>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c r="AG238" s="92"/>
      <c r="AH238" s="92"/>
      <c r="AI238" s="92"/>
      <c r="AJ238" s="92"/>
      <c r="AK238" s="92"/>
      <c r="AL238" s="92"/>
      <c r="AM238" s="92"/>
      <c r="AN238" s="92"/>
      <c r="AO238" s="92"/>
      <c r="AP238" s="92"/>
      <c r="AQ238" s="13"/>
      <c r="AR238" s="13"/>
      <c r="AS238" s="13"/>
      <c r="AT238" s="13"/>
      <c r="AU238" s="13"/>
      <c r="AV238" s="13"/>
      <c r="AW238" s="13"/>
      <c r="AX238" s="13"/>
      <c r="AY238" s="13"/>
      <c r="AZ238" s="13"/>
      <c r="BA238" s="13"/>
      <c r="BB238" s="13"/>
      <c r="BC238" s="13"/>
      <c r="BD238" s="13"/>
    </row>
    <row r="239" spans="1:56" s="53" customFormat="1" ht="15" customHeight="1" x14ac:dyDescent="0.3">
      <c r="A239" s="17"/>
      <c r="B239" s="12"/>
      <c r="C239" s="109" t="s">
        <v>107</v>
      </c>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09"/>
      <c r="AL239" s="109"/>
      <c r="AM239" s="109"/>
      <c r="AN239" s="109"/>
      <c r="AO239" s="109"/>
      <c r="AP239" s="109"/>
      <c r="AQ239" s="13"/>
      <c r="AR239" s="13"/>
      <c r="AS239" s="13"/>
      <c r="AT239" s="13"/>
      <c r="AU239" s="13"/>
      <c r="AV239" s="13"/>
      <c r="AW239" s="13"/>
      <c r="AX239" s="13"/>
      <c r="AY239" s="13"/>
      <c r="AZ239" s="13"/>
      <c r="BA239" s="13"/>
      <c r="BB239" s="13"/>
      <c r="BC239" s="13"/>
      <c r="BD239" s="13"/>
    </row>
    <row r="240" spans="1:56" s="53" customFormat="1" ht="2.25" customHeight="1" x14ac:dyDescent="0.3">
      <c r="A240" s="17"/>
      <c r="B240" s="12"/>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c r="AO240" s="91"/>
      <c r="AP240" s="91"/>
      <c r="AQ240" s="13"/>
      <c r="AR240" s="13"/>
      <c r="AS240" s="13"/>
      <c r="AT240" s="13"/>
      <c r="AU240" s="13"/>
      <c r="AV240" s="13"/>
      <c r="AW240" s="13"/>
      <c r="AX240" s="13"/>
      <c r="AY240" s="13"/>
      <c r="AZ240" s="13"/>
      <c r="BA240" s="13"/>
      <c r="BB240" s="13"/>
      <c r="BC240" s="13"/>
      <c r="BD240" s="13"/>
    </row>
    <row r="241" spans="1:56" s="53" customFormat="1" ht="15" customHeight="1" x14ac:dyDescent="0.3">
      <c r="A241" s="17"/>
      <c r="B241" s="12"/>
      <c r="C241" s="109" t="s">
        <v>108</v>
      </c>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c r="AG241" s="109"/>
      <c r="AH241" s="109"/>
      <c r="AI241" s="109"/>
      <c r="AJ241" s="109"/>
      <c r="AK241" s="109"/>
      <c r="AL241" s="109"/>
      <c r="AM241" s="109"/>
      <c r="AN241" s="109"/>
      <c r="AO241" s="109"/>
      <c r="AP241" s="109"/>
      <c r="AQ241" s="13"/>
      <c r="AR241" s="13"/>
      <c r="AS241" s="13"/>
      <c r="AT241" s="13"/>
      <c r="AU241" s="13"/>
      <c r="AV241" s="13"/>
      <c r="AW241" s="13"/>
      <c r="AX241" s="13"/>
      <c r="AY241" s="13"/>
      <c r="AZ241" s="13"/>
      <c r="BA241" s="13"/>
      <c r="BB241" s="13"/>
      <c r="BC241" s="13"/>
      <c r="BD241" s="13"/>
    </row>
    <row r="242" spans="1:56" s="53" customFormat="1" ht="15" customHeight="1" x14ac:dyDescent="0.3">
      <c r="A242" s="17"/>
      <c r="B242" s="12"/>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91"/>
      <c r="AN242" s="91"/>
      <c r="AO242" s="91"/>
      <c r="AP242" s="91"/>
      <c r="AQ242" s="13"/>
      <c r="AR242" s="13"/>
      <c r="AS242" s="13"/>
      <c r="AT242" s="13"/>
      <c r="AU242" s="13"/>
      <c r="AV242" s="13"/>
      <c r="AW242" s="13"/>
      <c r="AX242" s="13"/>
      <c r="AY242" s="13"/>
      <c r="AZ242" s="13"/>
      <c r="BA242" s="13"/>
      <c r="BB242" s="13"/>
      <c r="BC242" s="13"/>
      <c r="BD242" s="13"/>
    </row>
    <row r="243" spans="1:56" s="53" customFormat="1" ht="15" customHeight="1" x14ac:dyDescent="0.3">
      <c r="A243" s="17">
        <v>25</v>
      </c>
      <c r="B243" s="119" t="s">
        <v>109</v>
      </c>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3"/>
      <c r="AR243" s="13"/>
      <c r="AS243" s="13"/>
      <c r="AT243" s="13"/>
      <c r="AU243" s="13"/>
      <c r="AV243" s="13"/>
      <c r="AW243" s="13"/>
      <c r="AX243" s="13"/>
      <c r="AY243" s="13"/>
      <c r="AZ243" s="13"/>
      <c r="BA243" s="13"/>
      <c r="BB243" s="13"/>
      <c r="BC243" s="13"/>
      <c r="BD243" s="13"/>
    </row>
    <row r="244" spans="1:56" s="53" customFormat="1" ht="15" customHeight="1" x14ac:dyDescent="0.3">
      <c r="A244" s="17"/>
      <c r="B244" s="107" t="s">
        <v>110</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7"/>
      <c r="AL244" s="107"/>
      <c r="AM244" s="107"/>
      <c r="AN244" s="107"/>
      <c r="AO244" s="107"/>
      <c r="AP244" s="107"/>
      <c r="AQ244" s="13"/>
      <c r="AR244" s="13"/>
      <c r="AS244" s="13"/>
      <c r="AT244" s="13"/>
      <c r="AU244" s="13"/>
      <c r="AV244" s="13"/>
      <c r="AW244" s="13"/>
      <c r="AX244" s="13"/>
      <c r="AY244" s="13"/>
      <c r="AZ244" s="13"/>
      <c r="BA244" s="13"/>
      <c r="BB244" s="13"/>
      <c r="BC244" s="13"/>
      <c r="BD244" s="13"/>
    </row>
    <row r="245" spans="1:56" s="53" customFormat="1" ht="2.25" customHeight="1" x14ac:dyDescent="0.3">
      <c r="A245" s="17"/>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13"/>
      <c r="AR245" s="13"/>
      <c r="AS245" s="13"/>
      <c r="AT245" s="13"/>
      <c r="AU245" s="13"/>
      <c r="AV245" s="13"/>
      <c r="AW245" s="13"/>
      <c r="AX245" s="13"/>
      <c r="AY245" s="13"/>
      <c r="AZ245" s="13"/>
      <c r="BA245" s="13"/>
      <c r="BB245" s="13"/>
      <c r="BC245" s="13"/>
      <c r="BD245" s="13"/>
    </row>
    <row r="246" spans="1:56" s="53" customFormat="1" ht="15" customHeight="1" x14ac:dyDescent="0.3">
      <c r="A246" s="17"/>
      <c r="B246" s="12"/>
      <c r="C246" s="109" t="s">
        <v>33</v>
      </c>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09"/>
      <c r="AL246" s="109"/>
      <c r="AM246" s="109"/>
      <c r="AN246" s="109"/>
      <c r="AO246" s="109"/>
      <c r="AP246" s="109"/>
      <c r="AQ246" s="13"/>
      <c r="AR246" s="13"/>
      <c r="AS246" s="13"/>
      <c r="AT246" s="13"/>
      <c r="AU246" s="13"/>
      <c r="AV246" s="13"/>
      <c r="AW246" s="13"/>
      <c r="AX246" s="13"/>
      <c r="AY246" s="13"/>
      <c r="AZ246" s="13"/>
      <c r="BA246" s="13"/>
      <c r="BB246" s="13"/>
      <c r="BC246" s="13"/>
      <c r="BD246" s="13"/>
    </row>
    <row r="247" spans="1:56" s="53" customFormat="1" ht="2.25" customHeight="1" x14ac:dyDescent="0.3">
      <c r="A247" s="17"/>
      <c r="B247" s="12"/>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1"/>
      <c r="AQ247" s="13"/>
      <c r="AR247" s="13"/>
      <c r="AS247" s="13"/>
      <c r="AT247" s="13"/>
      <c r="AU247" s="13"/>
      <c r="AV247" s="13"/>
      <c r="AW247" s="13"/>
      <c r="AX247" s="13"/>
      <c r="AY247" s="13"/>
      <c r="AZ247" s="13"/>
      <c r="BA247" s="13"/>
      <c r="BB247" s="13"/>
      <c r="BC247" s="13"/>
      <c r="BD247" s="13"/>
    </row>
    <row r="248" spans="1:56" s="53" customFormat="1" ht="15" customHeight="1" x14ac:dyDescent="0.3">
      <c r="A248" s="17"/>
      <c r="B248" s="12"/>
      <c r="C248" s="120" t="s">
        <v>111</v>
      </c>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3"/>
      <c r="AR248" s="13"/>
      <c r="AS248" s="13"/>
      <c r="AT248" s="13"/>
      <c r="AU248" s="13"/>
      <c r="AV248" s="13"/>
      <c r="AW248" s="13"/>
      <c r="AX248" s="13"/>
      <c r="AY248" s="13"/>
      <c r="AZ248" s="13"/>
      <c r="BA248" s="13"/>
      <c r="BB248" s="13"/>
      <c r="BC248" s="13"/>
      <c r="BD248" s="13"/>
    </row>
    <row r="249" spans="1:56" s="53" customFormat="1" ht="15" customHeight="1" x14ac:dyDescent="0.3">
      <c r="A249" s="17"/>
      <c r="B249" s="18"/>
      <c r="C249" s="121" t="s">
        <v>17</v>
      </c>
      <c r="D249" s="121"/>
      <c r="E249" s="122" t="s">
        <v>98</v>
      </c>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1" t="s">
        <v>112</v>
      </c>
      <c r="AB249" s="121"/>
      <c r="AC249" s="121"/>
      <c r="AD249" s="121"/>
      <c r="AE249" s="121"/>
      <c r="AF249" s="121"/>
      <c r="AG249" s="121"/>
      <c r="AH249" s="121"/>
      <c r="AI249" s="121"/>
      <c r="AJ249" s="121"/>
      <c r="AK249" s="121"/>
      <c r="AL249" s="121"/>
      <c r="AM249" s="121"/>
      <c r="AN249" s="121"/>
      <c r="AO249" s="121"/>
      <c r="AP249" s="121"/>
      <c r="AQ249" s="13"/>
      <c r="AR249" s="13"/>
      <c r="AS249" s="13"/>
      <c r="AT249" s="13"/>
      <c r="AU249" s="13"/>
      <c r="AV249" s="13"/>
      <c r="AW249" s="13"/>
      <c r="AX249" s="13"/>
      <c r="AY249" s="13"/>
      <c r="AZ249" s="13"/>
      <c r="BA249" s="13"/>
      <c r="BB249" s="13"/>
      <c r="BC249" s="13"/>
      <c r="BD249" s="13"/>
    </row>
    <row r="250" spans="1:56" ht="15" customHeight="1" x14ac:dyDescent="0.25">
      <c r="A250" s="1"/>
    </row>
    <row r="251" spans="1:56" ht="15" customHeight="1" x14ac:dyDescent="0.25">
      <c r="A251" s="1"/>
      <c r="B251" s="132" t="s">
        <v>113</v>
      </c>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3"/>
    </row>
    <row r="252" spans="1:56" ht="15" customHeight="1" x14ac:dyDescent="0.25">
      <c r="A252" s="1"/>
    </row>
    <row r="253" spans="1:56" ht="15" customHeight="1" x14ac:dyDescent="0.25">
      <c r="A253" s="35">
        <v>26</v>
      </c>
      <c r="B253" s="146" t="s">
        <v>114</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row>
    <row r="254" spans="1:56" ht="15" customHeight="1" x14ac:dyDescent="0.3">
      <c r="A254" s="1"/>
      <c r="C254" s="13" t="s">
        <v>115</v>
      </c>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row>
    <row r="255" spans="1:56" ht="15" hidden="1" customHeight="1" x14ac:dyDescent="0.25">
      <c r="A255" s="1"/>
      <c r="N255" s="12"/>
    </row>
    <row r="256" spans="1:56" ht="15" customHeight="1" x14ac:dyDescent="0.25">
      <c r="A256" s="1"/>
      <c r="C256" s="13" t="s">
        <v>34</v>
      </c>
    </row>
    <row r="257" spans="1:42" ht="15" customHeight="1" x14ac:dyDescent="0.25">
      <c r="A257" s="1"/>
    </row>
    <row r="258" spans="1:42" ht="15" customHeight="1" x14ac:dyDescent="0.25">
      <c r="A258" s="35">
        <v>27</v>
      </c>
      <c r="B258" s="146" t="s">
        <v>116</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7"/>
      <c r="AL258" s="117"/>
      <c r="AM258" s="117"/>
      <c r="AN258" s="117"/>
      <c r="AO258" s="117"/>
      <c r="AP258" s="117"/>
    </row>
    <row r="259" spans="1:42" ht="15" customHeight="1" x14ac:dyDescent="0.3">
      <c r="A259" s="1"/>
      <c r="C259" s="117" t="s">
        <v>117</v>
      </c>
      <c r="D259" s="142"/>
      <c r="E259" s="142"/>
      <c r="F259" s="142"/>
      <c r="G259" s="142"/>
      <c r="H259" s="142"/>
      <c r="I259" s="142"/>
      <c r="J259" s="142"/>
      <c r="K259" s="142"/>
      <c r="L259" s="142"/>
      <c r="M259" s="142"/>
      <c r="N259" s="142"/>
      <c r="O259" s="142"/>
      <c r="P259" s="142"/>
      <c r="Q259" s="142"/>
      <c r="R259" s="142"/>
      <c r="S259" s="142"/>
      <c r="T259" s="142"/>
      <c r="U259" s="142"/>
      <c r="V259" s="142"/>
      <c r="W259" s="142"/>
      <c r="X259" s="142"/>
      <c r="Y259" s="142"/>
      <c r="Z259" s="142"/>
      <c r="AA259" s="142"/>
      <c r="AB259" s="142"/>
      <c r="AC259" s="142"/>
      <c r="AD259" s="142"/>
      <c r="AE259" s="142"/>
      <c r="AF259" s="142"/>
      <c r="AG259" s="142"/>
      <c r="AH259" s="142"/>
      <c r="AI259" s="142"/>
      <c r="AJ259" s="142"/>
      <c r="AK259" s="142"/>
      <c r="AL259" s="142"/>
      <c r="AM259" s="142"/>
      <c r="AN259" s="142"/>
      <c r="AO259" s="142"/>
      <c r="AP259" s="142"/>
    </row>
    <row r="260" spans="1:42" ht="2.25" customHeight="1" x14ac:dyDescent="0.3">
      <c r="A260" s="1"/>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c r="AP260" s="28"/>
    </row>
    <row r="261" spans="1:42" ht="43.5" customHeight="1" x14ac:dyDescent="0.25">
      <c r="A261" s="1"/>
      <c r="B261" s="26"/>
      <c r="C261" s="107" t="s">
        <v>118</v>
      </c>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7"/>
      <c r="AL261" s="107"/>
      <c r="AM261" s="107"/>
      <c r="AN261" s="107"/>
      <c r="AO261" s="107"/>
      <c r="AP261" s="26"/>
    </row>
    <row r="262" spans="1:42" ht="2.25" customHeight="1" x14ac:dyDescent="0.25">
      <c r="A262" s="1"/>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row>
    <row r="263" spans="1:42" ht="15" customHeight="1" x14ac:dyDescent="0.25">
      <c r="A263" s="1"/>
      <c r="B263" s="38"/>
      <c r="C263" s="246" t="s">
        <v>56</v>
      </c>
      <c r="D263" s="246"/>
      <c r="E263" s="246"/>
      <c r="G263" s="65"/>
      <c r="H263" s="65"/>
      <c r="I263" s="47"/>
      <c r="J263" s="247" t="s">
        <v>57</v>
      </c>
      <c r="K263" s="247"/>
      <c r="L263" s="247"/>
      <c r="M263" s="65"/>
      <c r="N263" s="65"/>
      <c r="O263" s="65"/>
      <c r="P263" s="64"/>
      <c r="Q263" s="47"/>
      <c r="R263" s="66"/>
      <c r="S263" s="41"/>
      <c r="T263" s="41"/>
    </row>
    <row r="264" spans="1:42" ht="2.25" customHeight="1" x14ac:dyDescent="0.25">
      <c r="A264" s="1"/>
      <c r="D264" s="24"/>
      <c r="E264" s="41"/>
      <c r="F264" s="41"/>
      <c r="G264" s="24"/>
      <c r="I264" s="24"/>
      <c r="J264" s="42"/>
      <c r="K264" s="42"/>
      <c r="L264" s="42"/>
      <c r="M264" s="41"/>
      <c r="N264" s="41"/>
      <c r="O264" s="41"/>
      <c r="P264" s="41"/>
      <c r="Q264" s="41"/>
      <c r="R264" s="41"/>
      <c r="S264" s="41"/>
      <c r="T264" s="41"/>
    </row>
    <row r="265" spans="1:42" ht="15" customHeight="1" x14ac:dyDescent="0.3">
      <c r="A265" s="1"/>
      <c r="C265" s="117" t="s">
        <v>91</v>
      </c>
      <c r="D265" s="142"/>
      <c r="E265" s="142"/>
      <c r="F265" s="142"/>
      <c r="G265" s="142"/>
      <c r="H265" s="142"/>
      <c r="I265" s="142"/>
      <c r="J265" s="142"/>
      <c r="K265" s="142"/>
      <c r="L265" s="142"/>
      <c r="M265" s="142"/>
      <c r="N265" s="142"/>
      <c r="O265" s="142"/>
      <c r="P265" s="142"/>
      <c r="Q265" s="142"/>
      <c r="R265" s="142"/>
      <c r="S265" s="142"/>
      <c r="T265" s="142"/>
      <c r="U265" s="142"/>
      <c r="V265" s="142"/>
      <c r="W265" s="142"/>
      <c r="X265" s="142"/>
      <c r="Y265" s="142"/>
      <c r="Z265" s="142"/>
      <c r="AA265" s="142"/>
      <c r="AB265" s="142"/>
      <c r="AC265" s="142"/>
      <c r="AD265" s="142"/>
      <c r="AE265" s="142"/>
      <c r="AF265" s="142"/>
      <c r="AG265" s="142"/>
      <c r="AH265" s="142"/>
      <c r="AI265" s="142"/>
      <c r="AJ265" s="142"/>
      <c r="AK265" s="142"/>
      <c r="AL265" s="142"/>
      <c r="AM265" s="142"/>
      <c r="AN265" s="142"/>
      <c r="AO265" s="142"/>
      <c r="AP265" s="142"/>
    </row>
    <row r="266" spans="1:42" ht="15" customHeight="1" x14ac:dyDescent="0.25">
      <c r="A266" s="1">
        <v>28</v>
      </c>
      <c r="B266" s="183" t="s">
        <v>119</v>
      </c>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row>
    <row r="267" spans="1:42" ht="2.25" customHeight="1" x14ac:dyDescent="0.25">
      <c r="A267" s="1"/>
    </row>
    <row r="268" spans="1:42" ht="15" customHeight="1" x14ac:dyDescent="0.25">
      <c r="A268" s="1"/>
      <c r="B268" s="248"/>
      <c r="C268" s="249"/>
      <c r="D268" s="249"/>
      <c r="E268" s="249"/>
      <c r="F268" s="249"/>
      <c r="G268" s="249"/>
      <c r="H268" s="249"/>
      <c r="I268" s="249"/>
      <c r="J268" s="249"/>
      <c r="K268" s="249"/>
      <c r="L268" s="249"/>
      <c r="M268" s="249"/>
      <c r="N268" s="249"/>
      <c r="O268" s="249"/>
      <c r="P268" s="249"/>
      <c r="Q268" s="249"/>
      <c r="R268" s="249"/>
      <c r="S268" s="249"/>
      <c r="T268" s="249"/>
      <c r="U268" s="249"/>
      <c r="V268" s="249"/>
      <c r="W268" s="249"/>
      <c r="X268" s="249"/>
      <c r="Y268" s="249"/>
      <c r="Z268" s="249"/>
      <c r="AA268" s="249"/>
      <c r="AB268" s="249"/>
      <c r="AC268" s="249"/>
      <c r="AD268" s="249"/>
      <c r="AE268" s="249"/>
      <c r="AF268" s="249"/>
      <c r="AG268" s="249"/>
      <c r="AH268" s="249"/>
      <c r="AI268" s="249"/>
      <c r="AJ268" s="249"/>
      <c r="AK268" s="249"/>
      <c r="AL268" s="249"/>
      <c r="AM268" s="249"/>
      <c r="AN268" s="249"/>
      <c r="AO268" s="249"/>
      <c r="AP268" s="250"/>
    </row>
    <row r="269" spans="1:42" ht="15" customHeight="1" x14ac:dyDescent="0.25">
      <c r="A269" s="1"/>
      <c r="B269" s="251"/>
      <c r="C269" s="252"/>
      <c r="D269" s="252"/>
      <c r="E269" s="252"/>
      <c r="F269" s="252"/>
      <c r="G269" s="252"/>
      <c r="H269" s="252"/>
      <c r="I269" s="252"/>
      <c r="J269" s="252"/>
      <c r="K269" s="252"/>
      <c r="L269" s="252"/>
      <c r="M269" s="252"/>
      <c r="N269" s="252"/>
      <c r="O269" s="252"/>
      <c r="P269" s="252"/>
      <c r="Q269" s="252"/>
      <c r="R269" s="252"/>
      <c r="S269" s="252"/>
      <c r="T269" s="252"/>
      <c r="U269" s="252"/>
      <c r="V269" s="252"/>
      <c r="W269" s="252"/>
      <c r="X269" s="252"/>
      <c r="Y269" s="252"/>
      <c r="Z269" s="252"/>
      <c r="AA269" s="252"/>
      <c r="AB269" s="252"/>
      <c r="AC269" s="252"/>
      <c r="AD269" s="252"/>
      <c r="AE269" s="252"/>
      <c r="AF269" s="252"/>
      <c r="AG269" s="252"/>
      <c r="AH269" s="252"/>
      <c r="AI269" s="252"/>
      <c r="AJ269" s="252"/>
      <c r="AK269" s="252"/>
      <c r="AL269" s="252"/>
      <c r="AM269" s="252"/>
      <c r="AN269" s="252"/>
      <c r="AO269" s="252"/>
      <c r="AP269" s="253"/>
    </row>
    <row r="270" spans="1:42" ht="15" customHeight="1" x14ac:dyDescent="0.25">
      <c r="A270" s="1"/>
      <c r="B270" s="251"/>
      <c r="C270" s="252"/>
      <c r="D270" s="252"/>
      <c r="E270" s="252"/>
      <c r="F270" s="252"/>
      <c r="G270" s="252"/>
      <c r="H270" s="252"/>
      <c r="I270" s="252"/>
      <c r="J270" s="252"/>
      <c r="K270" s="252"/>
      <c r="L270" s="252"/>
      <c r="M270" s="252"/>
      <c r="N270" s="252"/>
      <c r="O270" s="252"/>
      <c r="P270" s="252"/>
      <c r="Q270" s="252"/>
      <c r="R270" s="252"/>
      <c r="S270" s="252"/>
      <c r="T270" s="252"/>
      <c r="U270" s="252"/>
      <c r="V270" s="252"/>
      <c r="W270" s="252"/>
      <c r="X270" s="252"/>
      <c r="Y270" s="252"/>
      <c r="Z270" s="252"/>
      <c r="AA270" s="252"/>
      <c r="AB270" s="252"/>
      <c r="AC270" s="252"/>
      <c r="AD270" s="252"/>
      <c r="AE270" s="252"/>
      <c r="AF270" s="252"/>
      <c r="AG270" s="252"/>
      <c r="AH270" s="252"/>
      <c r="AI270" s="252"/>
      <c r="AJ270" s="252"/>
      <c r="AK270" s="252"/>
      <c r="AL270" s="252"/>
      <c r="AM270" s="252"/>
      <c r="AN270" s="252"/>
      <c r="AO270" s="252"/>
      <c r="AP270" s="253"/>
    </row>
    <row r="271" spans="1:42" ht="15" customHeight="1" x14ac:dyDescent="0.25">
      <c r="A271" s="1"/>
      <c r="B271" s="251"/>
      <c r="C271" s="252"/>
      <c r="D271" s="252"/>
      <c r="E271" s="252"/>
      <c r="F271" s="252"/>
      <c r="G271" s="252"/>
      <c r="H271" s="252"/>
      <c r="I271" s="252"/>
      <c r="J271" s="252"/>
      <c r="K271" s="252"/>
      <c r="L271" s="252"/>
      <c r="M271" s="252"/>
      <c r="N271" s="252"/>
      <c r="O271" s="252"/>
      <c r="P271" s="252"/>
      <c r="Q271" s="252"/>
      <c r="R271" s="252"/>
      <c r="S271" s="252"/>
      <c r="T271" s="252"/>
      <c r="U271" s="252"/>
      <c r="V271" s="252"/>
      <c r="W271" s="252"/>
      <c r="X271" s="252"/>
      <c r="Y271" s="252"/>
      <c r="Z271" s="252"/>
      <c r="AA271" s="252"/>
      <c r="AB271" s="252"/>
      <c r="AC271" s="252"/>
      <c r="AD271" s="252"/>
      <c r="AE271" s="252"/>
      <c r="AF271" s="252"/>
      <c r="AG271" s="252"/>
      <c r="AH271" s="252"/>
      <c r="AI271" s="252"/>
      <c r="AJ271" s="252"/>
      <c r="AK271" s="252"/>
      <c r="AL271" s="252"/>
      <c r="AM271" s="252"/>
      <c r="AN271" s="252"/>
      <c r="AO271" s="252"/>
      <c r="AP271" s="253"/>
    </row>
    <row r="272" spans="1:42" ht="15" customHeight="1" x14ac:dyDescent="0.25">
      <c r="A272" s="1"/>
      <c r="B272" s="251"/>
      <c r="C272" s="252"/>
      <c r="D272" s="252"/>
      <c r="E272" s="252"/>
      <c r="F272" s="252"/>
      <c r="G272" s="252"/>
      <c r="H272" s="252"/>
      <c r="I272" s="252"/>
      <c r="J272" s="252"/>
      <c r="K272" s="252"/>
      <c r="L272" s="252"/>
      <c r="M272" s="252"/>
      <c r="N272" s="252"/>
      <c r="O272" s="252"/>
      <c r="P272" s="252"/>
      <c r="Q272" s="252"/>
      <c r="R272" s="252"/>
      <c r="S272" s="252"/>
      <c r="T272" s="252"/>
      <c r="U272" s="252"/>
      <c r="V272" s="252"/>
      <c r="W272" s="252"/>
      <c r="X272" s="252"/>
      <c r="Y272" s="252"/>
      <c r="Z272" s="252"/>
      <c r="AA272" s="252"/>
      <c r="AB272" s="252"/>
      <c r="AC272" s="252"/>
      <c r="AD272" s="252"/>
      <c r="AE272" s="252"/>
      <c r="AF272" s="252"/>
      <c r="AG272" s="252"/>
      <c r="AH272" s="252"/>
      <c r="AI272" s="252"/>
      <c r="AJ272" s="252"/>
      <c r="AK272" s="252"/>
      <c r="AL272" s="252"/>
      <c r="AM272" s="252"/>
      <c r="AN272" s="252"/>
      <c r="AO272" s="252"/>
      <c r="AP272" s="253"/>
    </row>
    <row r="273" spans="1:56" ht="15" customHeight="1" x14ac:dyDescent="0.25">
      <c r="A273" s="1"/>
      <c r="B273" s="251"/>
      <c r="C273" s="252"/>
      <c r="D273" s="252"/>
      <c r="E273" s="252"/>
      <c r="F273" s="252"/>
      <c r="G273" s="252"/>
      <c r="H273" s="252"/>
      <c r="I273" s="252"/>
      <c r="J273" s="252"/>
      <c r="K273" s="252"/>
      <c r="L273" s="252"/>
      <c r="M273" s="252"/>
      <c r="N273" s="252"/>
      <c r="O273" s="252"/>
      <c r="P273" s="252"/>
      <c r="Q273" s="252"/>
      <c r="R273" s="252"/>
      <c r="S273" s="252"/>
      <c r="T273" s="252"/>
      <c r="U273" s="252"/>
      <c r="V273" s="252"/>
      <c r="W273" s="252"/>
      <c r="X273" s="252"/>
      <c r="Y273" s="252"/>
      <c r="Z273" s="252"/>
      <c r="AA273" s="252"/>
      <c r="AB273" s="252"/>
      <c r="AC273" s="252"/>
      <c r="AD273" s="252"/>
      <c r="AE273" s="252"/>
      <c r="AF273" s="252"/>
      <c r="AG273" s="252"/>
      <c r="AH273" s="252"/>
      <c r="AI273" s="252"/>
      <c r="AJ273" s="252"/>
      <c r="AK273" s="252"/>
      <c r="AL273" s="252"/>
      <c r="AM273" s="252"/>
      <c r="AN273" s="252"/>
      <c r="AO273" s="252"/>
      <c r="AP273" s="253"/>
    </row>
    <row r="274" spans="1:56" ht="15" customHeight="1" x14ac:dyDescent="0.25">
      <c r="A274" s="1"/>
      <c r="B274" s="251"/>
      <c r="C274" s="252"/>
      <c r="D274" s="252"/>
      <c r="E274" s="252"/>
      <c r="F274" s="252"/>
      <c r="G274" s="252"/>
      <c r="H274" s="252"/>
      <c r="I274" s="252"/>
      <c r="J274" s="252"/>
      <c r="K274" s="252"/>
      <c r="L274" s="252"/>
      <c r="M274" s="252"/>
      <c r="N274" s="252"/>
      <c r="O274" s="252"/>
      <c r="P274" s="252"/>
      <c r="Q274" s="252"/>
      <c r="R274" s="252"/>
      <c r="S274" s="252"/>
      <c r="T274" s="252"/>
      <c r="U274" s="252"/>
      <c r="V274" s="252"/>
      <c r="W274" s="252"/>
      <c r="X274" s="252"/>
      <c r="Y274" s="252"/>
      <c r="Z274" s="252"/>
      <c r="AA274" s="252"/>
      <c r="AB274" s="252"/>
      <c r="AC274" s="252"/>
      <c r="AD274" s="252"/>
      <c r="AE274" s="252"/>
      <c r="AF274" s="252"/>
      <c r="AG274" s="252"/>
      <c r="AH274" s="252"/>
      <c r="AI274" s="252"/>
      <c r="AJ274" s="252"/>
      <c r="AK274" s="252"/>
      <c r="AL274" s="252"/>
      <c r="AM274" s="252"/>
      <c r="AN274" s="252"/>
      <c r="AO274" s="252"/>
      <c r="AP274" s="253"/>
    </row>
    <row r="275" spans="1:56" ht="15" customHeight="1" x14ac:dyDescent="0.25">
      <c r="A275" s="1"/>
      <c r="B275" s="251"/>
      <c r="C275" s="252"/>
      <c r="D275" s="252"/>
      <c r="E275" s="252"/>
      <c r="F275" s="252"/>
      <c r="G275" s="252"/>
      <c r="H275" s="252"/>
      <c r="I275" s="252"/>
      <c r="J275" s="252"/>
      <c r="K275" s="252"/>
      <c r="L275" s="252"/>
      <c r="M275" s="252"/>
      <c r="N275" s="252"/>
      <c r="O275" s="252"/>
      <c r="P275" s="252"/>
      <c r="Q275" s="252"/>
      <c r="R275" s="252"/>
      <c r="S275" s="252"/>
      <c r="T275" s="252"/>
      <c r="U275" s="252"/>
      <c r="V275" s="252"/>
      <c r="W275" s="252"/>
      <c r="X275" s="252"/>
      <c r="Y275" s="252"/>
      <c r="Z275" s="252"/>
      <c r="AA275" s="252"/>
      <c r="AB275" s="252"/>
      <c r="AC275" s="252"/>
      <c r="AD275" s="252"/>
      <c r="AE275" s="252"/>
      <c r="AF275" s="252"/>
      <c r="AG275" s="252"/>
      <c r="AH275" s="252"/>
      <c r="AI275" s="252"/>
      <c r="AJ275" s="252"/>
      <c r="AK275" s="252"/>
      <c r="AL275" s="252"/>
      <c r="AM275" s="252"/>
      <c r="AN275" s="252"/>
      <c r="AO275" s="252"/>
      <c r="AP275" s="253"/>
    </row>
    <row r="276" spans="1:56" ht="15" customHeight="1" x14ac:dyDescent="0.25">
      <c r="A276" s="1"/>
      <c r="B276" s="251"/>
      <c r="C276" s="252"/>
      <c r="D276" s="252"/>
      <c r="E276" s="252"/>
      <c r="F276" s="252"/>
      <c r="G276" s="252"/>
      <c r="H276" s="252"/>
      <c r="I276" s="252"/>
      <c r="J276" s="252"/>
      <c r="K276" s="252"/>
      <c r="L276" s="252"/>
      <c r="M276" s="252"/>
      <c r="N276" s="252"/>
      <c r="O276" s="252"/>
      <c r="P276" s="252"/>
      <c r="Q276" s="252"/>
      <c r="R276" s="252"/>
      <c r="S276" s="252"/>
      <c r="T276" s="252"/>
      <c r="U276" s="252"/>
      <c r="V276" s="252"/>
      <c r="W276" s="252"/>
      <c r="X276" s="252"/>
      <c r="Y276" s="252"/>
      <c r="Z276" s="252"/>
      <c r="AA276" s="252"/>
      <c r="AB276" s="252"/>
      <c r="AC276" s="252"/>
      <c r="AD276" s="252"/>
      <c r="AE276" s="252"/>
      <c r="AF276" s="252"/>
      <c r="AG276" s="252"/>
      <c r="AH276" s="252"/>
      <c r="AI276" s="252"/>
      <c r="AJ276" s="252"/>
      <c r="AK276" s="252"/>
      <c r="AL276" s="252"/>
      <c r="AM276" s="252"/>
      <c r="AN276" s="252"/>
      <c r="AO276" s="252"/>
      <c r="AP276" s="253"/>
    </row>
    <row r="277" spans="1:56" ht="15" customHeight="1" x14ac:dyDescent="0.25">
      <c r="A277" s="1"/>
      <c r="B277" s="251"/>
      <c r="C277" s="252"/>
      <c r="D277" s="252"/>
      <c r="E277" s="252"/>
      <c r="F277" s="252"/>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252"/>
      <c r="AF277" s="252"/>
      <c r="AG277" s="252"/>
      <c r="AH277" s="252"/>
      <c r="AI277" s="252"/>
      <c r="AJ277" s="252"/>
      <c r="AK277" s="252"/>
      <c r="AL277" s="252"/>
      <c r="AM277" s="252"/>
      <c r="AN277" s="252"/>
      <c r="AO277" s="252"/>
      <c r="AP277" s="253"/>
    </row>
    <row r="278" spans="1:56" ht="15" customHeight="1" x14ac:dyDescent="0.25">
      <c r="A278" s="1"/>
      <c r="B278" s="251"/>
      <c r="C278" s="252"/>
      <c r="D278" s="252"/>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252"/>
      <c r="AF278" s="252"/>
      <c r="AG278" s="252"/>
      <c r="AH278" s="252"/>
      <c r="AI278" s="252"/>
      <c r="AJ278" s="252"/>
      <c r="AK278" s="252"/>
      <c r="AL278" s="252"/>
      <c r="AM278" s="252"/>
      <c r="AN278" s="252"/>
      <c r="AO278" s="252"/>
      <c r="AP278" s="253"/>
    </row>
    <row r="279" spans="1:56" ht="15" customHeight="1" x14ac:dyDescent="0.25">
      <c r="A279" s="1"/>
      <c r="B279" s="251"/>
      <c r="C279" s="252"/>
      <c r="D279" s="252"/>
      <c r="E279" s="252"/>
      <c r="F279" s="252"/>
      <c r="G279" s="252"/>
      <c r="H279" s="252"/>
      <c r="I279" s="252"/>
      <c r="J279" s="252"/>
      <c r="K279" s="252"/>
      <c r="L279" s="252"/>
      <c r="M279" s="252"/>
      <c r="N279" s="252"/>
      <c r="O279" s="252"/>
      <c r="P279" s="252"/>
      <c r="Q279" s="252"/>
      <c r="R279" s="252"/>
      <c r="S279" s="252"/>
      <c r="T279" s="252"/>
      <c r="U279" s="252"/>
      <c r="V279" s="252"/>
      <c r="W279" s="252"/>
      <c r="X279" s="252"/>
      <c r="Y279" s="252"/>
      <c r="Z279" s="252"/>
      <c r="AA279" s="252"/>
      <c r="AB279" s="252"/>
      <c r="AC279" s="252"/>
      <c r="AD279" s="252"/>
      <c r="AE279" s="252"/>
      <c r="AF279" s="252"/>
      <c r="AG279" s="252"/>
      <c r="AH279" s="252"/>
      <c r="AI279" s="252"/>
      <c r="AJ279" s="252"/>
      <c r="AK279" s="252"/>
      <c r="AL279" s="252"/>
      <c r="AM279" s="252"/>
      <c r="AN279" s="252"/>
      <c r="AO279" s="252"/>
      <c r="AP279" s="253"/>
    </row>
    <row r="280" spans="1:56" ht="15" customHeight="1" x14ac:dyDescent="0.25">
      <c r="A280" s="1"/>
      <c r="B280" s="254"/>
      <c r="C280" s="255"/>
      <c r="D280" s="255"/>
      <c r="E280" s="255"/>
      <c r="F280" s="255"/>
      <c r="G280" s="255"/>
      <c r="H280" s="255"/>
      <c r="I280" s="255"/>
      <c r="J280" s="255"/>
      <c r="K280" s="255"/>
      <c r="L280" s="255"/>
      <c r="M280" s="255"/>
      <c r="N280" s="255"/>
      <c r="O280" s="255"/>
      <c r="P280" s="255"/>
      <c r="Q280" s="255"/>
      <c r="R280" s="255"/>
      <c r="S280" s="255"/>
      <c r="T280" s="255"/>
      <c r="U280" s="255"/>
      <c r="V280" s="255"/>
      <c r="W280" s="255"/>
      <c r="X280" s="255"/>
      <c r="Y280" s="255"/>
      <c r="Z280" s="255"/>
      <c r="AA280" s="255"/>
      <c r="AB280" s="255"/>
      <c r="AC280" s="255"/>
      <c r="AD280" s="255"/>
      <c r="AE280" s="255"/>
      <c r="AF280" s="255"/>
      <c r="AG280" s="255"/>
      <c r="AH280" s="255"/>
      <c r="AI280" s="255"/>
      <c r="AJ280" s="255"/>
      <c r="AK280" s="255"/>
      <c r="AL280" s="255"/>
      <c r="AM280" s="255"/>
      <c r="AN280" s="255"/>
      <c r="AO280" s="255"/>
      <c r="AP280" s="256"/>
    </row>
    <row r="281" spans="1:56" ht="15" customHeight="1" x14ac:dyDescent="0.25">
      <c r="A281" s="1"/>
    </row>
    <row r="282" spans="1:56" ht="15" customHeight="1" x14ac:dyDescent="0.25">
      <c r="A282" s="1">
        <v>29</v>
      </c>
      <c r="B282" s="183" t="s">
        <v>120</v>
      </c>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row>
    <row r="283" spans="1:56" ht="15" customHeight="1" x14ac:dyDescent="0.25">
      <c r="A283" s="1"/>
      <c r="B283" s="169" t="s">
        <v>121</v>
      </c>
      <c r="C283" s="169"/>
      <c r="D283" s="169"/>
      <c r="E283" s="169"/>
      <c r="F283" s="169"/>
      <c r="G283" s="169"/>
      <c r="H283" s="169"/>
      <c r="I283" s="169"/>
      <c r="J283" s="169"/>
      <c r="K283" s="169"/>
      <c r="L283" s="169"/>
      <c r="M283" s="169"/>
      <c r="N283" s="169"/>
      <c r="O283" s="169"/>
      <c r="P283" s="169"/>
      <c r="Q283" s="169"/>
      <c r="R283" s="169"/>
      <c r="S283" s="169"/>
      <c r="T283" s="169"/>
      <c r="U283" s="169"/>
      <c r="V283" s="169"/>
      <c r="W283" s="169"/>
      <c r="X283" s="169"/>
      <c r="Y283" s="169"/>
      <c r="Z283" s="169"/>
      <c r="AA283" s="169"/>
      <c r="AB283" s="169"/>
      <c r="AC283" s="169"/>
      <c r="AD283" s="169"/>
      <c r="AE283" s="169"/>
      <c r="AF283" s="169"/>
      <c r="AG283" s="169"/>
      <c r="AH283" s="169"/>
      <c r="AI283" s="169"/>
      <c r="AJ283" s="169"/>
      <c r="AK283" s="169"/>
      <c r="AL283" s="169"/>
      <c r="AM283" s="169"/>
      <c r="AN283" s="169"/>
      <c r="AO283" s="169"/>
      <c r="AP283" s="169"/>
    </row>
    <row r="284" spans="1:56" s="53" customFormat="1" ht="15" customHeight="1" x14ac:dyDescent="0.3">
      <c r="A284" s="17"/>
      <c r="B284" s="104" t="s">
        <v>122</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4"/>
      <c r="AL284" s="104"/>
      <c r="AM284" s="104"/>
      <c r="AN284" s="104"/>
      <c r="AO284" s="104"/>
      <c r="AP284" s="104"/>
      <c r="AQ284" s="13"/>
      <c r="AR284" s="13"/>
      <c r="AS284" s="13"/>
      <c r="AT284" s="13"/>
      <c r="AU284" s="13"/>
      <c r="AV284" s="13"/>
      <c r="AW284" s="13"/>
      <c r="AX284" s="13"/>
      <c r="AY284" s="13"/>
      <c r="AZ284" s="13"/>
      <c r="BA284" s="13"/>
      <c r="BB284" s="13"/>
      <c r="BC284" s="13"/>
      <c r="BD284" s="13"/>
    </row>
    <row r="285" spans="1:56" ht="15" customHeight="1" x14ac:dyDescent="0.25">
      <c r="A285" s="1"/>
      <c r="B285" s="248"/>
      <c r="C285" s="249"/>
      <c r="D285" s="249"/>
      <c r="E285" s="249"/>
      <c r="F285" s="249"/>
      <c r="G285" s="249"/>
      <c r="H285" s="249"/>
      <c r="I285" s="249"/>
      <c r="J285" s="249"/>
      <c r="K285" s="249"/>
      <c r="L285" s="249"/>
      <c r="M285" s="249"/>
      <c r="N285" s="249"/>
      <c r="O285" s="249"/>
      <c r="P285" s="249"/>
      <c r="Q285" s="249"/>
      <c r="R285" s="249"/>
      <c r="S285" s="249"/>
      <c r="T285" s="249"/>
      <c r="U285" s="249"/>
      <c r="V285" s="249"/>
      <c r="W285" s="249"/>
      <c r="X285" s="249"/>
      <c r="Y285" s="249"/>
      <c r="Z285" s="249"/>
      <c r="AA285" s="249"/>
      <c r="AB285" s="249"/>
      <c r="AC285" s="249"/>
      <c r="AD285" s="249"/>
      <c r="AE285" s="249"/>
      <c r="AF285" s="249"/>
      <c r="AG285" s="249"/>
      <c r="AH285" s="249"/>
      <c r="AI285" s="249"/>
      <c r="AJ285" s="249"/>
      <c r="AK285" s="249"/>
      <c r="AL285" s="249"/>
      <c r="AM285" s="249"/>
      <c r="AN285" s="249"/>
      <c r="AO285" s="249"/>
      <c r="AP285" s="250"/>
    </row>
    <row r="286" spans="1:56" ht="15" customHeight="1" x14ac:dyDescent="0.25">
      <c r="A286" s="1"/>
      <c r="B286" s="251"/>
      <c r="C286" s="252"/>
      <c r="D286" s="252"/>
      <c r="E286" s="252"/>
      <c r="F286" s="252"/>
      <c r="G286" s="252"/>
      <c r="H286" s="252"/>
      <c r="I286" s="252"/>
      <c r="J286" s="252"/>
      <c r="K286" s="252"/>
      <c r="L286" s="252"/>
      <c r="M286" s="252"/>
      <c r="N286" s="252"/>
      <c r="O286" s="252"/>
      <c r="P286" s="252"/>
      <c r="Q286" s="252"/>
      <c r="R286" s="252"/>
      <c r="S286" s="252"/>
      <c r="T286" s="252"/>
      <c r="U286" s="252"/>
      <c r="V286" s="252"/>
      <c r="W286" s="252"/>
      <c r="X286" s="252"/>
      <c r="Y286" s="252"/>
      <c r="Z286" s="252"/>
      <c r="AA286" s="252"/>
      <c r="AB286" s="252"/>
      <c r="AC286" s="252"/>
      <c r="AD286" s="252"/>
      <c r="AE286" s="252"/>
      <c r="AF286" s="252"/>
      <c r="AG286" s="252"/>
      <c r="AH286" s="252"/>
      <c r="AI286" s="252"/>
      <c r="AJ286" s="252"/>
      <c r="AK286" s="252"/>
      <c r="AL286" s="252"/>
      <c r="AM286" s="252"/>
      <c r="AN286" s="252"/>
      <c r="AO286" s="252"/>
      <c r="AP286" s="253"/>
    </row>
    <row r="287" spans="1:56" ht="15" customHeight="1" x14ac:dyDescent="0.25">
      <c r="A287" s="1"/>
      <c r="B287" s="251"/>
      <c r="C287" s="252"/>
      <c r="D287" s="252"/>
      <c r="E287" s="252"/>
      <c r="F287" s="252"/>
      <c r="G287" s="252"/>
      <c r="H287" s="252"/>
      <c r="I287" s="252"/>
      <c r="J287" s="252"/>
      <c r="K287" s="252"/>
      <c r="L287" s="252"/>
      <c r="M287" s="252"/>
      <c r="N287" s="252"/>
      <c r="O287" s="252"/>
      <c r="P287" s="252"/>
      <c r="Q287" s="252"/>
      <c r="R287" s="252"/>
      <c r="S287" s="252"/>
      <c r="T287" s="252"/>
      <c r="U287" s="252"/>
      <c r="V287" s="252"/>
      <c r="W287" s="252"/>
      <c r="X287" s="252"/>
      <c r="Y287" s="252"/>
      <c r="Z287" s="252"/>
      <c r="AA287" s="252"/>
      <c r="AB287" s="252"/>
      <c r="AC287" s="252"/>
      <c r="AD287" s="252"/>
      <c r="AE287" s="252"/>
      <c r="AF287" s="252"/>
      <c r="AG287" s="252"/>
      <c r="AH287" s="252"/>
      <c r="AI287" s="252"/>
      <c r="AJ287" s="252"/>
      <c r="AK287" s="252"/>
      <c r="AL287" s="252"/>
      <c r="AM287" s="252"/>
      <c r="AN287" s="252"/>
      <c r="AO287" s="252"/>
      <c r="AP287" s="253"/>
    </row>
    <row r="288" spans="1:56" ht="15" customHeight="1" x14ac:dyDescent="0.25">
      <c r="A288" s="1"/>
      <c r="B288" s="251"/>
      <c r="C288" s="252"/>
      <c r="D288" s="252"/>
      <c r="E288" s="252"/>
      <c r="F288" s="252"/>
      <c r="G288" s="252"/>
      <c r="H288" s="252"/>
      <c r="I288" s="252"/>
      <c r="J288" s="252"/>
      <c r="K288" s="252"/>
      <c r="L288" s="252"/>
      <c r="M288" s="252"/>
      <c r="N288" s="252"/>
      <c r="O288" s="252"/>
      <c r="P288" s="252"/>
      <c r="Q288" s="252"/>
      <c r="R288" s="252"/>
      <c r="S288" s="252"/>
      <c r="T288" s="252"/>
      <c r="U288" s="252"/>
      <c r="V288" s="252"/>
      <c r="W288" s="252"/>
      <c r="X288" s="252"/>
      <c r="Y288" s="252"/>
      <c r="Z288" s="252"/>
      <c r="AA288" s="252"/>
      <c r="AB288" s="252"/>
      <c r="AC288" s="252"/>
      <c r="AD288" s="252"/>
      <c r="AE288" s="252"/>
      <c r="AF288" s="252"/>
      <c r="AG288" s="252"/>
      <c r="AH288" s="252"/>
      <c r="AI288" s="252"/>
      <c r="AJ288" s="252"/>
      <c r="AK288" s="252"/>
      <c r="AL288" s="252"/>
      <c r="AM288" s="252"/>
      <c r="AN288" s="252"/>
      <c r="AO288" s="252"/>
      <c r="AP288" s="253"/>
    </row>
    <row r="289" spans="1:42" ht="15" customHeight="1" x14ac:dyDescent="0.25">
      <c r="A289" s="1"/>
      <c r="B289" s="251"/>
      <c r="C289" s="252"/>
      <c r="D289" s="252"/>
      <c r="E289" s="252"/>
      <c r="F289" s="252"/>
      <c r="G289" s="252"/>
      <c r="H289" s="252"/>
      <c r="I289" s="252"/>
      <c r="J289" s="252"/>
      <c r="K289" s="252"/>
      <c r="L289" s="252"/>
      <c r="M289" s="252"/>
      <c r="N289" s="252"/>
      <c r="O289" s="252"/>
      <c r="P289" s="252"/>
      <c r="Q289" s="252"/>
      <c r="R289" s="252"/>
      <c r="S289" s="252"/>
      <c r="T289" s="252"/>
      <c r="U289" s="252"/>
      <c r="V289" s="252"/>
      <c r="W289" s="252"/>
      <c r="X289" s="252"/>
      <c r="Y289" s="252"/>
      <c r="Z289" s="252"/>
      <c r="AA289" s="252"/>
      <c r="AB289" s="252"/>
      <c r="AC289" s="252"/>
      <c r="AD289" s="252"/>
      <c r="AE289" s="252"/>
      <c r="AF289" s="252"/>
      <c r="AG289" s="252"/>
      <c r="AH289" s="252"/>
      <c r="AI289" s="252"/>
      <c r="AJ289" s="252"/>
      <c r="AK289" s="252"/>
      <c r="AL289" s="252"/>
      <c r="AM289" s="252"/>
      <c r="AN289" s="252"/>
      <c r="AO289" s="252"/>
      <c r="AP289" s="253"/>
    </row>
    <row r="290" spans="1:42" ht="15" customHeight="1" x14ac:dyDescent="0.25">
      <c r="A290" s="1"/>
      <c r="B290" s="251"/>
      <c r="C290" s="252"/>
      <c r="D290" s="252"/>
      <c r="E290" s="252"/>
      <c r="F290" s="252"/>
      <c r="G290" s="252"/>
      <c r="H290" s="252"/>
      <c r="I290" s="252"/>
      <c r="J290" s="252"/>
      <c r="K290" s="252"/>
      <c r="L290" s="252"/>
      <c r="M290" s="252"/>
      <c r="N290" s="252"/>
      <c r="O290" s="252"/>
      <c r="P290" s="252"/>
      <c r="Q290" s="252"/>
      <c r="R290" s="252"/>
      <c r="S290" s="252"/>
      <c r="T290" s="252"/>
      <c r="U290" s="252"/>
      <c r="V290" s="252"/>
      <c r="W290" s="252"/>
      <c r="X290" s="252"/>
      <c r="Y290" s="252"/>
      <c r="Z290" s="252"/>
      <c r="AA290" s="252"/>
      <c r="AB290" s="252"/>
      <c r="AC290" s="252"/>
      <c r="AD290" s="252"/>
      <c r="AE290" s="252"/>
      <c r="AF290" s="252"/>
      <c r="AG290" s="252"/>
      <c r="AH290" s="252"/>
      <c r="AI290" s="252"/>
      <c r="AJ290" s="252"/>
      <c r="AK290" s="252"/>
      <c r="AL290" s="252"/>
      <c r="AM290" s="252"/>
      <c r="AN290" s="252"/>
      <c r="AO290" s="252"/>
      <c r="AP290" s="253"/>
    </row>
    <row r="291" spans="1:42" ht="15" customHeight="1" x14ac:dyDescent="0.25">
      <c r="A291" s="1"/>
      <c r="B291" s="251"/>
      <c r="C291" s="252"/>
      <c r="D291" s="252"/>
      <c r="E291" s="252"/>
      <c r="F291" s="252"/>
      <c r="G291" s="252"/>
      <c r="H291" s="252"/>
      <c r="I291" s="252"/>
      <c r="J291" s="252"/>
      <c r="K291" s="252"/>
      <c r="L291" s="252"/>
      <c r="M291" s="252"/>
      <c r="N291" s="252"/>
      <c r="O291" s="252"/>
      <c r="P291" s="252"/>
      <c r="Q291" s="252"/>
      <c r="R291" s="252"/>
      <c r="S291" s="252"/>
      <c r="T291" s="252"/>
      <c r="U291" s="252"/>
      <c r="V291" s="252"/>
      <c r="W291" s="252"/>
      <c r="X291" s="252"/>
      <c r="Y291" s="252"/>
      <c r="Z291" s="252"/>
      <c r="AA291" s="252"/>
      <c r="AB291" s="252"/>
      <c r="AC291" s="252"/>
      <c r="AD291" s="252"/>
      <c r="AE291" s="252"/>
      <c r="AF291" s="252"/>
      <c r="AG291" s="252"/>
      <c r="AH291" s="252"/>
      <c r="AI291" s="252"/>
      <c r="AJ291" s="252"/>
      <c r="AK291" s="252"/>
      <c r="AL291" s="252"/>
      <c r="AM291" s="252"/>
      <c r="AN291" s="252"/>
      <c r="AO291" s="252"/>
      <c r="AP291" s="253"/>
    </row>
    <row r="292" spans="1:42" ht="15" customHeight="1" x14ac:dyDescent="0.25">
      <c r="A292" s="1"/>
      <c r="B292" s="251"/>
      <c r="C292" s="252"/>
      <c r="D292" s="252"/>
      <c r="E292" s="252"/>
      <c r="F292" s="252"/>
      <c r="G292" s="252"/>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3"/>
    </row>
    <row r="293" spans="1:42" ht="15" customHeight="1" x14ac:dyDescent="0.25">
      <c r="A293" s="1"/>
      <c r="B293" s="251"/>
      <c r="C293" s="252"/>
      <c r="D293" s="252"/>
      <c r="E293" s="252"/>
      <c r="F293" s="252"/>
      <c r="G293" s="252"/>
      <c r="H293" s="252"/>
      <c r="I293" s="252"/>
      <c r="J293" s="252"/>
      <c r="K293" s="252"/>
      <c r="L293" s="252"/>
      <c r="M293" s="252"/>
      <c r="N293" s="252"/>
      <c r="O293" s="252"/>
      <c r="P293" s="252"/>
      <c r="Q293" s="252"/>
      <c r="R293" s="252"/>
      <c r="S293" s="252"/>
      <c r="T293" s="252"/>
      <c r="U293" s="252"/>
      <c r="V293" s="252"/>
      <c r="W293" s="252"/>
      <c r="X293" s="252"/>
      <c r="Y293" s="252"/>
      <c r="Z293" s="252"/>
      <c r="AA293" s="252"/>
      <c r="AB293" s="252"/>
      <c r="AC293" s="252"/>
      <c r="AD293" s="252"/>
      <c r="AE293" s="252"/>
      <c r="AF293" s="252"/>
      <c r="AG293" s="252"/>
      <c r="AH293" s="252"/>
      <c r="AI293" s="252"/>
      <c r="AJ293" s="252"/>
      <c r="AK293" s="252"/>
      <c r="AL293" s="252"/>
      <c r="AM293" s="252"/>
      <c r="AN293" s="252"/>
      <c r="AO293" s="252"/>
      <c r="AP293" s="253"/>
    </row>
    <row r="294" spans="1:42" ht="15" customHeight="1" x14ac:dyDescent="0.25">
      <c r="A294" s="1"/>
      <c r="B294" s="251"/>
      <c r="C294" s="252"/>
      <c r="D294" s="252"/>
      <c r="E294" s="252"/>
      <c r="F294" s="252"/>
      <c r="G294" s="252"/>
      <c r="H294" s="252"/>
      <c r="I294" s="252"/>
      <c r="J294" s="252"/>
      <c r="K294" s="252"/>
      <c r="L294" s="252"/>
      <c r="M294" s="252"/>
      <c r="N294" s="252"/>
      <c r="O294" s="252"/>
      <c r="P294" s="252"/>
      <c r="Q294" s="252"/>
      <c r="R294" s="252"/>
      <c r="S294" s="252"/>
      <c r="T294" s="252"/>
      <c r="U294" s="252"/>
      <c r="V294" s="252"/>
      <c r="W294" s="252"/>
      <c r="X294" s="252"/>
      <c r="Y294" s="252"/>
      <c r="Z294" s="252"/>
      <c r="AA294" s="252"/>
      <c r="AB294" s="252"/>
      <c r="AC294" s="252"/>
      <c r="AD294" s="252"/>
      <c r="AE294" s="252"/>
      <c r="AF294" s="252"/>
      <c r="AG294" s="252"/>
      <c r="AH294" s="252"/>
      <c r="AI294" s="252"/>
      <c r="AJ294" s="252"/>
      <c r="AK294" s="252"/>
      <c r="AL294" s="252"/>
      <c r="AM294" s="252"/>
      <c r="AN294" s="252"/>
      <c r="AO294" s="252"/>
      <c r="AP294" s="253"/>
    </row>
    <row r="295" spans="1:42" ht="15" customHeight="1" x14ac:dyDescent="0.25">
      <c r="A295" s="1"/>
      <c r="B295" s="254"/>
      <c r="C295" s="255"/>
      <c r="D295" s="255"/>
      <c r="E295" s="255"/>
      <c r="F295" s="255"/>
      <c r="G295" s="255"/>
      <c r="H295" s="255"/>
      <c r="I295" s="255"/>
      <c r="J295" s="255"/>
      <c r="K295" s="255"/>
      <c r="L295" s="255"/>
      <c r="M295" s="255"/>
      <c r="N295" s="255"/>
      <c r="O295" s="255"/>
      <c r="P295" s="255"/>
      <c r="Q295" s="255"/>
      <c r="R295" s="255"/>
      <c r="S295" s="255"/>
      <c r="T295" s="255"/>
      <c r="U295" s="255"/>
      <c r="V295" s="255"/>
      <c r="W295" s="255"/>
      <c r="X295" s="255"/>
      <c r="Y295" s="255"/>
      <c r="Z295" s="255"/>
      <c r="AA295" s="255"/>
      <c r="AB295" s="255"/>
      <c r="AC295" s="255"/>
      <c r="AD295" s="255"/>
      <c r="AE295" s="255"/>
      <c r="AF295" s="255"/>
      <c r="AG295" s="255"/>
      <c r="AH295" s="255"/>
      <c r="AI295" s="255"/>
      <c r="AJ295" s="255"/>
      <c r="AK295" s="255"/>
      <c r="AL295" s="255"/>
      <c r="AM295" s="255"/>
      <c r="AN295" s="255"/>
      <c r="AO295" s="255"/>
      <c r="AP295" s="256"/>
    </row>
    <row r="296" spans="1:42" ht="2.25" customHeight="1" x14ac:dyDescent="0.25">
      <c r="A296" s="1"/>
    </row>
    <row r="297" spans="1:42" ht="15" customHeight="1" x14ac:dyDescent="0.25">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c r="AO297" s="112"/>
      <c r="AP297" s="112"/>
    </row>
    <row r="298" spans="1:42" ht="2.25" customHeight="1" x14ac:dyDescent="0.25">
      <c r="A298" s="1"/>
    </row>
    <row r="299" spans="1:42" ht="30" customHeight="1" x14ac:dyDescent="0.25">
      <c r="A299" s="43">
        <v>30</v>
      </c>
      <c r="B299" s="237" t="s">
        <v>123</v>
      </c>
      <c r="C299" s="257"/>
      <c r="D299" s="257"/>
      <c r="E299" s="257"/>
      <c r="F299" s="257"/>
      <c r="G299" s="257"/>
      <c r="H299" s="257"/>
      <c r="I299" s="257"/>
      <c r="J299" s="257"/>
      <c r="K299" s="257"/>
      <c r="L299" s="257"/>
      <c r="M299" s="257"/>
      <c r="N299" s="257"/>
      <c r="O299" s="257"/>
      <c r="P299" s="257"/>
      <c r="Q299" s="257"/>
      <c r="R299" s="257"/>
      <c r="S299" s="257"/>
      <c r="T299" s="257"/>
      <c r="U299" s="257"/>
      <c r="V299" s="257"/>
      <c r="W299" s="257"/>
      <c r="X299" s="257"/>
      <c r="Y299" s="257"/>
      <c r="Z299" s="257"/>
      <c r="AA299" s="257"/>
      <c r="AB299" s="257"/>
      <c r="AC299" s="257"/>
      <c r="AD299" s="257"/>
      <c r="AE299" s="257"/>
      <c r="AF299" s="257"/>
      <c r="AG299" s="257"/>
      <c r="AH299" s="257"/>
      <c r="AI299" s="257"/>
      <c r="AJ299" s="257"/>
      <c r="AK299" s="257"/>
      <c r="AL299" s="257"/>
      <c r="AM299" s="257"/>
      <c r="AN299" s="257"/>
      <c r="AO299" s="257"/>
      <c r="AP299" s="257"/>
    </row>
    <row r="300" spans="1:42" ht="2.25" customHeight="1" x14ac:dyDescent="0.25">
      <c r="A300" s="1"/>
    </row>
    <row r="301" spans="1:42" ht="15" customHeight="1" x14ac:dyDescent="0.25">
      <c r="A301" s="43"/>
      <c r="B301" s="44"/>
      <c r="C301" s="232" t="s">
        <v>124</v>
      </c>
      <c r="D301" s="232"/>
      <c r="E301" s="232"/>
      <c r="F301" s="232"/>
      <c r="G301" s="232"/>
      <c r="H301" s="232"/>
      <c r="I301" s="232"/>
      <c r="J301" s="232"/>
      <c r="K301" s="232"/>
      <c r="L301" s="232"/>
      <c r="M301" s="232"/>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232"/>
      <c r="AL301" s="232"/>
      <c r="AM301" s="232"/>
      <c r="AN301" s="232"/>
      <c r="AO301" s="232"/>
      <c r="AP301" s="232"/>
    </row>
    <row r="302" spans="1:42" ht="2.25" customHeight="1" x14ac:dyDescent="0.25">
      <c r="A302" s="1"/>
    </row>
    <row r="303" spans="1:42" ht="15" customHeight="1" x14ac:dyDescent="0.25">
      <c r="A303" s="43"/>
      <c r="B303" s="44"/>
      <c r="C303" s="232" t="s">
        <v>125</v>
      </c>
      <c r="D303" s="232"/>
      <c r="E303" s="232"/>
      <c r="F303" s="232"/>
      <c r="G303" s="232"/>
      <c r="H303" s="232"/>
      <c r="I303" s="232"/>
      <c r="J303" s="232"/>
      <c r="K303" s="232"/>
      <c r="L303" s="232"/>
      <c r="M303" s="232"/>
      <c r="N303" s="232"/>
      <c r="O303" s="232"/>
      <c r="P303" s="232"/>
      <c r="Q303" s="232"/>
      <c r="R303" s="232"/>
      <c r="S303" s="232"/>
      <c r="T303" s="232"/>
      <c r="U303" s="232"/>
      <c r="V303" s="232"/>
      <c r="W303" s="232"/>
      <c r="X303" s="232"/>
      <c r="Y303" s="232"/>
      <c r="Z303" s="232"/>
      <c r="AA303" s="232"/>
      <c r="AB303" s="232"/>
      <c r="AC303" s="232"/>
      <c r="AD303" s="232"/>
      <c r="AE303" s="232"/>
      <c r="AF303" s="232"/>
      <c r="AG303" s="232"/>
      <c r="AH303" s="232"/>
      <c r="AI303" s="232"/>
      <c r="AJ303" s="232"/>
      <c r="AK303" s="232"/>
      <c r="AL303" s="232"/>
      <c r="AM303" s="232"/>
      <c r="AN303" s="232"/>
      <c r="AO303" s="232"/>
      <c r="AP303" s="232"/>
    </row>
    <row r="304" spans="1:42" ht="15" customHeight="1" x14ac:dyDescent="0.25">
      <c r="A304" s="1"/>
    </row>
    <row r="305" spans="1:42" ht="15" customHeight="1" x14ac:dyDescent="0.25">
      <c r="A305" s="43">
        <v>31</v>
      </c>
      <c r="B305" s="233" t="s">
        <v>126</v>
      </c>
      <c r="C305" s="233"/>
      <c r="D305" s="233"/>
      <c r="E305" s="233"/>
      <c r="F305" s="233"/>
      <c r="G305" s="233"/>
      <c r="H305" s="233"/>
      <c r="I305" s="233"/>
      <c r="J305" s="233"/>
      <c r="K305" s="233"/>
      <c r="L305" s="233"/>
      <c r="M305" s="233"/>
      <c r="N305" s="233"/>
      <c r="O305" s="233"/>
      <c r="P305" s="233"/>
      <c r="Q305" s="233"/>
      <c r="R305" s="233"/>
      <c r="S305" s="233"/>
      <c r="T305" s="233"/>
      <c r="U305" s="233"/>
      <c r="V305" s="233"/>
      <c r="W305" s="233"/>
      <c r="X305" s="233"/>
      <c r="Y305" s="233"/>
      <c r="Z305" s="233"/>
      <c r="AA305" s="233"/>
      <c r="AB305" s="233"/>
      <c r="AC305" s="233"/>
      <c r="AD305" s="233"/>
      <c r="AE305" s="233"/>
      <c r="AF305" s="233"/>
      <c r="AG305" s="233"/>
      <c r="AH305" s="233"/>
      <c r="AI305" s="233"/>
      <c r="AJ305" s="233"/>
      <c r="AK305" s="233"/>
      <c r="AL305" s="233"/>
      <c r="AM305" s="233"/>
      <c r="AN305" s="233"/>
      <c r="AO305" s="233"/>
      <c r="AP305" s="233"/>
    </row>
    <row r="306" spans="1:42" ht="15" customHeight="1" x14ac:dyDescent="0.25">
      <c r="A306" s="43"/>
      <c r="B306" s="44"/>
      <c r="C306" s="232" t="s">
        <v>127</v>
      </c>
      <c r="D306" s="232"/>
      <c r="E306" s="232"/>
      <c r="F306" s="232"/>
      <c r="G306" s="232"/>
      <c r="H306" s="232"/>
      <c r="I306" s="232"/>
      <c r="J306" s="232"/>
      <c r="K306" s="232"/>
      <c r="L306" s="232"/>
      <c r="M306" s="232"/>
      <c r="N306" s="232"/>
      <c r="O306" s="232"/>
      <c r="P306" s="232"/>
      <c r="Q306" s="232"/>
      <c r="R306" s="232"/>
      <c r="S306" s="232"/>
      <c r="T306" s="232"/>
      <c r="U306" s="232"/>
      <c r="V306" s="232"/>
      <c r="W306" s="232"/>
      <c r="X306" s="232"/>
      <c r="Y306" s="232"/>
      <c r="Z306" s="232"/>
      <c r="AA306" s="232"/>
      <c r="AB306" s="232"/>
      <c r="AC306" s="232"/>
      <c r="AD306" s="232"/>
      <c r="AE306" s="232"/>
      <c r="AF306" s="232"/>
      <c r="AG306" s="232"/>
      <c r="AH306" s="232"/>
      <c r="AI306" s="232"/>
      <c r="AJ306" s="232"/>
      <c r="AK306" s="232"/>
      <c r="AL306" s="232"/>
      <c r="AM306" s="232"/>
      <c r="AN306" s="232"/>
      <c r="AO306" s="232"/>
      <c r="AP306" s="232"/>
    </row>
    <row r="307" spans="1:42" ht="2.25" customHeight="1" x14ac:dyDescent="0.25">
      <c r="A307" s="1"/>
    </row>
    <row r="308" spans="1:42" ht="15" customHeight="1" x14ac:dyDescent="0.25">
      <c r="A308" s="43"/>
      <c r="B308" s="44"/>
      <c r="C308" s="232" t="s">
        <v>128</v>
      </c>
      <c r="D308" s="232"/>
      <c r="E308" s="232"/>
      <c r="F308" s="232"/>
      <c r="G308" s="232"/>
      <c r="H308" s="232"/>
      <c r="I308" s="232"/>
      <c r="J308" s="232"/>
      <c r="K308" s="232"/>
      <c r="L308" s="232"/>
      <c r="M308" s="232"/>
      <c r="N308" s="232"/>
      <c r="O308" s="232"/>
      <c r="P308" s="232"/>
      <c r="Q308" s="232"/>
      <c r="R308" s="232"/>
      <c r="S308" s="232"/>
      <c r="T308" s="232"/>
      <c r="U308" s="232"/>
      <c r="V308" s="232"/>
      <c r="W308" s="232"/>
      <c r="X308" s="232"/>
      <c r="Y308" s="232"/>
      <c r="Z308" s="232"/>
      <c r="AA308" s="232"/>
      <c r="AB308" s="232"/>
      <c r="AC308" s="232"/>
      <c r="AD308" s="232"/>
      <c r="AE308" s="232"/>
      <c r="AF308" s="232"/>
      <c r="AG308" s="232"/>
      <c r="AH308" s="232"/>
      <c r="AI308" s="232"/>
      <c r="AJ308" s="232"/>
      <c r="AK308" s="232"/>
      <c r="AL308" s="232"/>
      <c r="AM308" s="232"/>
      <c r="AN308" s="232"/>
      <c r="AO308" s="232"/>
      <c r="AP308" s="232"/>
    </row>
    <row r="309" spans="1:42" ht="2.25" customHeight="1" x14ac:dyDescent="0.25">
      <c r="A309" s="43"/>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c r="AH309" s="44"/>
      <c r="AI309" s="44"/>
      <c r="AJ309" s="44"/>
      <c r="AK309" s="44"/>
      <c r="AL309" s="44"/>
      <c r="AM309" s="44"/>
      <c r="AN309" s="44"/>
      <c r="AO309" s="44"/>
      <c r="AP309" s="44"/>
    </row>
    <row r="310" spans="1:42" ht="15" customHeight="1" x14ac:dyDescent="0.25">
      <c r="C310" s="170" t="s">
        <v>129</v>
      </c>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row>
    <row r="311" spans="1:42" ht="2.25" customHeight="1" x14ac:dyDescent="0.25">
      <c r="A311" s="1"/>
    </row>
    <row r="312" spans="1:42" ht="15" customHeight="1" x14ac:dyDescent="0.25">
      <c r="A312" s="43"/>
      <c r="B312" s="44"/>
      <c r="C312" s="232" t="s">
        <v>130</v>
      </c>
      <c r="D312" s="232"/>
      <c r="E312" s="232"/>
      <c r="F312" s="232"/>
      <c r="G312" s="232"/>
      <c r="H312" s="232"/>
      <c r="I312" s="232"/>
      <c r="J312" s="232"/>
      <c r="K312" s="232"/>
      <c r="L312" s="232"/>
      <c r="M312" s="232"/>
      <c r="N312" s="232"/>
      <c r="O312" s="232"/>
      <c r="P312" s="232"/>
      <c r="Q312" s="232"/>
      <c r="R312" s="232"/>
      <c r="S312" s="232"/>
      <c r="T312" s="232"/>
      <c r="U312" s="232"/>
      <c r="V312" s="232"/>
      <c r="W312" s="232"/>
      <c r="X312" s="232"/>
      <c r="Y312" s="232"/>
      <c r="Z312" s="232"/>
      <c r="AA312" s="232"/>
      <c r="AB312" s="232"/>
      <c r="AC312" s="232"/>
      <c r="AD312" s="232"/>
      <c r="AE312" s="232"/>
      <c r="AF312" s="232"/>
      <c r="AG312" s="232"/>
      <c r="AH312" s="232"/>
      <c r="AI312" s="232"/>
      <c r="AJ312" s="232"/>
      <c r="AK312" s="232"/>
      <c r="AL312" s="232"/>
      <c r="AM312" s="232"/>
      <c r="AN312" s="232"/>
      <c r="AO312" s="232"/>
      <c r="AP312" s="232"/>
    </row>
    <row r="313" spans="1:42" ht="2.25" customHeight="1" x14ac:dyDescent="0.25">
      <c r="A313" s="1"/>
    </row>
    <row r="314" spans="1:42" ht="15" customHeight="1" x14ac:dyDescent="0.25">
      <c r="A314" s="43"/>
      <c r="B314" s="44"/>
      <c r="C314" s="45" t="s">
        <v>131</v>
      </c>
      <c r="D314" s="45"/>
      <c r="E314" s="45"/>
      <c r="F314" s="46"/>
      <c r="G314" s="46"/>
      <c r="H314" s="46"/>
      <c r="I314" s="234"/>
      <c r="J314" s="235"/>
      <c r="K314" s="235"/>
      <c r="L314" s="235"/>
      <c r="M314" s="235"/>
      <c r="N314" s="235"/>
      <c r="O314" s="235"/>
      <c r="P314" s="235"/>
      <c r="Q314" s="235"/>
      <c r="R314" s="235"/>
      <c r="S314" s="235"/>
      <c r="T314" s="235"/>
      <c r="U314" s="235"/>
      <c r="V314" s="235"/>
      <c r="W314" s="235"/>
      <c r="X314" s="235"/>
      <c r="Y314" s="235"/>
      <c r="Z314" s="235"/>
      <c r="AA314" s="235"/>
      <c r="AB314" s="235"/>
      <c r="AC314" s="235"/>
      <c r="AD314" s="235"/>
      <c r="AE314" s="235"/>
      <c r="AF314" s="235"/>
      <c r="AG314" s="235"/>
      <c r="AH314" s="235"/>
      <c r="AI314" s="235"/>
      <c r="AJ314" s="235"/>
      <c r="AK314" s="235"/>
      <c r="AL314" s="235"/>
      <c r="AM314" s="235"/>
      <c r="AN314" s="235"/>
      <c r="AO314" s="235"/>
      <c r="AP314" s="236"/>
    </row>
    <row r="315" spans="1:42" ht="15" customHeight="1" x14ac:dyDescent="0.25">
      <c r="A315" s="43"/>
      <c r="B315" s="44"/>
      <c r="C315" s="45"/>
      <c r="D315" s="45"/>
      <c r="E315" s="45"/>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row>
    <row r="316" spans="1:42" ht="30" customHeight="1" x14ac:dyDescent="0.25">
      <c r="A316" s="43">
        <v>32</v>
      </c>
      <c r="B316" s="237" t="s">
        <v>132</v>
      </c>
      <c r="C316" s="237"/>
      <c r="D316" s="237"/>
      <c r="E316" s="237"/>
      <c r="F316" s="237"/>
      <c r="G316" s="237"/>
      <c r="H316" s="237"/>
      <c r="I316" s="237"/>
      <c r="J316" s="237"/>
      <c r="K316" s="237"/>
      <c r="L316" s="237"/>
      <c r="M316" s="237"/>
      <c r="N316" s="237"/>
      <c r="O316" s="237"/>
      <c r="P316" s="237"/>
      <c r="Q316" s="237"/>
      <c r="R316" s="237"/>
      <c r="S316" s="237"/>
      <c r="T316" s="237"/>
      <c r="U316" s="237"/>
      <c r="V316" s="237"/>
      <c r="W316" s="237"/>
      <c r="X316" s="237"/>
      <c r="Y316" s="237"/>
      <c r="Z316" s="237"/>
      <c r="AA316" s="237"/>
      <c r="AB316" s="237"/>
      <c r="AC316" s="237"/>
      <c r="AD316" s="237"/>
      <c r="AE316" s="237"/>
      <c r="AF316" s="237"/>
      <c r="AG316" s="237"/>
      <c r="AH316" s="237"/>
      <c r="AI316" s="237"/>
      <c r="AJ316" s="237"/>
      <c r="AK316" s="237"/>
      <c r="AL316" s="237"/>
      <c r="AM316" s="237"/>
      <c r="AN316" s="237"/>
      <c r="AO316" s="237"/>
      <c r="AP316" s="237"/>
    </row>
    <row r="317" spans="1:42" ht="17.25" customHeight="1" x14ac:dyDescent="0.25">
      <c r="A317" s="43"/>
      <c r="B317" s="44"/>
      <c r="C317" s="232" t="s">
        <v>133</v>
      </c>
      <c r="D317" s="232"/>
      <c r="E317" s="232"/>
      <c r="F317" s="232"/>
      <c r="G317" s="232"/>
      <c r="H317" s="232"/>
      <c r="I317" s="232"/>
      <c r="J317" s="232"/>
      <c r="K317" s="232"/>
      <c r="L317" s="232"/>
      <c r="M317" s="232"/>
      <c r="N317" s="232"/>
      <c r="O317" s="232"/>
      <c r="P317" s="232"/>
      <c r="Q317" s="232"/>
      <c r="R317" s="232"/>
      <c r="S317" s="232"/>
      <c r="T317" s="232"/>
      <c r="U317" s="232"/>
      <c r="V317" s="232"/>
      <c r="W317" s="232"/>
      <c r="X317" s="232"/>
      <c r="Y317" s="232"/>
      <c r="Z317" s="232"/>
      <c r="AA317" s="232"/>
      <c r="AB317" s="232"/>
      <c r="AC317" s="232"/>
      <c r="AD317" s="232"/>
      <c r="AE317" s="232"/>
      <c r="AF317" s="232"/>
      <c r="AG317" s="232"/>
      <c r="AH317" s="232"/>
      <c r="AI317" s="232"/>
      <c r="AJ317" s="232"/>
      <c r="AK317" s="232"/>
      <c r="AL317" s="232"/>
      <c r="AM317" s="232"/>
      <c r="AN317" s="232"/>
      <c r="AO317" s="232"/>
      <c r="AP317" s="232"/>
    </row>
    <row r="318" spans="1:42" ht="15" customHeight="1" x14ac:dyDescent="0.25">
      <c r="A318" s="13"/>
      <c r="C318" s="232" t="s">
        <v>134</v>
      </c>
      <c r="D318" s="232"/>
      <c r="E318" s="232"/>
      <c r="F318" s="232"/>
      <c r="G318" s="232"/>
      <c r="H318" s="232"/>
      <c r="I318" s="232"/>
      <c r="J318" s="232"/>
      <c r="K318" s="232"/>
      <c r="L318" s="232"/>
      <c r="M318" s="232"/>
      <c r="N318" s="232"/>
      <c r="O318" s="232"/>
      <c r="P318" s="232"/>
      <c r="Q318" s="232"/>
      <c r="R318" s="232"/>
      <c r="S318" s="232"/>
      <c r="T318" s="232"/>
      <c r="U318" s="232"/>
      <c r="V318" s="232"/>
      <c r="W318" s="232"/>
      <c r="X318" s="232"/>
      <c r="Y318" s="232"/>
      <c r="Z318" s="232"/>
      <c r="AA318" s="232"/>
      <c r="AB318" s="232"/>
      <c r="AC318" s="232"/>
      <c r="AD318" s="232"/>
      <c r="AE318" s="232"/>
      <c r="AF318" s="232"/>
      <c r="AG318" s="232"/>
      <c r="AH318" s="232"/>
      <c r="AI318" s="232"/>
      <c r="AJ318" s="232"/>
      <c r="AK318" s="232"/>
      <c r="AL318" s="232"/>
      <c r="AM318" s="232"/>
      <c r="AN318" s="232"/>
      <c r="AO318" s="232"/>
      <c r="AP318" s="232"/>
    </row>
    <row r="319" spans="1:42" ht="15" customHeight="1" x14ac:dyDescent="0.25">
      <c r="A319" s="1"/>
      <c r="B319" s="44"/>
      <c r="C319" s="232"/>
      <c r="D319" s="232"/>
      <c r="E319" s="232"/>
      <c r="F319" s="232"/>
      <c r="G319" s="232"/>
      <c r="H319" s="232"/>
      <c r="I319" s="232"/>
      <c r="J319" s="232"/>
      <c r="K319" s="232"/>
      <c r="L319" s="232"/>
      <c r="M319" s="232"/>
      <c r="N319" s="232"/>
      <c r="O319" s="232"/>
      <c r="P319" s="232"/>
      <c r="Q319" s="232"/>
      <c r="R319" s="232"/>
      <c r="S319" s="232"/>
      <c r="T319" s="232"/>
      <c r="U319" s="232"/>
      <c r="V319" s="232"/>
      <c r="W319" s="232"/>
      <c r="X319" s="232"/>
      <c r="Y319" s="232"/>
      <c r="Z319" s="232"/>
      <c r="AA319" s="232"/>
      <c r="AB319" s="232"/>
      <c r="AC319" s="232"/>
      <c r="AD319" s="232"/>
      <c r="AE319" s="232"/>
      <c r="AF319" s="232"/>
      <c r="AG319" s="232"/>
      <c r="AH319" s="232"/>
      <c r="AI319" s="232"/>
      <c r="AJ319" s="232"/>
      <c r="AK319" s="232"/>
      <c r="AL319" s="232"/>
      <c r="AM319" s="232"/>
      <c r="AN319" s="232"/>
      <c r="AO319" s="232"/>
      <c r="AP319" s="232"/>
    </row>
    <row r="320" spans="1:42" ht="15" customHeight="1" x14ac:dyDescent="0.25">
      <c r="A320" s="1">
        <v>33</v>
      </c>
      <c r="B320" s="146" t="s">
        <v>135</v>
      </c>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c r="AA320" s="146"/>
      <c r="AB320" s="146"/>
      <c r="AC320" s="146"/>
      <c r="AD320" s="146"/>
      <c r="AE320" s="146"/>
      <c r="AF320" s="146"/>
      <c r="AG320" s="146"/>
      <c r="AH320" s="146"/>
      <c r="AI320" s="146"/>
      <c r="AJ320" s="146"/>
      <c r="AK320" s="146"/>
      <c r="AL320" s="146"/>
      <c r="AM320" s="146"/>
      <c r="AN320" s="146"/>
      <c r="AO320" s="146"/>
      <c r="AP320" s="146"/>
    </row>
    <row r="321" spans="1:46" ht="15" customHeight="1" x14ac:dyDescent="0.25">
      <c r="A321" s="1"/>
    </row>
    <row r="322" spans="1:46" ht="15" customHeight="1" x14ac:dyDescent="0.25">
      <c r="A322" s="1"/>
      <c r="B322" s="203"/>
      <c r="C322" s="204"/>
      <c r="D322" s="204"/>
      <c r="E322" s="205"/>
      <c r="G322" s="13" t="s">
        <v>136</v>
      </c>
    </row>
    <row r="323" spans="1:46" ht="15" customHeight="1" x14ac:dyDescent="0.25">
      <c r="A323" s="1"/>
      <c r="B323" s="41"/>
      <c r="C323" s="41"/>
      <c r="D323" s="41"/>
      <c r="E323" s="41"/>
    </row>
    <row r="324" spans="1:46" ht="2.25" customHeight="1" x14ac:dyDescent="0.25">
      <c r="A324" s="1"/>
      <c r="B324" s="41"/>
      <c r="C324" s="41"/>
      <c r="D324" s="41"/>
      <c r="E324" s="41"/>
      <c r="AQ324" s="24"/>
      <c r="AR324" s="24"/>
      <c r="AS324" s="24"/>
      <c r="AT324" s="24"/>
    </row>
    <row r="325" spans="1:46" ht="15" customHeight="1" x14ac:dyDescent="0.25">
      <c r="A325" s="1">
        <v>34</v>
      </c>
      <c r="B325" s="238" t="s">
        <v>137</v>
      </c>
      <c r="C325" s="238"/>
      <c r="D325" s="238"/>
      <c r="E325" s="238"/>
      <c r="F325" s="238"/>
      <c r="G325" s="238"/>
      <c r="H325" s="238"/>
      <c r="I325" s="238"/>
      <c r="J325" s="238"/>
      <c r="K325" s="238"/>
      <c r="L325" s="238"/>
      <c r="M325" s="238"/>
      <c r="N325" s="238"/>
      <c r="O325" s="238"/>
      <c r="P325" s="238"/>
      <c r="Q325" s="238"/>
      <c r="R325" s="238"/>
      <c r="S325" s="238"/>
      <c r="T325" s="238"/>
      <c r="U325" s="238"/>
      <c r="V325" s="238"/>
      <c r="W325" s="238"/>
      <c r="X325" s="238"/>
      <c r="Y325" s="238"/>
      <c r="Z325" s="238"/>
      <c r="AA325" s="238"/>
      <c r="AB325" s="238"/>
      <c r="AC325" s="238"/>
      <c r="AD325" s="238"/>
      <c r="AE325" s="238"/>
      <c r="AF325" s="238"/>
      <c r="AG325" s="238"/>
      <c r="AH325" s="238"/>
      <c r="AI325" s="238"/>
      <c r="AJ325" s="238"/>
      <c r="AK325" s="238"/>
      <c r="AL325" s="238"/>
      <c r="AM325" s="238"/>
      <c r="AN325" s="238"/>
      <c r="AO325" s="238"/>
      <c r="AP325" s="238"/>
      <c r="AQ325" s="24"/>
      <c r="AR325" s="24"/>
      <c r="AS325" s="24"/>
      <c r="AT325" s="24"/>
    </row>
    <row r="326" spans="1:46" ht="15" customHeight="1" x14ac:dyDescent="0.25">
      <c r="A326" s="1"/>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c r="AI326" s="42"/>
      <c r="AJ326" s="42"/>
      <c r="AK326" s="42"/>
      <c r="AL326" s="42"/>
      <c r="AM326" s="42"/>
      <c r="AN326" s="42"/>
      <c r="AO326" s="42"/>
      <c r="AP326" s="42"/>
      <c r="AQ326" s="24"/>
      <c r="AR326" s="24"/>
      <c r="AS326" s="24"/>
      <c r="AT326" s="24"/>
    </row>
    <row r="327" spans="1:46" ht="15" customHeight="1" x14ac:dyDescent="0.25">
      <c r="A327" s="1"/>
      <c r="B327" s="239"/>
      <c r="C327" s="239"/>
      <c r="D327" s="239"/>
      <c r="E327" s="239"/>
      <c r="F327" s="42"/>
      <c r="G327" s="41" t="s">
        <v>138</v>
      </c>
      <c r="H327" s="41"/>
      <c r="I327" s="41"/>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c r="AI327" s="42"/>
      <c r="AJ327" s="42"/>
      <c r="AK327" s="42"/>
      <c r="AL327" s="42"/>
      <c r="AM327" s="42"/>
      <c r="AN327" s="42"/>
      <c r="AO327" s="42"/>
      <c r="AP327" s="42"/>
      <c r="AQ327" s="24"/>
      <c r="AR327" s="24"/>
      <c r="AS327" s="24"/>
      <c r="AT327" s="24"/>
    </row>
    <row r="328" spans="1:46" ht="2.25" customHeight="1" x14ac:dyDescent="0.25">
      <c r="A328" s="1"/>
      <c r="B328" s="41"/>
      <c r="C328" s="41"/>
      <c r="D328" s="41"/>
      <c r="E328" s="41"/>
    </row>
    <row r="329" spans="1:46" ht="15" customHeight="1" x14ac:dyDescent="0.25">
      <c r="A329" s="1"/>
    </row>
    <row r="330" spans="1:46" ht="15" customHeight="1" x14ac:dyDescent="0.25">
      <c r="A330" s="1"/>
      <c r="B330" s="132" t="s">
        <v>139</v>
      </c>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c r="AO330" s="132"/>
      <c r="AP330" s="133"/>
    </row>
    <row r="331" spans="1:46" ht="15" customHeight="1" x14ac:dyDescent="0.25">
      <c r="A331" s="1"/>
    </row>
    <row r="332" spans="1:46" ht="15" customHeight="1" x14ac:dyDescent="0.25">
      <c r="A332" s="1"/>
    </row>
    <row r="333" spans="1:46" ht="15" customHeight="1" x14ac:dyDescent="0.25">
      <c r="A333" s="1">
        <v>35</v>
      </c>
      <c r="B333" s="183" t="s">
        <v>140</v>
      </c>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c r="AA333" s="144"/>
      <c r="AB333" s="144"/>
      <c r="AC333" s="144"/>
      <c r="AD333" s="144"/>
      <c r="AE333" s="144"/>
      <c r="AF333" s="144"/>
      <c r="AG333" s="144"/>
      <c r="AH333" s="144"/>
      <c r="AI333" s="144"/>
      <c r="AJ333" s="144"/>
      <c r="AK333" s="144"/>
      <c r="AL333" s="144"/>
      <c r="AM333" s="144"/>
      <c r="AN333" s="144"/>
      <c r="AO333" s="144"/>
      <c r="AP333" s="144"/>
    </row>
    <row r="334" spans="1:46" ht="2.25" customHeight="1" x14ac:dyDescent="0.25">
      <c r="A334" s="1"/>
    </row>
    <row r="335" spans="1:46" ht="15" customHeight="1" x14ac:dyDescent="0.25">
      <c r="A335" s="1"/>
      <c r="B335" s="140" t="s">
        <v>141</v>
      </c>
      <c r="C335" s="140"/>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K335" s="140"/>
      <c r="AL335" s="140"/>
      <c r="AM335" s="140"/>
      <c r="AN335" s="140"/>
      <c r="AO335" s="140"/>
      <c r="AP335" s="140"/>
    </row>
    <row r="336" spans="1:46" ht="2.25" customHeight="1" x14ac:dyDescent="0.25">
      <c r="A336" s="1"/>
    </row>
    <row r="337" spans="1:46" ht="15" customHeight="1" x14ac:dyDescent="0.25">
      <c r="A337" s="1"/>
      <c r="B337" s="123" t="s">
        <v>142</v>
      </c>
      <c r="C337" s="117"/>
      <c r="D337" s="117"/>
      <c r="E337" s="117"/>
      <c r="F337" s="117"/>
      <c r="G337" s="117"/>
      <c r="H337" s="117"/>
      <c r="I337" s="117"/>
      <c r="J337" s="117"/>
      <c r="K337" s="117"/>
      <c r="L337" s="117"/>
      <c r="M337" s="117"/>
      <c r="N337" s="117"/>
      <c r="O337" s="117"/>
      <c r="Q337" s="203"/>
      <c r="R337" s="230"/>
      <c r="S337" s="230"/>
      <c r="T337" s="231"/>
    </row>
    <row r="338" spans="1:46" ht="2.25" customHeight="1" x14ac:dyDescent="0.25">
      <c r="A338" s="1"/>
      <c r="Q338" s="47"/>
      <c r="R338" s="47"/>
      <c r="S338" s="47"/>
      <c r="T338" s="47"/>
    </row>
    <row r="339" spans="1:46" ht="15" customHeight="1" x14ac:dyDescent="0.25">
      <c r="A339" s="1"/>
      <c r="B339" s="112" t="s">
        <v>143</v>
      </c>
      <c r="C339" s="113"/>
      <c r="D339" s="113"/>
      <c r="E339" s="113"/>
      <c r="F339" s="113"/>
      <c r="G339" s="113"/>
      <c r="H339" s="113"/>
      <c r="I339" s="113"/>
      <c r="J339" s="113"/>
      <c r="K339" s="113"/>
      <c r="L339" s="113"/>
      <c r="M339" s="113"/>
      <c r="N339" s="113"/>
      <c r="O339" s="113"/>
      <c r="Q339" s="47"/>
      <c r="R339" s="47"/>
      <c r="S339" s="47"/>
      <c r="T339" s="47"/>
    </row>
    <row r="340" spans="1:46" ht="15" customHeight="1" x14ac:dyDescent="0.25">
      <c r="A340" s="1"/>
      <c r="B340" s="113"/>
      <c r="C340" s="113"/>
      <c r="D340" s="113"/>
      <c r="E340" s="113"/>
      <c r="F340" s="113"/>
      <c r="G340" s="113"/>
      <c r="H340" s="113"/>
      <c r="I340" s="113"/>
      <c r="J340" s="113"/>
      <c r="K340" s="113"/>
      <c r="L340" s="113"/>
      <c r="M340" s="113"/>
      <c r="N340" s="113"/>
      <c r="O340" s="113"/>
      <c r="Q340" s="203"/>
      <c r="R340" s="230"/>
      <c r="S340" s="230"/>
      <c r="T340" s="231"/>
    </row>
    <row r="341" spans="1:46" ht="2.25" customHeight="1" x14ac:dyDescent="0.25">
      <c r="A341" s="1"/>
    </row>
    <row r="342" spans="1:46" ht="15" customHeight="1" x14ac:dyDescent="0.25">
      <c r="A342" s="1">
        <v>36</v>
      </c>
      <c r="B342" s="146" t="s">
        <v>144</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7"/>
      <c r="AL342" s="117"/>
      <c r="AM342" s="117"/>
      <c r="AN342" s="117"/>
      <c r="AO342" s="117"/>
      <c r="AP342" s="117"/>
    </row>
    <row r="343" spans="1:46" ht="15" customHeight="1" x14ac:dyDescent="0.25">
      <c r="A343" s="1"/>
    </row>
    <row r="344" spans="1:46" ht="15" customHeight="1" x14ac:dyDescent="0.25">
      <c r="A344" s="1"/>
      <c r="B344" s="203"/>
      <c r="C344" s="204"/>
      <c r="D344" s="204"/>
      <c r="E344" s="205"/>
      <c r="G344" s="13" t="s">
        <v>145</v>
      </c>
    </row>
    <row r="345" spans="1:46" ht="15" customHeight="1" x14ac:dyDescent="0.25">
      <c r="A345" s="1"/>
    </row>
    <row r="346" spans="1:46" ht="15" customHeight="1" x14ac:dyDescent="0.25">
      <c r="A346" s="1">
        <v>37</v>
      </c>
      <c r="B346" s="146" t="s">
        <v>146</v>
      </c>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c r="AA346" s="146"/>
      <c r="AB346" s="146"/>
      <c r="AC346" s="146"/>
      <c r="AD346" s="146"/>
      <c r="AE346" s="146"/>
      <c r="AF346" s="146"/>
      <c r="AG346" s="146"/>
      <c r="AH346" s="146"/>
      <c r="AI346" s="146"/>
      <c r="AJ346" s="146"/>
      <c r="AK346" s="146"/>
      <c r="AL346" s="146"/>
      <c r="AM346" s="146"/>
      <c r="AN346" s="146"/>
      <c r="AO346" s="146"/>
      <c r="AP346" s="146"/>
    </row>
    <row r="347" spans="1:46" ht="15" customHeight="1" x14ac:dyDescent="0.25">
      <c r="A347" s="1"/>
    </row>
    <row r="348" spans="1:46" ht="15" customHeight="1" x14ac:dyDescent="0.25">
      <c r="A348" s="1"/>
      <c r="B348" s="203"/>
      <c r="C348" s="204"/>
      <c r="D348" s="204"/>
      <c r="E348" s="205"/>
      <c r="G348" s="13" t="s">
        <v>147</v>
      </c>
    </row>
    <row r="349" spans="1:46" ht="15" customHeight="1" x14ac:dyDescent="0.25">
      <c r="A349" s="1"/>
    </row>
    <row r="350" spans="1:46" ht="15" customHeight="1" x14ac:dyDescent="0.25">
      <c r="A350" s="1">
        <v>38</v>
      </c>
      <c r="B350" s="145" t="s">
        <v>148</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c r="AO350" s="113"/>
      <c r="AP350" s="113"/>
    </row>
    <row r="351" spans="1:46" ht="15" customHeight="1" x14ac:dyDescent="0.25">
      <c r="A351" s="1"/>
    </row>
    <row r="352" spans="1:46" ht="15" customHeight="1" x14ac:dyDescent="0.25">
      <c r="A352" s="1"/>
      <c r="B352" s="203"/>
      <c r="C352" s="204"/>
      <c r="D352" s="204"/>
      <c r="E352" s="205"/>
      <c r="G352" s="13" t="s">
        <v>149</v>
      </c>
      <c r="AQ352" s="24"/>
      <c r="AR352" s="24"/>
      <c r="AS352" s="24"/>
      <c r="AT352" s="24"/>
    </row>
    <row r="353" spans="1:46" ht="15" customHeight="1" x14ac:dyDescent="0.25">
      <c r="A353" s="1"/>
      <c r="B353" s="41"/>
      <c r="C353" s="41"/>
      <c r="D353" s="41"/>
      <c r="E353" s="41"/>
      <c r="AQ353" s="24"/>
      <c r="AR353" s="24"/>
      <c r="AS353" s="24"/>
      <c r="AT353" s="24"/>
    </row>
    <row r="354" spans="1:46" ht="15" customHeight="1" x14ac:dyDescent="0.25">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c r="AO354" s="112"/>
      <c r="AP354" s="112"/>
    </row>
    <row r="355" spans="1:46" ht="15" customHeight="1" x14ac:dyDescent="0.25">
      <c r="A355" s="1"/>
      <c r="B355" s="132" t="s">
        <v>150</v>
      </c>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c r="AO355" s="132"/>
      <c r="AP355" s="133"/>
    </row>
    <row r="356" spans="1:46" ht="15" customHeight="1" x14ac:dyDescent="0.25">
      <c r="A356" s="1"/>
    </row>
    <row r="357" spans="1:46" ht="15" customHeight="1" x14ac:dyDescent="0.25">
      <c r="A357" s="1">
        <v>39</v>
      </c>
      <c r="B357" s="145" t="s">
        <v>151</v>
      </c>
      <c r="C357" s="167"/>
      <c r="D357" s="167"/>
      <c r="E357" s="167"/>
      <c r="F357" s="167"/>
      <c r="G357" s="167"/>
      <c r="H357" s="167"/>
      <c r="I357" s="167"/>
      <c r="J357" s="167"/>
      <c r="K357" s="167"/>
      <c r="L357" s="167"/>
      <c r="M357" s="167"/>
      <c r="N357" s="167"/>
      <c r="O357" s="167"/>
      <c r="P357" s="167"/>
      <c r="Q357" s="167"/>
      <c r="R357" s="167"/>
      <c r="S357" s="167"/>
      <c r="T357" s="167"/>
      <c r="U357" s="167"/>
      <c r="V357" s="167"/>
      <c r="W357" s="167"/>
      <c r="X357" s="167"/>
      <c r="Y357" s="167"/>
      <c r="Z357" s="167"/>
      <c r="AA357" s="167"/>
      <c r="AB357" s="167"/>
      <c r="AC357" s="167"/>
      <c r="AD357" s="167"/>
      <c r="AE357" s="167"/>
      <c r="AF357" s="167"/>
      <c r="AG357" s="167"/>
      <c r="AH357" s="167"/>
      <c r="AI357" s="167"/>
      <c r="AJ357" s="167"/>
      <c r="AK357" s="167"/>
      <c r="AL357" s="167"/>
      <c r="AM357" s="167"/>
      <c r="AN357" s="167"/>
      <c r="AO357" s="167"/>
      <c r="AP357" s="167"/>
    </row>
    <row r="358" spans="1:46" ht="15" customHeight="1" x14ac:dyDescent="0.25">
      <c r="A358" s="1"/>
      <c r="B358" s="167"/>
      <c r="C358" s="167"/>
      <c r="D358" s="167"/>
      <c r="E358" s="167"/>
      <c r="F358" s="167"/>
      <c r="G358" s="167"/>
      <c r="H358" s="167"/>
      <c r="I358" s="167"/>
      <c r="J358" s="167"/>
      <c r="K358" s="167"/>
      <c r="L358" s="167"/>
      <c r="M358" s="167"/>
      <c r="N358" s="167"/>
      <c r="O358" s="167"/>
      <c r="P358" s="167"/>
      <c r="Q358" s="167"/>
      <c r="R358" s="167"/>
      <c r="S358" s="167"/>
      <c r="T358" s="167"/>
      <c r="U358" s="167"/>
      <c r="V358" s="167"/>
      <c r="W358" s="167"/>
      <c r="X358" s="167"/>
      <c r="Y358" s="167"/>
      <c r="Z358" s="167"/>
      <c r="AA358" s="167"/>
      <c r="AB358" s="167"/>
      <c r="AC358" s="167"/>
      <c r="AD358" s="167"/>
      <c r="AE358" s="167"/>
      <c r="AF358" s="167"/>
      <c r="AG358" s="167"/>
      <c r="AH358" s="167"/>
      <c r="AI358" s="167"/>
      <c r="AJ358" s="167"/>
      <c r="AK358" s="167"/>
      <c r="AL358" s="167"/>
      <c r="AM358" s="167"/>
      <c r="AN358" s="167"/>
      <c r="AO358" s="167"/>
      <c r="AP358" s="167"/>
    </row>
    <row r="359" spans="1:46" ht="2.25" customHeight="1" x14ac:dyDescent="0.25">
      <c r="A359" s="1"/>
      <c r="N359" s="12"/>
    </row>
    <row r="360" spans="1:46" ht="15" customHeight="1" x14ac:dyDescent="0.25">
      <c r="A360" s="1"/>
      <c r="B360" s="112"/>
      <c r="C360" s="117"/>
      <c r="D360" s="117"/>
      <c r="E360" s="117"/>
      <c r="F360" s="117"/>
      <c r="G360" s="117"/>
      <c r="H360" s="117"/>
      <c r="I360" s="117"/>
      <c r="J360" s="117"/>
      <c r="K360" s="117"/>
      <c r="L360" s="117"/>
      <c r="M360" s="117"/>
      <c r="N360" s="117"/>
      <c r="O360" s="117"/>
      <c r="Q360" s="197"/>
      <c r="R360" s="220"/>
      <c r="S360" s="220"/>
      <c r="T360" s="221"/>
      <c r="U360" s="228" t="s">
        <v>152</v>
      </c>
      <c r="V360" s="113"/>
      <c r="X360" s="114">
        <f>IF(Q360=0,0,IF(Q360&lt;=32,150,((Q360/32)*150)))</f>
        <v>0</v>
      </c>
      <c r="Y360" s="115"/>
      <c r="Z360" s="115"/>
      <c r="AA360" s="115"/>
      <c r="AB360" s="115"/>
      <c r="AC360" s="116"/>
      <c r="AD360" s="117" t="s">
        <v>153</v>
      </c>
      <c r="AE360" s="117"/>
    </row>
    <row r="361" spans="1:46" ht="15" customHeight="1" x14ac:dyDescent="0.25">
      <c r="A361" s="1"/>
    </row>
    <row r="362" spans="1:46" ht="15" customHeight="1" x14ac:dyDescent="0.25">
      <c r="A362" s="1">
        <v>40</v>
      </c>
      <c r="B362" s="145" t="s">
        <v>154</v>
      </c>
      <c r="C362" s="167"/>
      <c r="D362" s="167"/>
      <c r="E362" s="167"/>
      <c r="F362" s="167"/>
      <c r="G362" s="167"/>
      <c r="H362" s="167"/>
      <c r="I362" s="167"/>
      <c r="J362" s="167"/>
      <c r="K362" s="167"/>
      <c r="L362" s="167"/>
      <c r="M362" s="167"/>
      <c r="N362" s="167"/>
      <c r="O362" s="167"/>
      <c r="P362" s="167"/>
      <c r="Q362" s="167"/>
      <c r="R362" s="167"/>
      <c r="S362" s="167"/>
      <c r="T362" s="167"/>
      <c r="U362" s="167"/>
      <c r="V362" s="167"/>
      <c r="W362" s="167"/>
      <c r="X362" s="167"/>
      <c r="Y362" s="167"/>
      <c r="Z362" s="167"/>
      <c r="AA362" s="167"/>
      <c r="AB362" s="167"/>
      <c r="AC362" s="167"/>
      <c r="AD362" s="167"/>
      <c r="AE362" s="167"/>
      <c r="AF362" s="167"/>
      <c r="AG362" s="167"/>
      <c r="AH362" s="167"/>
      <c r="AI362" s="167"/>
      <c r="AJ362" s="167"/>
      <c r="AK362" s="167"/>
      <c r="AL362" s="167"/>
      <c r="AM362" s="167"/>
      <c r="AN362" s="167"/>
      <c r="AO362" s="167"/>
      <c r="AP362" s="167"/>
    </row>
    <row r="363" spans="1:46" ht="15" customHeight="1" x14ac:dyDescent="0.25">
      <c r="A363" s="1"/>
      <c r="B363" s="167"/>
      <c r="C363" s="167"/>
      <c r="D363" s="167"/>
      <c r="E363" s="167"/>
      <c r="F363" s="167"/>
      <c r="G363" s="167"/>
      <c r="H363" s="167"/>
      <c r="I363" s="167"/>
      <c r="J363" s="167"/>
      <c r="K363" s="167"/>
      <c r="L363" s="167"/>
      <c r="M363" s="167"/>
      <c r="N363" s="167"/>
      <c r="O363" s="167"/>
      <c r="P363" s="167"/>
      <c r="Q363" s="167"/>
      <c r="R363" s="167"/>
      <c r="S363" s="167"/>
      <c r="T363" s="167"/>
      <c r="U363" s="167"/>
      <c r="V363" s="167"/>
      <c r="W363" s="167"/>
      <c r="X363" s="167"/>
      <c r="Y363" s="167"/>
      <c r="Z363" s="167"/>
      <c r="AA363" s="167"/>
      <c r="AB363" s="167"/>
      <c r="AC363" s="167"/>
      <c r="AD363" s="167"/>
      <c r="AE363" s="167"/>
      <c r="AF363" s="167"/>
      <c r="AG363" s="167"/>
      <c r="AH363" s="167"/>
      <c r="AI363" s="167"/>
      <c r="AJ363" s="167"/>
      <c r="AK363" s="167"/>
      <c r="AL363" s="167"/>
      <c r="AM363" s="167"/>
      <c r="AN363" s="167"/>
      <c r="AO363" s="167"/>
      <c r="AP363" s="167"/>
    </row>
    <row r="364" spans="1:46" ht="2.25" customHeight="1" x14ac:dyDescent="0.25">
      <c r="A364" s="1"/>
    </row>
    <row r="365" spans="1:46" ht="15" customHeight="1" x14ac:dyDescent="0.25">
      <c r="A365" s="1"/>
      <c r="B365" s="112" t="s">
        <v>155</v>
      </c>
      <c r="C365" s="117"/>
      <c r="D365" s="117"/>
      <c r="E365" s="117"/>
      <c r="F365" s="117"/>
      <c r="G365" s="117"/>
      <c r="H365" s="117"/>
      <c r="I365" s="117"/>
      <c r="J365" s="117"/>
      <c r="K365" s="117"/>
      <c r="L365" s="117"/>
      <c r="M365" s="117"/>
      <c r="N365" s="117"/>
      <c r="O365" s="117"/>
      <c r="Q365" s="197"/>
      <c r="R365" s="220"/>
      <c r="S365" s="220"/>
      <c r="T365" s="221"/>
      <c r="U365" s="228" t="s">
        <v>152</v>
      </c>
      <c r="V365" s="113"/>
      <c r="X365" s="114">
        <f>IF(Q365=0,0,((Q365/32)*300))</f>
        <v>0</v>
      </c>
      <c r="Y365" s="115"/>
      <c r="Z365" s="115"/>
      <c r="AA365" s="115"/>
      <c r="AB365" s="115"/>
      <c r="AC365" s="116"/>
      <c r="AD365" s="117" t="s">
        <v>153</v>
      </c>
      <c r="AE365" s="117"/>
    </row>
    <row r="366" spans="1:46" ht="2.25" customHeight="1" x14ac:dyDescent="0.25">
      <c r="A366" s="1"/>
      <c r="Q366" s="47"/>
      <c r="R366" s="47"/>
      <c r="S366" s="47"/>
      <c r="T366" s="47"/>
    </row>
    <row r="367" spans="1:46" ht="15" customHeight="1" x14ac:dyDescent="0.25">
      <c r="A367" s="1"/>
      <c r="B367" s="112" t="s">
        <v>156</v>
      </c>
      <c r="C367" s="117"/>
      <c r="D367" s="117"/>
      <c r="E367" s="117"/>
      <c r="F367" s="117"/>
      <c r="G367" s="117"/>
      <c r="H367" s="117"/>
      <c r="I367" s="117"/>
      <c r="J367" s="117"/>
      <c r="K367" s="117"/>
      <c r="L367" s="117"/>
      <c r="M367" s="117"/>
      <c r="N367" s="117"/>
      <c r="O367" s="117"/>
      <c r="Q367" s="197"/>
      <c r="R367" s="220"/>
      <c r="S367" s="220"/>
      <c r="T367" s="221"/>
      <c r="U367" s="228" t="s">
        <v>152</v>
      </c>
      <c r="V367" s="113"/>
      <c r="X367" s="114">
        <f>IF(Q367=0,0,((Q367/32)*155))</f>
        <v>0</v>
      </c>
      <c r="Y367" s="115"/>
      <c r="Z367" s="115"/>
      <c r="AA367" s="115"/>
      <c r="AB367" s="115"/>
      <c r="AC367" s="116"/>
      <c r="AD367" s="117" t="s">
        <v>153</v>
      </c>
      <c r="AE367" s="117"/>
    </row>
    <row r="368" spans="1:46" ht="2.25" customHeight="1" x14ac:dyDescent="0.25">
      <c r="A368" s="1"/>
      <c r="Q368" s="47"/>
      <c r="R368" s="47"/>
      <c r="S368" s="47"/>
      <c r="T368" s="47"/>
    </row>
    <row r="369" spans="1:31" ht="15" customHeight="1" x14ac:dyDescent="0.25">
      <c r="A369" s="1"/>
      <c r="B369" s="112" t="s">
        <v>157</v>
      </c>
      <c r="C369" s="117"/>
      <c r="D369" s="117"/>
      <c r="E369" s="117"/>
      <c r="F369" s="117"/>
      <c r="G369" s="117"/>
      <c r="H369" s="117"/>
      <c r="I369" s="117"/>
      <c r="J369" s="117"/>
      <c r="K369" s="117"/>
      <c r="L369" s="117"/>
      <c r="M369" s="117"/>
      <c r="N369" s="117"/>
      <c r="O369" s="117"/>
      <c r="Q369" s="197"/>
      <c r="R369" s="220"/>
      <c r="S369" s="220"/>
      <c r="T369" s="221"/>
      <c r="U369" s="228" t="s">
        <v>152</v>
      </c>
      <c r="V369" s="113"/>
      <c r="X369" s="114">
        <f>IF(Q369=0,0,((Q369/32)*175))</f>
        <v>0</v>
      </c>
      <c r="Y369" s="115"/>
      <c r="Z369" s="115"/>
      <c r="AA369" s="115"/>
      <c r="AB369" s="115"/>
      <c r="AC369" s="116"/>
      <c r="AD369" s="117" t="s">
        <v>153</v>
      </c>
      <c r="AE369" s="117"/>
    </row>
    <row r="370" spans="1:31" ht="2.25" customHeight="1" x14ac:dyDescent="0.25">
      <c r="A370" s="1"/>
      <c r="Q370" s="47"/>
      <c r="R370" s="47"/>
      <c r="S370" s="47"/>
      <c r="T370" s="47"/>
    </row>
    <row r="371" spans="1:31" ht="15" customHeight="1" x14ac:dyDescent="0.25">
      <c r="A371" s="1"/>
      <c r="B371" s="112" t="s">
        <v>158</v>
      </c>
      <c r="C371" s="117"/>
      <c r="D371" s="117"/>
      <c r="E371" s="117"/>
      <c r="F371" s="117"/>
      <c r="G371" s="117"/>
      <c r="H371" s="117"/>
      <c r="I371" s="117"/>
      <c r="J371" s="117"/>
      <c r="K371" s="117"/>
      <c r="L371" s="117"/>
      <c r="M371" s="117"/>
      <c r="N371" s="117"/>
      <c r="O371" s="117"/>
      <c r="Q371" s="197"/>
      <c r="R371" s="220"/>
      <c r="S371" s="220"/>
      <c r="T371" s="221"/>
      <c r="U371" s="228" t="s">
        <v>152</v>
      </c>
      <c r="V371" s="113"/>
      <c r="X371" s="114">
        <f>IF(Q371=0,0,((Q371/32)*155))</f>
        <v>0</v>
      </c>
      <c r="Y371" s="115"/>
      <c r="Z371" s="115"/>
      <c r="AA371" s="115"/>
      <c r="AB371" s="115"/>
      <c r="AC371" s="116"/>
      <c r="AD371" s="117" t="s">
        <v>153</v>
      </c>
      <c r="AE371" s="117"/>
    </row>
    <row r="372" spans="1:31" ht="2.25" customHeight="1" x14ac:dyDescent="0.25">
      <c r="A372" s="112"/>
      <c r="B372" s="117"/>
      <c r="C372" s="117"/>
      <c r="D372" s="117"/>
      <c r="E372" s="117"/>
      <c r="F372" s="117"/>
      <c r="G372" s="117"/>
      <c r="H372" s="117"/>
      <c r="I372" s="117"/>
      <c r="J372" s="117"/>
      <c r="K372" s="117"/>
      <c r="L372" s="117"/>
      <c r="M372" s="117"/>
      <c r="N372" s="117"/>
      <c r="Q372" s="47"/>
      <c r="R372" s="47"/>
      <c r="S372" s="47"/>
      <c r="T372" s="47"/>
    </row>
    <row r="373" spans="1:31" ht="15" customHeight="1" x14ac:dyDescent="0.25">
      <c r="A373" s="1"/>
      <c r="B373" s="112" t="s">
        <v>159</v>
      </c>
      <c r="C373" s="117"/>
      <c r="D373" s="117"/>
      <c r="E373" s="117"/>
      <c r="F373" s="117"/>
      <c r="G373" s="117"/>
      <c r="H373" s="117"/>
      <c r="I373" s="117"/>
      <c r="J373" s="117"/>
      <c r="K373" s="117"/>
      <c r="L373" s="117"/>
      <c r="M373" s="117"/>
      <c r="N373" s="117"/>
      <c r="O373" s="117"/>
      <c r="Q373" s="197"/>
      <c r="R373" s="220"/>
      <c r="S373" s="220"/>
      <c r="T373" s="221"/>
      <c r="U373" s="228" t="s">
        <v>152</v>
      </c>
      <c r="V373" s="113"/>
      <c r="X373" s="114">
        <f>IF(Q373=0,0,((Q373/32)*155))</f>
        <v>0</v>
      </c>
      <c r="Y373" s="115"/>
      <c r="Z373" s="115"/>
      <c r="AA373" s="115"/>
      <c r="AB373" s="115"/>
      <c r="AC373" s="116"/>
      <c r="AD373" s="117" t="s">
        <v>153</v>
      </c>
      <c r="AE373" s="117"/>
    </row>
    <row r="374" spans="1:31" ht="2.25" customHeight="1" x14ac:dyDescent="0.25">
      <c r="A374" s="1"/>
      <c r="Q374" s="47"/>
      <c r="R374" s="47"/>
      <c r="S374" s="47"/>
      <c r="T374" s="47"/>
    </row>
    <row r="375" spans="1:31" ht="15" customHeight="1" x14ac:dyDescent="0.25">
      <c r="A375" s="1"/>
      <c r="B375" s="112" t="s">
        <v>160</v>
      </c>
      <c r="C375" s="117"/>
      <c r="D375" s="117"/>
      <c r="E375" s="117"/>
      <c r="F375" s="117"/>
      <c r="G375" s="117"/>
      <c r="H375" s="117"/>
      <c r="I375" s="117"/>
      <c r="J375" s="117"/>
      <c r="K375" s="117"/>
      <c r="L375" s="117"/>
      <c r="M375" s="117"/>
      <c r="N375" s="117"/>
      <c r="O375" s="117"/>
      <c r="Q375" s="197"/>
      <c r="R375" s="220"/>
      <c r="S375" s="220"/>
      <c r="T375" s="221"/>
      <c r="U375" s="228" t="s">
        <v>152</v>
      </c>
      <c r="V375" s="113"/>
      <c r="X375" s="114">
        <f>IF(Q375=0,0,((Q375/32)*155))</f>
        <v>0</v>
      </c>
      <c r="Y375" s="115"/>
      <c r="Z375" s="115"/>
      <c r="AA375" s="115"/>
      <c r="AB375" s="115"/>
      <c r="AC375" s="116"/>
      <c r="AD375" s="117" t="s">
        <v>153</v>
      </c>
      <c r="AE375" s="117"/>
    </row>
    <row r="376" spans="1:31" ht="2.25" customHeight="1" x14ac:dyDescent="0.25">
      <c r="A376" s="1"/>
      <c r="Q376" s="47"/>
      <c r="R376" s="47"/>
      <c r="S376" s="47"/>
      <c r="T376" s="47"/>
    </row>
    <row r="377" spans="1:31" ht="15" customHeight="1" x14ac:dyDescent="0.25">
      <c r="A377" s="1"/>
      <c r="B377" s="112" t="s">
        <v>161</v>
      </c>
      <c r="C377" s="117"/>
      <c r="D377" s="117"/>
      <c r="E377" s="117"/>
      <c r="F377" s="117"/>
      <c r="G377" s="117"/>
      <c r="H377" s="117"/>
      <c r="I377" s="117"/>
      <c r="J377" s="117"/>
      <c r="K377" s="117"/>
      <c r="L377" s="117"/>
      <c r="M377" s="117"/>
      <c r="N377" s="117"/>
      <c r="O377" s="117"/>
      <c r="Q377" s="197"/>
      <c r="R377" s="220"/>
      <c r="S377" s="220"/>
      <c r="T377" s="221"/>
      <c r="U377" s="228" t="s">
        <v>152</v>
      </c>
      <c r="V377" s="113"/>
      <c r="X377" s="114">
        <f>IF(Q377=0,0,((Q377/32)*100))</f>
        <v>0</v>
      </c>
      <c r="Y377" s="115"/>
      <c r="Z377" s="115"/>
      <c r="AA377" s="115"/>
      <c r="AB377" s="115"/>
      <c r="AC377" s="116"/>
      <c r="AD377" s="117" t="s">
        <v>153</v>
      </c>
      <c r="AE377" s="117"/>
    </row>
    <row r="378" spans="1:31" ht="2.25" customHeight="1" x14ac:dyDescent="0.25">
      <c r="A378" s="1"/>
      <c r="Q378" s="47"/>
      <c r="R378" s="47"/>
      <c r="S378" s="47"/>
      <c r="T378" s="47"/>
      <c r="X378" s="85"/>
      <c r="Y378" s="85"/>
      <c r="Z378" s="85"/>
      <c r="AA378" s="85"/>
      <c r="AB378" s="85"/>
      <c r="AC378" s="85"/>
    </row>
    <row r="379" spans="1:31" ht="15" customHeight="1" x14ac:dyDescent="0.25">
      <c r="A379" s="1"/>
      <c r="B379" s="112" t="s">
        <v>162</v>
      </c>
      <c r="C379" s="117"/>
      <c r="D379" s="117"/>
      <c r="E379" s="117"/>
      <c r="F379" s="117"/>
      <c r="G379" s="117"/>
      <c r="H379" s="117"/>
      <c r="I379" s="117"/>
      <c r="J379" s="117"/>
      <c r="K379" s="117"/>
      <c r="L379" s="117"/>
      <c r="M379" s="117"/>
      <c r="N379" s="117"/>
      <c r="O379" s="117"/>
      <c r="Q379" s="197"/>
      <c r="R379" s="220"/>
      <c r="S379" s="220"/>
      <c r="T379" s="221"/>
      <c r="U379" s="228" t="s">
        <v>152</v>
      </c>
      <c r="V379" s="113"/>
      <c r="X379" s="114">
        <f>IF(Q379=0,0,((Q379/32)*175))</f>
        <v>0</v>
      </c>
      <c r="Y379" s="115"/>
      <c r="Z379" s="115"/>
      <c r="AA379" s="115"/>
      <c r="AB379" s="115"/>
      <c r="AC379" s="116"/>
      <c r="AD379" s="117" t="s">
        <v>153</v>
      </c>
      <c r="AE379" s="117"/>
    </row>
    <row r="380" spans="1:31" ht="2.25" customHeight="1" x14ac:dyDescent="0.25">
      <c r="A380" s="1"/>
      <c r="Q380" s="47"/>
      <c r="R380" s="47"/>
      <c r="S380" s="47"/>
      <c r="T380" s="47"/>
    </row>
    <row r="381" spans="1:31" ht="15" customHeight="1" x14ac:dyDescent="0.25">
      <c r="A381" s="1"/>
      <c r="B381" s="112" t="s">
        <v>163</v>
      </c>
      <c r="C381" s="117"/>
      <c r="D381" s="117"/>
      <c r="E381" s="117"/>
      <c r="F381" s="117"/>
      <c r="G381" s="117"/>
      <c r="H381" s="117"/>
      <c r="I381" s="117"/>
      <c r="J381" s="117"/>
      <c r="K381" s="117"/>
      <c r="L381" s="117"/>
      <c r="M381" s="117"/>
      <c r="N381" s="117"/>
      <c r="O381" s="117"/>
      <c r="Q381" s="197"/>
      <c r="R381" s="220"/>
      <c r="S381" s="220"/>
      <c r="T381" s="221"/>
      <c r="U381" s="228" t="s">
        <v>152</v>
      </c>
      <c r="V381" s="113"/>
      <c r="X381" s="114">
        <f>IF(Q381=0,0,((Q381/32)*100))</f>
        <v>0</v>
      </c>
      <c r="Y381" s="115"/>
      <c r="Z381" s="115"/>
      <c r="AA381" s="115"/>
      <c r="AB381" s="115"/>
      <c r="AC381" s="116"/>
      <c r="AD381" s="117" t="s">
        <v>153</v>
      </c>
      <c r="AE381" s="117"/>
    </row>
    <row r="382" spans="1:31" ht="2.25" customHeight="1" x14ac:dyDescent="0.25">
      <c r="A382" s="1"/>
      <c r="Q382" s="47"/>
      <c r="R382" s="47"/>
      <c r="S382" s="47"/>
      <c r="T382" s="47"/>
    </row>
    <row r="383" spans="1:31" ht="15" customHeight="1" x14ac:dyDescent="0.25">
      <c r="A383" s="1"/>
      <c r="B383" s="112" t="s">
        <v>164</v>
      </c>
      <c r="C383" s="117"/>
      <c r="D383" s="117"/>
      <c r="E383" s="117"/>
      <c r="F383" s="117"/>
      <c r="G383" s="117"/>
      <c r="H383" s="117"/>
      <c r="I383" s="117"/>
      <c r="J383" s="117"/>
      <c r="K383" s="117"/>
      <c r="L383" s="117"/>
      <c r="M383" s="117"/>
      <c r="N383" s="117"/>
      <c r="O383" s="117"/>
      <c r="Q383" s="197"/>
      <c r="R383" s="220"/>
      <c r="S383" s="220"/>
      <c r="T383" s="221"/>
      <c r="U383" s="228" t="s">
        <v>152</v>
      </c>
      <c r="V383" s="113"/>
      <c r="X383" s="114">
        <f>IF(Q383=0,0,((Q383/32)*155))</f>
        <v>0</v>
      </c>
      <c r="Y383" s="115"/>
      <c r="Z383" s="115"/>
      <c r="AA383" s="115"/>
      <c r="AB383" s="115"/>
      <c r="AC383" s="116"/>
      <c r="AD383" s="117" t="s">
        <v>153</v>
      </c>
      <c r="AE383" s="117"/>
    </row>
    <row r="384" spans="1:31" ht="2.25" customHeight="1" x14ac:dyDescent="0.25">
      <c r="A384" s="1"/>
      <c r="B384" s="14"/>
      <c r="Q384" s="47"/>
      <c r="R384" s="47"/>
      <c r="S384" s="47"/>
      <c r="T384" s="47"/>
      <c r="X384" s="85"/>
      <c r="Y384" s="85"/>
      <c r="Z384" s="85"/>
      <c r="AA384" s="85"/>
      <c r="AB384" s="85"/>
      <c r="AC384" s="85"/>
    </row>
    <row r="385" spans="1:31" ht="15" customHeight="1" x14ac:dyDescent="0.25">
      <c r="A385" s="1"/>
      <c r="B385" s="112" t="s">
        <v>165</v>
      </c>
      <c r="C385" s="117"/>
      <c r="D385" s="117"/>
      <c r="E385" s="117"/>
      <c r="F385" s="117"/>
      <c r="G385" s="117"/>
      <c r="H385" s="117"/>
      <c r="I385" s="117"/>
      <c r="J385" s="117"/>
      <c r="K385" s="117"/>
      <c r="L385" s="117"/>
      <c r="M385" s="117"/>
      <c r="N385" s="117"/>
      <c r="O385" s="117"/>
      <c r="Q385" s="197"/>
      <c r="R385" s="220"/>
      <c r="S385" s="220"/>
      <c r="T385" s="221"/>
      <c r="U385" s="228" t="s">
        <v>152</v>
      </c>
      <c r="V385" s="113"/>
      <c r="X385" s="114">
        <f>IF(Q385=0,0,((Q385/32)*155))</f>
        <v>0</v>
      </c>
      <c r="Y385" s="115"/>
      <c r="Z385" s="115"/>
      <c r="AA385" s="115"/>
      <c r="AB385" s="115"/>
      <c r="AC385" s="116"/>
      <c r="AD385" s="117" t="s">
        <v>153</v>
      </c>
      <c r="AE385" s="117"/>
    </row>
    <row r="386" spans="1:31" ht="2.25" customHeight="1" x14ac:dyDescent="0.25">
      <c r="A386" s="1"/>
      <c r="B386" s="14"/>
      <c r="Q386" s="47"/>
      <c r="R386" s="47"/>
      <c r="S386" s="47"/>
      <c r="T386" s="47"/>
    </row>
    <row r="387" spans="1:31" ht="15" customHeight="1" x14ac:dyDescent="0.25">
      <c r="A387" s="1"/>
      <c r="B387" s="112" t="s">
        <v>166</v>
      </c>
      <c r="C387" s="117"/>
      <c r="D387" s="117"/>
      <c r="E387" s="117"/>
      <c r="F387" s="117"/>
      <c r="G387" s="117"/>
      <c r="H387" s="117"/>
      <c r="I387" s="117"/>
      <c r="J387" s="117"/>
      <c r="K387" s="117"/>
      <c r="L387" s="117"/>
      <c r="M387" s="117"/>
      <c r="N387" s="117"/>
      <c r="O387" s="117"/>
      <c r="Q387" s="197"/>
      <c r="R387" s="220"/>
      <c r="S387" s="220"/>
      <c r="T387" s="221"/>
      <c r="U387" s="228" t="s">
        <v>152</v>
      </c>
      <c r="V387" s="113"/>
      <c r="X387" s="114">
        <f>IF(Q387=0,0,((Q387/32)*130))</f>
        <v>0</v>
      </c>
      <c r="Y387" s="115"/>
      <c r="Z387" s="115"/>
      <c r="AA387" s="115"/>
      <c r="AB387" s="115"/>
      <c r="AC387" s="116"/>
      <c r="AD387" s="117" t="s">
        <v>153</v>
      </c>
      <c r="AE387" s="117"/>
    </row>
    <row r="388" spans="1:31" ht="2.25" customHeight="1" x14ac:dyDescent="0.25">
      <c r="A388" s="1"/>
      <c r="B388" s="14"/>
      <c r="Q388" s="47"/>
      <c r="R388" s="47"/>
      <c r="S388" s="47"/>
      <c r="T388" s="47"/>
    </row>
    <row r="389" spans="1:31" ht="15" customHeight="1" x14ac:dyDescent="0.25">
      <c r="A389" s="1"/>
      <c r="B389" s="112" t="s">
        <v>167</v>
      </c>
      <c r="C389" s="117"/>
      <c r="D389" s="117"/>
      <c r="E389" s="117"/>
      <c r="F389" s="117"/>
      <c r="G389" s="117"/>
      <c r="H389" s="117"/>
      <c r="I389" s="117"/>
      <c r="J389" s="117"/>
      <c r="K389" s="117"/>
      <c r="L389" s="117"/>
      <c r="M389" s="117"/>
      <c r="N389" s="117"/>
      <c r="O389" s="117"/>
      <c r="Q389" s="197"/>
      <c r="R389" s="220"/>
      <c r="S389" s="220"/>
      <c r="T389" s="221"/>
      <c r="U389" s="228" t="s">
        <v>152</v>
      </c>
      <c r="V389" s="113"/>
      <c r="X389" s="114">
        <f>IF(Q389=0,0,((Q389/32)*175))</f>
        <v>0</v>
      </c>
      <c r="Y389" s="115"/>
      <c r="Z389" s="115"/>
      <c r="AA389" s="115"/>
      <c r="AB389" s="115"/>
      <c r="AC389" s="116"/>
      <c r="AD389" s="117" t="s">
        <v>153</v>
      </c>
      <c r="AE389" s="117"/>
    </row>
    <row r="390" spans="1:31" ht="2.25" customHeight="1" x14ac:dyDescent="0.25">
      <c r="A390" s="1"/>
      <c r="B390" s="14"/>
      <c r="Q390" s="47"/>
      <c r="R390" s="47"/>
      <c r="S390" s="47"/>
      <c r="T390" s="47"/>
    </row>
    <row r="391" spans="1:31" ht="15" customHeight="1" x14ac:dyDescent="0.25">
      <c r="A391" s="1"/>
      <c r="B391" s="112" t="s">
        <v>168</v>
      </c>
      <c r="C391" s="117"/>
      <c r="D391" s="117"/>
      <c r="E391" s="117"/>
      <c r="F391" s="117"/>
      <c r="G391" s="117"/>
      <c r="H391" s="117"/>
      <c r="I391" s="117"/>
      <c r="J391" s="117"/>
      <c r="K391" s="117"/>
      <c r="L391" s="117"/>
      <c r="M391" s="117"/>
      <c r="N391" s="117"/>
      <c r="O391" s="117"/>
      <c r="Q391" s="197"/>
      <c r="R391" s="220"/>
      <c r="S391" s="220"/>
      <c r="T391" s="221"/>
      <c r="U391" s="228" t="s">
        <v>152</v>
      </c>
      <c r="V391" s="113"/>
      <c r="X391" s="114">
        <f>IF(Q391=0,0,((Q391/32)*175))</f>
        <v>0</v>
      </c>
      <c r="Y391" s="115"/>
      <c r="Z391" s="115"/>
      <c r="AA391" s="115"/>
      <c r="AB391" s="115"/>
      <c r="AC391" s="116"/>
      <c r="AD391" s="117" t="s">
        <v>153</v>
      </c>
      <c r="AE391" s="117"/>
    </row>
    <row r="392" spans="1:31" ht="2.25" customHeight="1" x14ac:dyDescent="0.25">
      <c r="A392" s="1"/>
      <c r="B392" s="14"/>
      <c r="Q392" s="47"/>
      <c r="R392" s="47"/>
      <c r="S392" s="47"/>
      <c r="T392" s="47"/>
      <c r="X392" s="85"/>
      <c r="Y392" s="85"/>
      <c r="Z392" s="85"/>
      <c r="AA392" s="85"/>
      <c r="AB392" s="85"/>
      <c r="AC392" s="85"/>
    </row>
    <row r="393" spans="1:31" ht="15" customHeight="1" x14ac:dyDescent="0.25">
      <c r="A393" s="1"/>
      <c r="B393" s="112" t="s">
        <v>169</v>
      </c>
      <c r="C393" s="117"/>
      <c r="D393" s="117"/>
      <c r="E393" s="117"/>
      <c r="F393" s="117"/>
      <c r="G393" s="117"/>
      <c r="H393" s="117"/>
      <c r="I393" s="117"/>
      <c r="J393" s="117"/>
      <c r="K393" s="117"/>
      <c r="L393" s="117"/>
      <c r="M393" s="117"/>
      <c r="N393" s="117"/>
      <c r="O393" s="117"/>
      <c r="Q393" s="197"/>
      <c r="R393" s="220"/>
      <c r="S393" s="220"/>
      <c r="T393" s="221"/>
      <c r="U393" s="228" t="s">
        <v>152</v>
      </c>
      <c r="V393" s="113"/>
      <c r="X393" s="114">
        <f>IF(Q393=0,0,((Q393/32)*155))</f>
        <v>0</v>
      </c>
      <c r="Y393" s="115"/>
      <c r="Z393" s="115"/>
      <c r="AA393" s="115"/>
      <c r="AB393" s="115"/>
      <c r="AC393" s="116"/>
      <c r="AD393" s="117" t="s">
        <v>153</v>
      </c>
      <c r="AE393" s="117"/>
    </row>
    <row r="394" spans="1:31" ht="2.25" customHeight="1" x14ac:dyDescent="0.25">
      <c r="A394" s="1"/>
      <c r="B394" s="14"/>
      <c r="Q394" s="47"/>
      <c r="R394" s="47"/>
      <c r="S394" s="47"/>
      <c r="T394" s="47"/>
    </row>
    <row r="395" spans="1:31" ht="15" customHeight="1" x14ac:dyDescent="0.25">
      <c r="A395" s="1"/>
      <c r="B395" s="112" t="s">
        <v>170</v>
      </c>
      <c r="C395" s="117"/>
      <c r="D395" s="117"/>
      <c r="E395" s="117"/>
      <c r="F395" s="117"/>
      <c r="G395" s="117"/>
      <c r="H395" s="117"/>
      <c r="I395" s="117"/>
      <c r="J395" s="117"/>
      <c r="K395" s="117"/>
      <c r="L395" s="117"/>
      <c r="M395" s="117"/>
      <c r="N395" s="117"/>
      <c r="O395" s="117"/>
      <c r="Q395" s="197"/>
      <c r="R395" s="220"/>
      <c r="S395" s="220"/>
      <c r="T395" s="221"/>
      <c r="U395" s="228" t="s">
        <v>152</v>
      </c>
      <c r="V395" s="113"/>
      <c r="X395" s="114">
        <f>IF(Q395=0,0,((Q395/32)*155))</f>
        <v>0</v>
      </c>
      <c r="Y395" s="115"/>
      <c r="Z395" s="115"/>
      <c r="AA395" s="115"/>
      <c r="AB395" s="115"/>
      <c r="AC395" s="116"/>
      <c r="AD395" s="117" t="s">
        <v>153</v>
      </c>
      <c r="AE395" s="117"/>
    </row>
    <row r="396" spans="1:31" ht="2.25" customHeight="1" x14ac:dyDescent="0.25">
      <c r="A396" s="1"/>
      <c r="B396" s="14"/>
      <c r="Q396" s="47"/>
      <c r="R396" s="47"/>
      <c r="S396" s="47"/>
      <c r="T396" s="47"/>
    </row>
    <row r="397" spans="1:31" ht="15" customHeight="1" x14ac:dyDescent="0.25">
      <c r="A397" s="1"/>
      <c r="B397" s="112" t="s">
        <v>171</v>
      </c>
      <c r="C397" s="117"/>
      <c r="D397" s="117"/>
      <c r="E397" s="117"/>
      <c r="F397" s="117"/>
      <c r="G397" s="117"/>
      <c r="H397" s="117"/>
      <c r="I397" s="117"/>
      <c r="J397" s="117"/>
      <c r="K397" s="117"/>
      <c r="L397" s="117"/>
      <c r="M397" s="117"/>
      <c r="N397" s="117"/>
      <c r="O397" s="117"/>
      <c r="Q397" s="197"/>
      <c r="R397" s="220"/>
      <c r="S397" s="220"/>
      <c r="T397" s="221"/>
      <c r="U397" s="228" t="s">
        <v>152</v>
      </c>
      <c r="V397" s="113"/>
      <c r="X397" s="114">
        <f>IF(Q397=0,0,((Q397/32)*100))</f>
        <v>0</v>
      </c>
      <c r="Y397" s="115"/>
      <c r="Z397" s="115"/>
      <c r="AA397" s="115"/>
      <c r="AB397" s="115"/>
      <c r="AC397" s="116"/>
      <c r="AD397" s="117" t="s">
        <v>153</v>
      </c>
      <c r="AE397" s="117"/>
    </row>
    <row r="398" spans="1:31" ht="2.25" customHeight="1" x14ac:dyDescent="0.25">
      <c r="A398" s="1"/>
      <c r="B398" s="14"/>
      <c r="Q398" s="47"/>
      <c r="R398" s="47"/>
      <c r="S398" s="47"/>
      <c r="T398" s="47"/>
    </row>
    <row r="399" spans="1:31" ht="15" customHeight="1" x14ac:dyDescent="0.25">
      <c r="A399" s="1"/>
      <c r="B399" s="112" t="s">
        <v>172</v>
      </c>
      <c r="C399" s="117"/>
      <c r="D399" s="117"/>
      <c r="E399" s="117"/>
      <c r="F399" s="117"/>
      <c r="G399" s="117"/>
      <c r="H399" s="117"/>
      <c r="I399" s="117"/>
      <c r="J399" s="117"/>
      <c r="K399" s="117"/>
      <c r="L399" s="117"/>
      <c r="M399" s="117"/>
      <c r="N399" s="117"/>
      <c r="O399" s="117"/>
      <c r="Q399" s="197"/>
      <c r="R399" s="220"/>
      <c r="S399" s="220"/>
      <c r="T399" s="221"/>
      <c r="U399" s="228" t="s">
        <v>152</v>
      </c>
      <c r="V399" s="113"/>
      <c r="X399" s="114">
        <f>IF(Q399=0,0,((Q399/32)*100))</f>
        <v>0</v>
      </c>
      <c r="Y399" s="115"/>
      <c r="Z399" s="115"/>
      <c r="AA399" s="115"/>
      <c r="AB399" s="115"/>
      <c r="AC399" s="116"/>
      <c r="AD399" s="117" t="s">
        <v>153</v>
      </c>
      <c r="AE399" s="117"/>
    </row>
    <row r="400" spans="1:31" ht="2.25" customHeight="1" x14ac:dyDescent="0.25">
      <c r="A400" s="1"/>
      <c r="B400" s="14"/>
      <c r="Q400" s="47"/>
      <c r="R400" s="47"/>
      <c r="S400" s="47"/>
      <c r="T400" s="47"/>
    </row>
    <row r="401" spans="1:31" ht="15" customHeight="1" x14ac:dyDescent="0.25">
      <c r="A401" s="1"/>
      <c r="B401" s="112" t="s">
        <v>173</v>
      </c>
      <c r="C401" s="117"/>
      <c r="D401" s="117"/>
      <c r="E401" s="117"/>
      <c r="F401" s="117"/>
      <c r="G401" s="117"/>
      <c r="H401" s="117"/>
      <c r="I401" s="117"/>
      <c r="J401" s="117"/>
      <c r="K401" s="117"/>
      <c r="L401" s="117"/>
      <c r="M401" s="117"/>
      <c r="N401" s="117"/>
      <c r="O401" s="117"/>
      <c r="Q401" s="197"/>
      <c r="R401" s="220"/>
      <c r="S401" s="220"/>
      <c r="T401" s="221"/>
      <c r="U401" s="228" t="s">
        <v>152</v>
      </c>
      <c r="V401" s="113"/>
      <c r="X401" s="114">
        <f>IF(Q401=0,0,((Q401/32)*155))</f>
        <v>0</v>
      </c>
      <c r="Y401" s="115"/>
      <c r="Z401" s="115"/>
      <c r="AA401" s="115"/>
      <c r="AB401" s="115"/>
      <c r="AC401" s="116"/>
      <c r="AD401" s="117" t="s">
        <v>153</v>
      </c>
      <c r="AE401" s="117"/>
    </row>
    <row r="402" spans="1:31" ht="2.25" customHeight="1" x14ac:dyDescent="0.25">
      <c r="A402" s="1"/>
      <c r="B402" s="14"/>
      <c r="Q402" s="47"/>
      <c r="R402" s="47"/>
      <c r="S402" s="47"/>
      <c r="T402" s="47"/>
    </row>
    <row r="403" spans="1:31" ht="15" customHeight="1" x14ac:dyDescent="0.25">
      <c r="A403" s="1"/>
      <c r="B403" s="112" t="s">
        <v>174</v>
      </c>
      <c r="C403" s="117"/>
      <c r="D403" s="117"/>
      <c r="E403" s="117"/>
      <c r="F403" s="117"/>
      <c r="G403" s="117"/>
      <c r="H403" s="117"/>
      <c r="I403" s="117"/>
      <c r="J403" s="117"/>
      <c r="K403" s="117"/>
      <c r="L403" s="117"/>
      <c r="M403" s="117"/>
      <c r="N403" s="117"/>
      <c r="O403" s="117"/>
      <c r="Q403" s="197"/>
      <c r="R403" s="220"/>
      <c r="S403" s="220"/>
      <c r="T403" s="221"/>
      <c r="U403" s="228" t="s">
        <v>152</v>
      </c>
      <c r="V403" s="113"/>
      <c r="X403" s="114">
        <f>IF(Q403=0,0,((Q403/32)*100))</f>
        <v>0</v>
      </c>
      <c r="Y403" s="115"/>
      <c r="Z403" s="115"/>
      <c r="AA403" s="115"/>
      <c r="AB403" s="115"/>
      <c r="AC403" s="116"/>
      <c r="AD403" s="117" t="s">
        <v>153</v>
      </c>
      <c r="AE403" s="117"/>
    </row>
    <row r="404" spans="1:31" ht="2.25" customHeight="1" x14ac:dyDescent="0.25">
      <c r="A404" s="1"/>
      <c r="B404" s="14"/>
      <c r="Q404" s="47"/>
      <c r="R404" s="47"/>
      <c r="S404" s="47"/>
      <c r="T404" s="47"/>
    </row>
    <row r="405" spans="1:31" ht="15" customHeight="1" x14ac:dyDescent="0.25">
      <c r="A405" s="1"/>
      <c r="B405" s="112" t="s">
        <v>175</v>
      </c>
      <c r="C405" s="117"/>
      <c r="D405" s="117"/>
      <c r="E405" s="117"/>
      <c r="F405" s="117"/>
      <c r="G405" s="117"/>
      <c r="H405" s="117"/>
      <c r="I405" s="117"/>
      <c r="J405" s="117"/>
      <c r="K405" s="117"/>
      <c r="L405" s="117"/>
      <c r="M405" s="117"/>
      <c r="N405" s="117"/>
      <c r="O405" s="117"/>
      <c r="Q405" s="197"/>
      <c r="R405" s="220"/>
      <c r="S405" s="220"/>
      <c r="T405" s="221"/>
      <c r="U405" s="228" t="s">
        <v>152</v>
      </c>
      <c r="V405" s="113"/>
      <c r="X405" s="114">
        <f>IF(Q405=0,0,((Q405/32)*155))</f>
        <v>0</v>
      </c>
      <c r="Y405" s="115"/>
      <c r="Z405" s="115"/>
      <c r="AA405" s="115"/>
      <c r="AB405" s="115"/>
      <c r="AC405" s="116"/>
      <c r="AD405" s="117" t="s">
        <v>153</v>
      </c>
      <c r="AE405" s="117"/>
    </row>
    <row r="406" spans="1:31" ht="2.25" customHeight="1" x14ac:dyDescent="0.25">
      <c r="A406" s="1"/>
      <c r="B406" s="14"/>
      <c r="Q406" s="47"/>
      <c r="R406" s="47"/>
      <c r="S406" s="47"/>
      <c r="T406" s="47"/>
    </row>
    <row r="407" spans="1:31" ht="15" customHeight="1" x14ac:dyDescent="0.25">
      <c r="A407" s="1"/>
      <c r="B407" s="112" t="s">
        <v>176</v>
      </c>
      <c r="C407" s="117"/>
      <c r="D407" s="117"/>
      <c r="E407" s="117"/>
      <c r="F407" s="117"/>
      <c r="G407" s="117"/>
      <c r="H407" s="117"/>
      <c r="I407" s="117"/>
      <c r="J407" s="117"/>
      <c r="K407" s="117"/>
      <c r="L407" s="117"/>
      <c r="M407" s="117"/>
      <c r="N407" s="117"/>
      <c r="O407" s="117"/>
      <c r="Q407" s="197"/>
      <c r="R407" s="220"/>
      <c r="S407" s="220"/>
      <c r="T407" s="221"/>
      <c r="U407" s="228" t="s">
        <v>152</v>
      </c>
      <c r="V407" s="113"/>
      <c r="X407" s="114">
        <f>IF(Q407=0,0,((Q407/32)*100))</f>
        <v>0</v>
      </c>
      <c r="Y407" s="115"/>
      <c r="Z407" s="115"/>
      <c r="AA407" s="115"/>
      <c r="AB407" s="115"/>
      <c r="AC407" s="116"/>
      <c r="AD407" s="117" t="s">
        <v>153</v>
      </c>
      <c r="AE407" s="117"/>
    </row>
    <row r="408" spans="1:31" ht="2.25" customHeight="1" x14ac:dyDescent="0.25">
      <c r="A408" s="1"/>
      <c r="B408" s="14"/>
      <c r="Q408" s="47"/>
      <c r="R408" s="47"/>
      <c r="S408" s="47"/>
      <c r="T408" s="47"/>
    </row>
    <row r="409" spans="1:31" ht="15" customHeight="1" x14ac:dyDescent="0.25">
      <c r="A409" s="1"/>
      <c r="B409" s="112" t="s">
        <v>177</v>
      </c>
      <c r="C409" s="117"/>
      <c r="D409" s="117"/>
      <c r="E409" s="117"/>
      <c r="F409" s="117"/>
      <c r="G409" s="117"/>
      <c r="H409" s="117"/>
      <c r="I409" s="117"/>
      <c r="J409" s="117"/>
      <c r="K409" s="117"/>
      <c r="L409" s="117"/>
      <c r="M409" s="117"/>
      <c r="N409" s="117"/>
      <c r="O409" s="117"/>
      <c r="Q409" s="197"/>
      <c r="R409" s="220"/>
      <c r="S409" s="220"/>
      <c r="T409" s="221"/>
      <c r="U409" s="228" t="s">
        <v>152</v>
      </c>
      <c r="V409" s="113"/>
      <c r="X409" s="114">
        <f>IF(Q409=0,0,((Q409/32)*175))</f>
        <v>0</v>
      </c>
      <c r="Y409" s="115"/>
      <c r="Z409" s="115"/>
      <c r="AA409" s="115"/>
      <c r="AB409" s="115"/>
      <c r="AC409" s="116"/>
      <c r="AD409" s="117" t="s">
        <v>153</v>
      </c>
      <c r="AE409" s="117"/>
    </row>
    <row r="410" spans="1:31" ht="2.25" customHeight="1" x14ac:dyDescent="0.25">
      <c r="A410" s="1"/>
      <c r="B410" s="14"/>
      <c r="Q410" s="47"/>
      <c r="R410" s="47"/>
      <c r="S410" s="47"/>
      <c r="T410" s="47"/>
    </row>
    <row r="411" spans="1:31" ht="15" customHeight="1" x14ac:dyDescent="0.25">
      <c r="A411" s="1"/>
      <c r="B411" s="112" t="s">
        <v>178</v>
      </c>
      <c r="C411" s="117"/>
      <c r="D411" s="117"/>
      <c r="E411" s="117"/>
      <c r="F411" s="117"/>
      <c r="G411" s="117"/>
      <c r="H411" s="117"/>
      <c r="I411" s="117"/>
      <c r="J411" s="117"/>
      <c r="K411" s="117"/>
      <c r="L411" s="117"/>
      <c r="M411" s="117"/>
      <c r="N411" s="117"/>
      <c r="O411" s="117"/>
      <c r="Q411" s="197"/>
      <c r="R411" s="220"/>
      <c r="S411" s="220"/>
      <c r="T411" s="221"/>
      <c r="U411" s="228" t="s">
        <v>152</v>
      </c>
      <c r="V411" s="113"/>
      <c r="X411" s="114">
        <f>IF(Q411=0,0,((Q411/32)*155))</f>
        <v>0</v>
      </c>
      <c r="Y411" s="115"/>
      <c r="Z411" s="115"/>
      <c r="AA411" s="115"/>
      <c r="AB411" s="115"/>
      <c r="AC411" s="116"/>
      <c r="AD411" s="117" t="s">
        <v>153</v>
      </c>
      <c r="AE411" s="117"/>
    </row>
    <row r="412" spans="1:31" ht="2.25" customHeight="1" x14ac:dyDescent="0.25">
      <c r="A412" s="1"/>
      <c r="B412" s="14"/>
      <c r="Q412" s="47"/>
      <c r="R412" s="47"/>
      <c r="S412" s="47"/>
      <c r="T412" s="47"/>
    </row>
    <row r="413" spans="1:31" ht="15" customHeight="1" x14ac:dyDescent="0.25">
      <c r="A413" s="1"/>
      <c r="B413" s="112" t="s">
        <v>179</v>
      </c>
      <c r="C413" s="117"/>
      <c r="D413" s="117"/>
      <c r="E413" s="117"/>
      <c r="F413" s="117"/>
      <c r="G413" s="117"/>
      <c r="H413" s="117"/>
      <c r="I413" s="117"/>
      <c r="J413" s="117"/>
      <c r="K413" s="117"/>
      <c r="L413" s="117"/>
      <c r="M413" s="117"/>
      <c r="N413" s="117"/>
      <c r="O413" s="117"/>
      <c r="Q413" s="197"/>
      <c r="R413" s="220"/>
      <c r="S413" s="220"/>
      <c r="T413" s="221"/>
      <c r="U413" s="228" t="s">
        <v>152</v>
      </c>
      <c r="V413" s="113"/>
      <c r="X413" s="114">
        <f>IF(Q413=0,0,((Q413/32)*155))</f>
        <v>0</v>
      </c>
      <c r="Y413" s="115"/>
      <c r="Z413" s="115"/>
      <c r="AA413" s="115"/>
      <c r="AB413" s="115"/>
      <c r="AC413" s="116"/>
      <c r="AD413" s="117" t="s">
        <v>153</v>
      </c>
      <c r="AE413" s="117"/>
    </row>
    <row r="414" spans="1:31" ht="2.25" customHeight="1" x14ac:dyDescent="0.25">
      <c r="A414" s="1"/>
      <c r="B414" s="14"/>
      <c r="Q414" s="47"/>
      <c r="R414" s="47"/>
      <c r="S414" s="47"/>
      <c r="T414" s="47"/>
    </row>
    <row r="415" spans="1:31" ht="15" customHeight="1" x14ac:dyDescent="0.25">
      <c r="A415" s="1"/>
      <c r="B415" s="112" t="s">
        <v>180</v>
      </c>
      <c r="C415" s="117"/>
      <c r="D415" s="117"/>
      <c r="E415" s="117"/>
      <c r="F415" s="117"/>
      <c r="G415" s="117"/>
      <c r="H415" s="117"/>
      <c r="I415" s="117"/>
      <c r="J415" s="117"/>
      <c r="K415" s="117"/>
      <c r="L415" s="117"/>
      <c r="M415" s="117"/>
      <c r="N415" s="117"/>
      <c r="O415" s="117"/>
      <c r="Q415" s="197"/>
      <c r="R415" s="220"/>
      <c r="S415" s="220"/>
      <c r="T415" s="221"/>
      <c r="U415" s="228" t="s">
        <v>152</v>
      </c>
      <c r="V415" s="113"/>
      <c r="X415" s="114">
        <f>IF(Q415=0,0,((Q415/32)*155))</f>
        <v>0</v>
      </c>
      <c r="Y415" s="115"/>
      <c r="Z415" s="115"/>
      <c r="AA415" s="115"/>
      <c r="AB415" s="115"/>
      <c r="AC415" s="116"/>
      <c r="AD415" s="117" t="s">
        <v>153</v>
      </c>
      <c r="AE415" s="117"/>
    </row>
    <row r="416" spans="1:31" ht="2.25" customHeight="1" x14ac:dyDescent="0.25">
      <c r="A416" s="1"/>
      <c r="B416" s="14"/>
      <c r="Q416" s="47"/>
      <c r="R416" s="47"/>
      <c r="S416" s="47"/>
      <c r="T416" s="47"/>
    </row>
    <row r="417" spans="1:43" ht="15" customHeight="1" x14ac:dyDescent="0.25">
      <c r="A417" s="1"/>
      <c r="B417" s="112" t="s">
        <v>181</v>
      </c>
      <c r="C417" s="117"/>
      <c r="D417" s="117"/>
      <c r="E417" s="117"/>
      <c r="F417" s="117"/>
      <c r="G417" s="117"/>
      <c r="H417" s="117"/>
      <c r="I417" s="117"/>
      <c r="J417" s="117"/>
      <c r="K417" s="117"/>
      <c r="L417" s="117"/>
      <c r="M417" s="117"/>
      <c r="N417" s="117"/>
      <c r="O417" s="117"/>
      <c r="X417" s="114">
        <f>SUM(X365,X367,X369,X371,X373,X375,X377,X379,X381,X383,X385,X387,X389,X391,X393,X395,X397,X399,X401,X403,X405,X407,X409,X411,X413,X415)</f>
        <v>0</v>
      </c>
      <c r="Y417" s="115"/>
      <c r="Z417" s="115"/>
      <c r="AA417" s="115"/>
      <c r="AB417" s="115"/>
      <c r="AC417" s="116"/>
      <c r="AD417" s="117" t="s">
        <v>153</v>
      </c>
      <c r="AE417" s="117"/>
    </row>
    <row r="418" spans="1:43" ht="2.25" customHeight="1" x14ac:dyDescent="0.25">
      <c r="A418" s="1"/>
      <c r="B418" s="14"/>
      <c r="X418" s="2"/>
      <c r="Y418" s="2"/>
      <c r="Z418" s="2"/>
      <c r="AA418" s="2"/>
      <c r="AB418" s="2"/>
      <c r="AC418" s="2"/>
    </row>
    <row r="419" spans="1:43" ht="15" customHeight="1" x14ac:dyDescent="0.25">
      <c r="A419" s="1">
        <v>41</v>
      </c>
      <c r="B419" s="145" t="s">
        <v>182</v>
      </c>
      <c r="C419" s="145"/>
      <c r="D419" s="145"/>
      <c r="E419" s="145"/>
      <c r="F419" s="145"/>
      <c r="G419" s="145"/>
      <c r="H419" s="145"/>
      <c r="I419" s="145"/>
      <c r="J419" s="145"/>
      <c r="K419" s="145"/>
      <c r="L419" s="145"/>
      <c r="M419" s="145"/>
      <c r="N419" s="145"/>
      <c r="O419" s="145"/>
      <c r="P419" s="145"/>
      <c r="Q419" s="145"/>
      <c r="R419" s="145"/>
      <c r="S419" s="145"/>
      <c r="T419" s="145"/>
      <c r="U419" s="145"/>
      <c r="V419" s="145"/>
      <c r="W419" s="145"/>
      <c r="X419" s="145"/>
      <c r="Y419" s="145"/>
      <c r="Z419" s="145"/>
      <c r="AA419" s="145"/>
      <c r="AB419" s="145"/>
      <c r="AC419" s="145"/>
      <c r="AD419" s="145"/>
      <c r="AE419" s="145"/>
      <c r="AF419" s="145"/>
      <c r="AG419" s="145"/>
      <c r="AH419" s="145"/>
      <c r="AI419" s="145"/>
      <c r="AJ419" s="145"/>
      <c r="AK419" s="145"/>
      <c r="AL419" s="145"/>
      <c r="AM419" s="145"/>
      <c r="AN419" s="145"/>
      <c r="AO419" s="145"/>
      <c r="AP419" s="145"/>
      <c r="AQ419" s="13">
        <f>Q421*3.2</f>
        <v>0</v>
      </c>
    </row>
    <row r="420" spans="1:43" ht="2.25" customHeight="1" x14ac:dyDescent="0.25">
      <c r="A420" s="1"/>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row>
    <row r="421" spans="1:43" ht="15" customHeight="1" x14ac:dyDescent="0.25">
      <c r="A421" s="1"/>
      <c r="B421" s="219" t="s">
        <v>183</v>
      </c>
      <c r="C421" s="174"/>
      <c r="D421" s="174"/>
      <c r="E421" s="174"/>
      <c r="F421" s="174"/>
      <c r="G421" s="174"/>
      <c r="H421" s="174"/>
      <c r="I421" s="174"/>
      <c r="J421" s="174"/>
      <c r="K421" s="174"/>
      <c r="L421" s="174"/>
      <c r="M421" s="174"/>
      <c r="N421" s="174"/>
      <c r="O421" s="174"/>
      <c r="P421" s="47"/>
      <c r="Q421" s="197"/>
      <c r="R421" s="220"/>
      <c r="S421" s="220"/>
      <c r="T421" s="221"/>
      <c r="U421" s="222" t="s">
        <v>184</v>
      </c>
      <c r="V421" s="223"/>
      <c r="W421" s="47"/>
      <c r="X421" s="224">
        <f>SUM(AQ419,AQ421)</f>
        <v>0</v>
      </c>
      <c r="Y421" s="225"/>
      <c r="Z421" s="225"/>
      <c r="AA421" s="225"/>
      <c r="AB421" s="225"/>
      <c r="AC421" s="226"/>
      <c r="AD421" s="174" t="s">
        <v>153</v>
      </c>
      <c r="AE421" s="174"/>
      <c r="AF421" s="47"/>
      <c r="AG421" s="47"/>
      <c r="AH421" s="47"/>
      <c r="AI421" s="47"/>
      <c r="AJ421" s="47"/>
      <c r="AK421" s="47"/>
      <c r="AL421" s="47"/>
      <c r="AM421" s="47"/>
      <c r="AN421" s="47"/>
      <c r="AO421" s="47"/>
      <c r="AP421" s="47"/>
      <c r="AQ421" s="13">
        <f>IF(AND(Q421&gt;0,Q423=0),230,0)</f>
        <v>0</v>
      </c>
    </row>
    <row r="422" spans="1:43" ht="2.25" customHeight="1" x14ac:dyDescent="0.25">
      <c r="A422" s="1"/>
      <c r="B422" s="71"/>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c r="AP422" s="47"/>
    </row>
    <row r="423" spans="1:43" ht="15" customHeight="1" x14ac:dyDescent="0.25">
      <c r="A423" s="1"/>
      <c r="B423" s="219" t="s">
        <v>185</v>
      </c>
      <c r="C423" s="174"/>
      <c r="D423" s="174"/>
      <c r="E423" s="174"/>
      <c r="F423" s="174"/>
      <c r="G423" s="174"/>
      <c r="H423" s="174"/>
      <c r="I423" s="174"/>
      <c r="J423" s="174"/>
      <c r="K423" s="174"/>
      <c r="L423" s="174"/>
      <c r="M423" s="174"/>
      <c r="N423" s="174"/>
      <c r="O423" s="174"/>
      <c r="P423" s="47"/>
      <c r="Q423" s="197"/>
      <c r="R423" s="220"/>
      <c r="S423" s="220"/>
      <c r="T423" s="221"/>
      <c r="U423" s="222" t="s">
        <v>184</v>
      </c>
      <c r="V423" s="223"/>
      <c r="W423" s="47"/>
      <c r="X423" s="224">
        <f>SUM(AQ423,AQ425)</f>
        <v>0</v>
      </c>
      <c r="Y423" s="225"/>
      <c r="Z423" s="225"/>
      <c r="AA423" s="225"/>
      <c r="AB423" s="225"/>
      <c r="AC423" s="226"/>
      <c r="AD423" s="174" t="s">
        <v>153</v>
      </c>
      <c r="AE423" s="174"/>
      <c r="AF423" s="47"/>
      <c r="AG423" s="47"/>
      <c r="AH423" s="47"/>
      <c r="AI423" s="47"/>
      <c r="AJ423" s="47"/>
      <c r="AK423" s="47"/>
      <c r="AL423" s="47"/>
      <c r="AM423" s="47"/>
      <c r="AN423" s="47"/>
      <c r="AO423" s="47"/>
      <c r="AP423" s="47"/>
      <c r="AQ423" s="13">
        <f>Q423*18</f>
        <v>0</v>
      </c>
    </row>
    <row r="424" spans="1:43" ht="2.25" customHeight="1" x14ac:dyDescent="0.25">
      <c r="A424" s="1"/>
      <c r="B424" s="71"/>
      <c r="C424" s="47"/>
      <c r="D424" s="47"/>
      <c r="E424" s="47"/>
      <c r="F424" s="47"/>
      <c r="G424" s="47"/>
      <c r="H424" s="47"/>
      <c r="I424" s="47"/>
      <c r="J424" s="47"/>
      <c r="K424" s="47"/>
      <c r="L424" s="47"/>
      <c r="M424" s="47"/>
      <c r="N424" s="47"/>
      <c r="O424" s="47"/>
      <c r="P424" s="47"/>
      <c r="Q424" s="47"/>
      <c r="R424" s="47"/>
      <c r="S424" s="47"/>
      <c r="T424" s="47"/>
      <c r="U424" s="47"/>
      <c r="V424" s="47"/>
      <c r="W424" s="47"/>
      <c r="X424" s="60"/>
      <c r="Y424" s="60"/>
      <c r="Z424" s="60"/>
      <c r="AA424" s="60"/>
      <c r="AB424" s="60"/>
      <c r="AC424" s="60"/>
      <c r="AD424" s="47"/>
      <c r="AE424" s="47"/>
      <c r="AF424" s="47"/>
      <c r="AG424" s="47"/>
      <c r="AH424" s="47"/>
      <c r="AI424" s="47"/>
      <c r="AJ424" s="47"/>
      <c r="AK424" s="47"/>
      <c r="AL424" s="47"/>
      <c r="AM424" s="47"/>
      <c r="AN424" s="47"/>
      <c r="AO424" s="47"/>
      <c r="AP424" s="47"/>
    </row>
    <row r="425" spans="1:43" ht="15" customHeight="1" x14ac:dyDescent="0.25">
      <c r="A425" s="1"/>
      <c r="B425" s="219" t="s">
        <v>186</v>
      </c>
      <c r="C425" s="174"/>
      <c r="D425" s="174"/>
      <c r="E425" s="174"/>
      <c r="F425" s="174"/>
      <c r="G425" s="174"/>
      <c r="H425" s="174"/>
      <c r="I425" s="174"/>
      <c r="J425" s="174"/>
      <c r="K425" s="174"/>
      <c r="L425" s="174"/>
      <c r="M425" s="174"/>
      <c r="N425" s="174"/>
      <c r="O425" s="174"/>
      <c r="P425" s="47"/>
      <c r="Q425" s="47"/>
      <c r="R425" s="47"/>
      <c r="S425" s="47"/>
      <c r="T425" s="47"/>
      <c r="U425" s="47"/>
      <c r="V425" s="47"/>
      <c r="W425" s="47"/>
      <c r="X425" s="224">
        <f>SUM(X421,X423)</f>
        <v>0</v>
      </c>
      <c r="Y425" s="225"/>
      <c r="Z425" s="225"/>
      <c r="AA425" s="225"/>
      <c r="AB425" s="225"/>
      <c r="AC425" s="226"/>
      <c r="AD425" s="174" t="s">
        <v>153</v>
      </c>
      <c r="AE425" s="174"/>
      <c r="AF425" s="47"/>
      <c r="AG425" s="47"/>
      <c r="AH425" s="47"/>
      <c r="AI425" s="47"/>
      <c r="AJ425" s="47"/>
      <c r="AK425" s="47"/>
      <c r="AL425" s="47"/>
      <c r="AM425" s="47"/>
      <c r="AN425" s="47"/>
      <c r="AO425" s="47"/>
      <c r="AP425" s="47"/>
      <c r="AQ425" s="13">
        <f>IF(AND(Q423&gt;0,Q421&gt;=0),340,0)</f>
        <v>0</v>
      </c>
    </row>
    <row r="426" spans="1:43" ht="15" customHeight="1" x14ac:dyDescent="0.25">
      <c r="A426" s="1"/>
      <c r="B426" s="71"/>
      <c r="C426" s="47"/>
      <c r="D426" s="47"/>
      <c r="E426" s="47"/>
      <c r="F426" s="47"/>
      <c r="G426" s="47"/>
      <c r="H426" s="47"/>
      <c r="I426" s="47"/>
      <c r="J426" s="47"/>
      <c r="K426" s="47"/>
      <c r="L426" s="47"/>
      <c r="M426" s="47"/>
      <c r="N426" s="47"/>
      <c r="O426" s="47"/>
      <c r="P426" s="47"/>
      <c r="Q426" s="47"/>
      <c r="R426" s="47"/>
      <c r="S426" s="47"/>
      <c r="T426" s="47"/>
      <c r="U426" s="47"/>
      <c r="V426" s="47"/>
      <c r="W426" s="47"/>
      <c r="X426" s="60"/>
      <c r="Y426" s="60"/>
      <c r="Z426" s="60"/>
      <c r="AA426" s="60"/>
      <c r="AB426" s="60"/>
      <c r="AC426" s="60"/>
      <c r="AD426" s="47"/>
      <c r="AE426" s="47"/>
      <c r="AF426" s="47"/>
      <c r="AG426" s="47"/>
      <c r="AH426" s="47"/>
      <c r="AI426" s="47"/>
      <c r="AJ426" s="47"/>
      <c r="AK426" s="47"/>
      <c r="AL426" s="47"/>
      <c r="AM426" s="47"/>
      <c r="AN426" s="47"/>
      <c r="AO426" s="47"/>
      <c r="AP426" s="47"/>
    </row>
    <row r="427" spans="1:43" ht="15" customHeight="1" x14ac:dyDescent="0.25">
      <c r="A427" s="1">
        <v>42</v>
      </c>
      <c r="B427" s="229" t="s">
        <v>187</v>
      </c>
      <c r="C427" s="229"/>
      <c r="D427" s="229"/>
      <c r="E427" s="229"/>
      <c r="F427" s="229"/>
      <c r="G427" s="229"/>
      <c r="H427" s="229"/>
      <c r="I427" s="229"/>
      <c r="J427" s="229"/>
      <c r="K427" s="229"/>
      <c r="L427" s="229"/>
      <c r="M427" s="229"/>
      <c r="N427" s="229"/>
      <c r="O427" s="229"/>
      <c r="P427" s="229"/>
      <c r="Q427" s="229"/>
      <c r="R427" s="229"/>
      <c r="S427" s="229"/>
      <c r="T427" s="229"/>
      <c r="U427" s="229"/>
      <c r="V427" s="229"/>
      <c r="W427" s="229"/>
      <c r="X427" s="229"/>
      <c r="Y427" s="229"/>
      <c r="Z427" s="229"/>
      <c r="AA427" s="229"/>
      <c r="AB427" s="229"/>
      <c r="AC427" s="229"/>
      <c r="AD427" s="229"/>
      <c r="AE427" s="229"/>
      <c r="AF427" s="229"/>
      <c r="AG427" s="229"/>
      <c r="AH427" s="229"/>
      <c r="AI427" s="229"/>
      <c r="AJ427" s="229"/>
      <c r="AK427" s="229"/>
      <c r="AL427" s="229"/>
      <c r="AM427" s="229"/>
      <c r="AN427" s="229"/>
      <c r="AO427" s="229"/>
      <c r="AP427" s="229"/>
    </row>
    <row r="428" spans="1:43" ht="15" customHeight="1" x14ac:dyDescent="0.25">
      <c r="A428" s="1"/>
      <c r="B428" s="82"/>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row>
    <row r="429" spans="1:43" ht="15" customHeight="1" x14ac:dyDescent="0.25">
      <c r="A429" s="1"/>
      <c r="B429" s="219" t="s">
        <v>183</v>
      </c>
      <c r="C429" s="174"/>
      <c r="D429" s="174"/>
      <c r="E429" s="174"/>
      <c r="F429" s="174"/>
      <c r="G429" s="174"/>
      <c r="H429" s="174"/>
      <c r="I429" s="174"/>
      <c r="J429" s="174"/>
      <c r="K429" s="174"/>
      <c r="L429" s="174"/>
      <c r="M429" s="174"/>
      <c r="N429" s="174"/>
      <c r="O429" s="174"/>
      <c r="P429" s="47"/>
      <c r="Q429" s="197"/>
      <c r="R429" s="220"/>
      <c r="S429" s="220"/>
      <c r="T429" s="221"/>
      <c r="U429" s="222" t="s">
        <v>184</v>
      </c>
      <c r="V429" s="223"/>
      <c r="W429" s="47"/>
      <c r="X429" s="224">
        <f>IF(Q429&gt;0,120,0)</f>
        <v>0</v>
      </c>
      <c r="Y429" s="225"/>
      <c r="Z429" s="225"/>
      <c r="AA429" s="225"/>
      <c r="AB429" s="225"/>
      <c r="AC429" s="226"/>
      <c r="AD429" s="174" t="s">
        <v>153</v>
      </c>
      <c r="AE429" s="174"/>
      <c r="AF429" s="47"/>
      <c r="AG429" s="47"/>
      <c r="AH429" s="47"/>
      <c r="AI429" s="47"/>
      <c r="AJ429" s="47"/>
      <c r="AK429" s="47"/>
      <c r="AL429" s="47"/>
      <c r="AM429" s="47"/>
      <c r="AN429" s="47"/>
      <c r="AO429" s="47"/>
      <c r="AP429" s="47"/>
    </row>
    <row r="430" spans="1:43" ht="2.25" customHeight="1" x14ac:dyDescent="0.25">
      <c r="A430" s="1"/>
      <c r="B430" s="71"/>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c r="AO430" s="47"/>
      <c r="AP430" s="47"/>
    </row>
    <row r="431" spans="1:43" ht="15" customHeight="1" x14ac:dyDescent="0.25">
      <c r="A431" s="1"/>
      <c r="B431" s="219" t="s">
        <v>185</v>
      </c>
      <c r="C431" s="174"/>
      <c r="D431" s="174"/>
      <c r="E431" s="174"/>
      <c r="F431" s="174"/>
      <c r="G431" s="174"/>
      <c r="H431" s="174"/>
      <c r="I431" s="174"/>
      <c r="J431" s="174"/>
      <c r="K431" s="174"/>
      <c r="L431" s="174"/>
      <c r="M431" s="174"/>
      <c r="N431" s="174"/>
      <c r="O431" s="174"/>
      <c r="P431" s="47"/>
      <c r="Q431" s="197"/>
      <c r="R431" s="220"/>
      <c r="S431" s="220"/>
      <c r="T431" s="221"/>
      <c r="U431" s="222" t="s">
        <v>184</v>
      </c>
      <c r="V431" s="223"/>
      <c r="W431" s="47"/>
      <c r="X431" s="224">
        <f>IF(Q431&gt;0,190,0)</f>
        <v>0</v>
      </c>
      <c r="Y431" s="225"/>
      <c r="Z431" s="225"/>
      <c r="AA431" s="225"/>
      <c r="AB431" s="225"/>
      <c r="AC431" s="226"/>
      <c r="AD431" s="174" t="s">
        <v>153</v>
      </c>
      <c r="AE431" s="174"/>
      <c r="AF431" s="47"/>
      <c r="AG431" s="47"/>
      <c r="AH431" s="47"/>
      <c r="AI431" s="47"/>
      <c r="AJ431" s="47"/>
      <c r="AK431" s="47"/>
      <c r="AL431" s="47"/>
      <c r="AM431" s="47"/>
      <c r="AN431" s="47"/>
      <c r="AO431" s="47"/>
      <c r="AP431" s="47"/>
    </row>
    <row r="432" spans="1:43" ht="2.25" customHeight="1" x14ac:dyDescent="0.25">
      <c r="A432" s="1"/>
      <c r="B432" s="71"/>
      <c r="C432" s="47"/>
      <c r="D432" s="47"/>
      <c r="E432" s="47"/>
      <c r="F432" s="47"/>
      <c r="G432" s="47"/>
      <c r="H432" s="47"/>
      <c r="I432" s="47"/>
      <c r="J432" s="47"/>
      <c r="K432" s="47"/>
      <c r="L432" s="47"/>
      <c r="M432" s="47"/>
      <c r="N432" s="47"/>
      <c r="O432" s="47"/>
      <c r="P432" s="47"/>
      <c r="Q432" s="83"/>
      <c r="R432" s="83"/>
      <c r="S432" s="83"/>
      <c r="T432" s="83"/>
      <c r="U432" s="278"/>
      <c r="V432" s="278"/>
      <c r="W432" s="47"/>
      <c r="X432" s="60"/>
      <c r="Y432" s="60"/>
      <c r="Z432" s="60"/>
      <c r="AA432" s="60"/>
      <c r="AB432" s="60"/>
      <c r="AC432" s="60"/>
      <c r="AD432" s="47"/>
      <c r="AE432" s="47"/>
      <c r="AF432" s="47"/>
      <c r="AG432" s="47"/>
      <c r="AH432" s="47"/>
      <c r="AI432" s="47"/>
      <c r="AJ432" s="47"/>
      <c r="AK432" s="47"/>
      <c r="AL432" s="47"/>
      <c r="AM432" s="47"/>
      <c r="AN432" s="47"/>
      <c r="AO432" s="47"/>
      <c r="AP432" s="47"/>
    </row>
    <row r="433" spans="1:43" ht="15" customHeight="1" x14ac:dyDescent="0.25">
      <c r="A433" s="1"/>
      <c r="B433" s="219" t="s">
        <v>186</v>
      </c>
      <c r="C433" s="174"/>
      <c r="D433" s="174"/>
      <c r="E433" s="174"/>
      <c r="F433" s="174"/>
      <c r="G433" s="174"/>
      <c r="H433" s="174"/>
      <c r="I433" s="174"/>
      <c r="J433" s="174"/>
      <c r="K433" s="174"/>
      <c r="L433" s="174"/>
      <c r="M433" s="174"/>
      <c r="N433" s="174"/>
      <c r="O433" s="174"/>
      <c r="P433" s="47"/>
      <c r="Q433" s="83"/>
      <c r="R433" s="83"/>
      <c r="S433" s="83"/>
      <c r="T433" s="83"/>
      <c r="U433" s="57"/>
      <c r="V433" s="57"/>
      <c r="W433" s="47"/>
      <c r="X433" s="224">
        <f>SUM(X429,X431)</f>
        <v>0</v>
      </c>
      <c r="Y433" s="225"/>
      <c r="Z433" s="225"/>
      <c r="AA433" s="225"/>
      <c r="AB433" s="225"/>
      <c r="AC433" s="226"/>
      <c r="AD433" s="174" t="s">
        <v>153</v>
      </c>
      <c r="AE433" s="174"/>
      <c r="AF433" s="47"/>
      <c r="AG433" s="47"/>
      <c r="AH433" s="47"/>
      <c r="AI433" s="47"/>
      <c r="AJ433" s="47"/>
      <c r="AK433" s="47"/>
      <c r="AL433" s="47"/>
      <c r="AM433" s="47"/>
      <c r="AN433" s="47"/>
      <c r="AO433" s="47"/>
      <c r="AP433" s="47"/>
    </row>
    <row r="434" spans="1:43" ht="2.25" customHeight="1" x14ac:dyDescent="0.25">
      <c r="A434" s="1"/>
      <c r="B434" s="14"/>
      <c r="Q434" s="4"/>
      <c r="R434" s="4"/>
      <c r="S434" s="4"/>
      <c r="T434" s="4"/>
      <c r="U434" s="19"/>
      <c r="V434" s="19"/>
      <c r="X434" s="2"/>
      <c r="Y434" s="2"/>
      <c r="Z434" s="2"/>
      <c r="AA434" s="2"/>
      <c r="AB434" s="2"/>
      <c r="AC434" s="2"/>
    </row>
    <row r="435" spans="1:43" ht="15" customHeight="1" x14ac:dyDescent="0.25">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c r="AO435" s="112"/>
      <c r="AP435" s="112"/>
    </row>
    <row r="436" spans="1:43" ht="2.25" customHeight="1" x14ac:dyDescent="0.25">
      <c r="A436" s="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row>
    <row r="437" spans="1:43" ht="15" customHeight="1" x14ac:dyDescent="0.25">
      <c r="A437" s="1">
        <v>43</v>
      </c>
      <c r="B437" s="167" t="s">
        <v>188</v>
      </c>
      <c r="C437" s="167"/>
      <c r="D437" s="167"/>
      <c r="E437" s="167"/>
      <c r="F437" s="167"/>
      <c r="G437" s="167"/>
      <c r="H437" s="167"/>
      <c r="I437" s="167"/>
      <c r="J437" s="167"/>
      <c r="K437" s="167"/>
      <c r="L437" s="167"/>
      <c r="M437" s="167"/>
      <c r="N437" s="167"/>
      <c r="O437" s="167"/>
      <c r="P437" s="167"/>
      <c r="Q437" s="167"/>
      <c r="R437" s="167"/>
      <c r="S437" s="167"/>
      <c r="T437" s="167"/>
      <c r="U437" s="167"/>
      <c r="V437" s="167"/>
      <c r="W437" s="167"/>
      <c r="X437" s="167"/>
      <c r="Y437" s="167"/>
      <c r="Z437" s="167"/>
      <c r="AA437" s="167"/>
      <c r="AB437" s="167"/>
      <c r="AC437" s="167"/>
      <c r="AD437" s="167"/>
      <c r="AE437" s="167"/>
      <c r="AF437" s="167"/>
      <c r="AG437" s="167"/>
      <c r="AH437" s="167"/>
      <c r="AI437" s="167"/>
      <c r="AJ437" s="167"/>
      <c r="AK437" s="167"/>
      <c r="AL437" s="167"/>
      <c r="AM437" s="167"/>
      <c r="AN437" s="167"/>
      <c r="AO437" s="167"/>
      <c r="AP437" s="167"/>
    </row>
    <row r="438" spans="1:43" ht="15" customHeight="1" x14ac:dyDescent="0.25">
      <c r="A438" s="1"/>
      <c r="B438" s="113"/>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3"/>
      <c r="AL438" s="113"/>
      <c r="AM438" s="113"/>
      <c r="AN438" s="113"/>
      <c r="AO438" s="113"/>
      <c r="AP438" s="113"/>
    </row>
    <row r="439" spans="1:43" ht="2.25" customHeight="1" x14ac:dyDescent="0.25">
      <c r="A439" s="1"/>
    </row>
    <row r="440" spans="1:43" ht="15" customHeight="1" x14ac:dyDescent="0.25">
      <c r="A440" s="1"/>
      <c r="B440" s="279" t="s">
        <v>189</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7"/>
      <c r="AL440" s="117"/>
      <c r="AM440" s="117"/>
      <c r="AN440" s="117"/>
      <c r="AO440" s="117"/>
      <c r="AP440" s="117"/>
    </row>
    <row r="441" spans="1:43" ht="2.25" customHeight="1" x14ac:dyDescent="0.25">
      <c r="A441" s="1"/>
    </row>
    <row r="442" spans="1:43" ht="15" customHeight="1" x14ac:dyDescent="0.25">
      <c r="A442" s="1"/>
      <c r="B442" s="219" t="s">
        <v>190</v>
      </c>
      <c r="C442" s="174"/>
      <c r="D442" s="174"/>
      <c r="E442" s="174"/>
      <c r="F442" s="174"/>
      <c r="G442" s="174"/>
      <c r="H442" s="174"/>
      <c r="I442" s="174"/>
      <c r="J442" s="174"/>
      <c r="K442" s="174"/>
      <c r="L442" s="174"/>
      <c r="M442" s="174"/>
      <c r="N442" s="174"/>
      <c r="O442" s="174"/>
      <c r="P442" s="47"/>
      <c r="Q442" s="224">
        <f>IF(Q337&lt;601,AQ442,AQ444)</f>
        <v>0</v>
      </c>
      <c r="R442" s="225"/>
      <c r="S442" s="225"/>
      <c r="T442" s="225"/>
      <c r="U442" s="225"/>
      <c r="V442" s="226"/>
      <c r="W442" s="174" t="s">
        <v>153</v>
      </c>
      <c r="X442" s="174"/>
      <c r="Y442" s="47"/>
      <c r="AQ442" s="48">
        <f>IF(Q337=0,0,IF(Q337&lt;101,(Q337*22),IF(Q337&lt;201,(2200+(12*(Q337-100))),IF(Q337&lt;301,(3400+(10*(Q337-200))),IF(Q337&lt;401,(4400+(8.5*(Q337-300))),IF(Q337&lt;501,(5250+(7.5*(Q337-400))),IF(Q337&lt;601,(6000+(7*(Q337-500))),AQ444)))))))</f>
        <v>0</v>
      </c>
    </row>
    <row r="443" spans="1:43" ht="2.25" customHeight="1" x14ac:dyDescent="0.25">
      <c r="A443" s="1"/>
      <c r="N443" s="12"/>
      <c r="AQ443" s="48"/>
    </row>
    <row r="444" spans="1:43" ht="15" customHeight="1" x14ac:dyDescent="0.25">
      <c r="A444" s="1"/>
      <c r="B444" s="112" t="s">
        <v>191</v>
      </c>
      <c r="C444" s="112"/>
      <c r="D444" s="112"/>
      <c r="E444" s="112"/>
      <c r="F444" s="112"/>
      <c r="G444" s="112"/>
      <c r="H444" s="112"/>
      <c r="I444" s="112"/>
      <c r="J444" s="112"/>
      <c r="K444" s="112"/>
      <c r="L444" s="112"/>
      <c r="M444" s="112"/>
      <c r="N444" s="112"/>
      <c r="O444" s="112"/>
      <c r="Q444" s="114">
        <f>X360</f>
        <v>0</v>
      </c>
      <c r="R444" s="115"/>
      <c r="S444" s="115"/>
      <c r="T444" s="115"/>
      <c r="U444" s="115"/>
      <c r="V444" s="116"/>
      <c r="W444" s="117" t="s">
        <v>153</v>
      </c>
      <c r="X444" s="117"/>
      <c r="AQ444" s="48">
        <f>IF(Q337&lt;601,0,IF(Q337&lt;701,(6700+(6.5*(Q337-600))),IF(Q337&lt;801,(7350+(6*(Q337-700))),IF(Q337&lt;901,(7950+(5.5*(Q337-800))),(8500+(5*(Q337-900)))))))</f>
        <v>0</v>
      </c>
    </row>
    <row r="445" spans="1:43" ht="2.25" customHeight="1" x14ac:dyDescent="0.25">
      <c r="A445" s="1"/>
      <c r="N445" s="12"/>
      <c r="AQ445" s="48"/>
    </row>
    <row r="446" spans="1:43" ht="15" customHeight="1" x14ac:dyDescent="0.25">
      <c r="A446" s="1"/>
      <c r="B446" s="112" t="s">
        <v>192</v>
      </c>
      <c r="C446" s="112"/>
      <c r="D446" s="112"/>
      <c r="E446" s="112"/>
      <c r="F446" s="112"/>
      <c r="G446" s="112"/>
      <c r="H446" s="112"/>
      <c r="I446" s="112"/>
      <c r="J446" s="112"/>
      <c r="K446" s="112"/>
      <c r="L446" s="112"/>
      <c r="M446" s="112"/>
      <c r="N446" s="112"/>
      <c r="O446" s="112"/>
      <c r="Q446" s="114">
        <f>X417</f>
        <v>0</v>
      </c>
      <c r="R446" s="115"/>
      <c r="S446" s="115"/>
      <c r="T446" s="115"/>
      <c r="U446" s="115"/>
      <c r="V446" s="116"/>
      <c r="W446" s="117" t="s">
        <v>153</v>
      </c>
      <c r="X446" s="117"/>
    </row>
    <row r="447" spans="1:43" ht="2.25" customHeight="1" x14ac:dyDescent="0.25">
      <c r="A447" s="1"/>
      <c r="N447" s="12"/>
    </row>
    <row r="448" spans="1:43" ht="15" customHeight="1" x14ac:dyDescent="0.25">
      <c r="A448" s="1"/>
      <c r="B448" s="112" t="s">
        <v>193</v>
      </c>
      <c r="C448" s="117"/>
      <c r="D448" s="117"/>
      <c r="E448" s="117"/>
      <c r="F448" s="117"/>
      <c r="G448" s="117"/>
      <c r="H448" s="117"/>
      <c r="I448" s="117"/>
      <c r="J448" s="117"/>
      <c r="K448" s="117"/>
      <c r="L448" s="117"/>
      <c r="M448" s="117"/>
      <c r="N448" s="117"/>
      <c r="O448" s="117"/>
      <c r="Q448" s="114">
        <f>X425</f>
        <v>0</v>
      </c>
      <c r="R448" s="115"/>
      <c r="S448" s="115"/>
      <c r="T448" s="115"/>
      <c r="U448" s="115"/>
      <c r="V448" s="116"/>
      <c r="W448" s="117" t="s">
        <v>153</v>
      </c>
      <c r="X448" s="117"/>
    </row>
    <row r="449" spans="1:43" ht="2.25" customHeight="1" x14ac:dyDescent="0.25">
      <c r="A449" s="1"/>
      <c r="B449" s="14"/>
      <c r="Q449" s="86"/>
      <c r="R449" s="86"/>
      <c r="S449" s="86"/>
      <c r="T449" s="86"/>
      <c r="U449" s="86"/>
      <c r="V449" s="86"/>
    </row>
    <row r="450" spans="1:43" ht="15" customHeight="1" x14ac:dyDescent="0.25">
      <c r="A450" s="1"/>
      <c r="B450" s="112" t="s">
        <v>194</v>
      </c>
      <c r="C450" s="117"/>
      <c r="D450" s="117"/>
      <c r="E450" s="117"/>
      <c r="F450" s="117"/>
      <c r="G450" s="117"/>
      <c r="H450" s="117"/>
      <c r="I450" s="117"/>
      <c r="J450" s="117"/>
      <c r="K450" s="117"/>
      <c r="L450" s="117"/>
      <c r="M450" s="117"/>
      <c r="N450" s="117"/>
      <c r="O450" s="117"/>
      <c r="Q450" s="114">
        <f>X433</f>
        <v>0</v>
      </c>
      <c r="R450" s="115"/>
      <c r="S450" s="115"/>
      <c r="T450" s="115"/>
      <c r="U450" s="115"/>
      <c r="V450" s="116"/>
      <c r="W450" s="117" t="s">
        <v>153</v>
      </c>
      <c r="X450" s="117"/>
    </row>
    <row r="451" spans="1:43" ht="2.25" customHeight="1" x14ac:dyDescent="0.25">
      <c r="A451" s="1"/>
      <c r="B451" s="14"/>
      <c r="Q451" s="2"/>
      <c r="R451" s="2"/>
      <c r="S451" s="2"/>
      <c r="T451" s="2"/>
      <c r="U451" s="2"/>
      <c r="V451" s="2"/>
    </row>
    <row r="452" spans="1:43" ht="15" customHeight="1" x14ac:dyDescent="0.25">
      <c r="A452" s="1"/>
      <c r="B452" s="112" t="s">
        <v>181</v>
      </c>
      <c r="C452" s="117"/>
      <c r="D452" s="117"/>
      <c r="E452" s="117"/>
      <c r="F452" s="117"/>
      <c r="G452" s="117"/>
      <c r="H452" s="117"/>
      <c r="I452" s="117"/>
      <c r="J452" s="117"/>
      <c r="K452" s="117"/>
      <c r="L452" s="117"/>
      <c r="M452" s="117"/>
      <c r="N452" s="117"/>
      <c r="O452" s="117"/>
      <c r="Q452" s="114">
        <f>SUM(Q442,Q444,Q446,Q448,Q450)</f>
        <v>0</v>
      </c>
      <c r="R452" s="115"/>
      <c r="S452" s="115"/>
      <c r="T452" s="115"/>
      <c r="U452" s="115"/>
      <c r="V452" s="116"/>
      <c r="W452" s="117" t="s">
        <v>153</v>
      </c>
      <c r="X452" s="117"/>
    </row>
    <row r="453" spans="1:43" ht="15" customHeight="1" x14ac:dyDescent="0.25">
      <c r="A453" s="1"/>
    </row>
    <row r="454" spans="1:43" ht="15" customHeight="1" x14ac:dyDescent="0.25">
      <c r="A454" s="1"/>
      <c r="B454" s="227" t="s">
        <v>195</v>
      </c>
      <c r="C454" s="227"/>
      <c r="D454" s="227"/>
      <c r="E454" s="227"/>
      <c r="F454" s="227"/>
      <c r="G454" s="227"/>
      <c r="H454" s="227"/>
      <c r="I454" s="227"/>
      <c r="J454" s="227"/>
      <c r="K454" s="227"/>
      <c r="L454" s="227"/>
      <c r="M454" s="227"/>
      <c r="N454" s="227"/>
      <c r="O454" s="227"/>
      <c r="P454" s="227"/>
      <c r="Q454" s="227"/>
      <c r="R454" s="227"/>
      <c r="S454" s="227"/>
      <c r="T454" s="227"/>
      <c r="U454" s="227"/>
      <c r="V454" s="227"/>
      <c r="W454" s="227"/>
      <c r="X454" s="227"/>
      <c r="Y454" s="227"/>
      <c r="Z454" s="227"/>
      <c r="AA454" s="227"/>
      <c r="AB454" s="227"/>
      <c r="AC454" s="227"/>
      <c r="AD454" s="227"/>
      <c r="AE454" s="227"/>
      <c r="AF454" s="227"/>
      <c r="AG454" s="227"/>
      <c r="AH454" s="227"/>
      <c r="AI454" s="227"/>
      <c r="AJ454" s="227"/>
      <c r="AK454" s="227"/>
      <c r="AL454" s="227"/>
      <c r="AM454" s="227"/>
      <c r="AN454" s="227"/>
      <c r="AO454" s="227"/>
      <c r="AP454" s="174"/>
      <c r="AQ454" s="48">
        <f>IF(AND(Q340=0,B352&lt;33),485,IF(AND(Q340&gt;0,B352&lt;33),600,IF(B352&lt;65,805,IF(B352&lt;97,1200,IF(B352&lt;113,1400,IF(B352&lt;129,1600,IF(B352&lt;145,1800)))))))</f>
        <v>485</v>
      </c>
    </row>
    <row r="455" spans="1:43" ht="2.25" customHeight="1" x14ac:dyDescent="0.25">
      <c r="A455" s="1"/>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c r="AP455" s="49"/>
      <c r="AQ455" s="48"/>
    </row>
    <row r="456" spans="1:43" ht="15" customHeight="1" x14ac:dyDescent="0.25">
      <c r="A456" s="1"/>
      <c r="B456" s="224">
        <f>IF(B352=0,0,IF(B352&lt;145,AQ454,IF(B352&lt;=256,AQ456,AQ458)))</f>
        <v>0</v>
      </c>
      <c r="C456" s="225"/>
      <c r="D456" s="225"/>
      <c r="E456" s="225"/>
      <c r="F456" s="225"/>
      <c r="G456" s="226"/>
      <c r="H456" s="174" t="s">
        <v>153</v>
      </c>
      <c r="I456" s="174"/>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c r="AP456" s="49"/>
      <c r="AQ456" s="48">
        <f>IF(B352&lt;161,2000,IF(B352&lt;177,2200,IF(B352&lt;193,2400,IF(B352&lt;209,2600,IF(B352&lt;225,2800,IF(B352&lt;241,3000,IF(B352&lt;257,3200)))))))</f>
        <v>2000</v>
      </c>
    </row>
    <row r="457" spans="1:43" ht="15" customHeight="1" x14ac:dyDescent="0.25">
      <c r="A457" s="1"/>
      <c r="AQ457" s="48"/>
    </row>
    <row r="458" spans="1:43" ht="15" customHeight="1" x14ac:dyDescent="0.25">
      <c r="A458" s="1"/>
      <c r="B458" s="279" t="s">
        <v>196</v>
      </c>
      <c r="C458" s="279"/>
      <c r="D458" s="279"/>
      <c r="E458" s="279"/>
      <c r="F458" s="279"/>
      <c r="G458" s="279"/>
      <c r="H458" s="279"/>
      <c r="I458" s="279"/>
      <c r="J458" s="279"/>
      <c r="K458" s="279"/>
      <c r="L458" s="279"/>
      <c r="M458" s="279"/>
      <c r="N458" s="279"/>
      <c r="O458" s="279"/>
      <c r="P458" s="279"/>
      <c r="Q458" s="279"/>
      <c r="R458" s="279"/>
      <c r="S458" s="279"/>
      <c r="T458" s="279"/>
      <c r="U458" s="279"/>
      <c r="V458" s="279"/>
      <c r="W458" s="279"/>
      <c r="X458" s="279"/>
      <c r="Y458" s="279"/>
      <c r="Z458" s="279"/>
      <c r="AA458" s="279"/>
      <c r="AB458" s="279"/>
      <c r="AC458" s="279"/>
      <c r="AD458" s="279"/>
      <c r="AE458" s="279"/>
      <c r="AF458" s="279"/>
      <c r="AG458" s="279"/>
      <c r="AH458" s="279"/>
      <c r="AI458" s="279"/>
      <c r="AJ458" s="279"/>
      <c r="AK458" s="279"/>
      <c r="AL458" s="279"/>
      <c r="AM458" s="279"/>
      <c r="AN458" s="279"/>
      <c r="AO458" s="279"/>
      <c r="AP458" s="117"/>
      <c r="AQ458" s="48">
        <f>IF(B352&lt;273,3400,IF(B352&lt;289,3600,IF(B352&lt;305,3800,IF(B352&lt;321,4000,IF(B352&lt;337,4200,IF(B352&lt;353,4400,IF(B352&lt;369,4600)))))))</f>
        <v>3400</v>
      </c>
    </row>
    <row r="459" spans="1:43" ht="2.25" customHeight="1" x14ac:dyDescent="0.25">
      <c r="A459" s="1"/>
    </row>
    <row r="460" spans="1:43" ht="15" customHeight="1" x14ac:dyDescent="0.25">
      <c r="A460" s="1"/>
      <c r="B460" s="123" t="s">
        <v>197</v>
      </c>
      <c r="C460" s="117"/>
      <c r="D460" s="117"/>
      <c r="E460" s="117"/>
      <c r="F460" s="117"/>
      <c r="G460" s="117"/>
      <c r="H460" s="117"/>
      <c r="I460" s="117"/>
      <c r="J460" s="117"/>
      <c r="K460" s="117"/>
      <c r="L460" s="117"/>
      <c r="M460" s="117"/>
      <c r="N460" s="117"/>
      <c r="O460" s="117"/>
      <c r="Q460" s="114">
        <f>Q337*4</f>
        <v>0</v>
      </c>
      <c r="R460" s="115"/>
      <c r="S460" s="115"/>
      <c r="T460" s="115"/>
      <c r="U460" s="115"/>
      <c r="V460" s="116"/>
      <c r="W460" s="117" t="s">
        <v>153</v>
      </c>
      <c r="X460" s="117"/>
    </row>
    <row r="461" spans="1:43" ht="2.25" customHeight="1" x14ac:dyDescent="0.25">
      <c r="A461" s="1"/>
      <c r="N461" s="12"/>
      <c r="U461" s="85"/>
    </row>
    <row r="462" spans="1:43" ht="15" customHeight="1" x14ac:dyDescent="0.25">
      <c r="A462" s="1"/>
      <c r="B462" s="123" t="s">
        <v>198</v>
      </c>
      <c r="C462" s="117"/>
      <c r="D462" s="117"/>
      <c r="E462" s="117"/>
      <c r="F462" s="117"/>
      <c r="G462" s="117"/>
      <c r="H462" s="117"/>
      <c r="I462" s="117"/>
      <c r="J462" s="117"/>
      <c r="K462" s="117"/>
      <c r="L462" s="117"/>
      <c r="M462" s="117"/>
      <c r="N462" s="117"/>
      <c r="O462" s="117"/>
      <c r="Q462" s="114">
        <f>IF(Q337=0,0,IF(Q337&lt;=41,50,(Q337*1.2)))</f>
        <v>0</v>
      </c>
      <c r="R462" s="115"/>
      <c r="S462" s="115"/>
      <c r="T462" s="115"/>
      <c r="U462" s="115"/>
      <c r="V462" s="116"/>
      <c r="W462" s="117" t="s">
        <v>153</v>
      </c>
      <c r="X462" s="117"/>
    </row>
    <row r="463" spans="1:43" ht="2.25" customHeight="1" x14ac:dyDescent="0.25">
      <c r="A463" s="1"/>
    </row>
    <row r="464" spans="1:43" ht="15" customHeight="1" x14ac:dyDescent="0.25">
      <c r="A464" s="1"/>
      <c r="B464" s="123" t="s">
        <v>199</v>
      </c>
      <c r="C464" s="117"/>
      <c r="D464" s="117"/>
      <c r="E464" s="117"/>
      <c r="F464" s="117"/>
      <c r="G464" s="117"/>
      <c r="H464" s="117"/>
      <c r="I464" s="117"/>
      <c r="J464" s="117"/>
      <c r="K464" s="117"/>
      <c r="L464" s="117"/>
      <c r="M464" s="117"/>
      <c r="N464" s="117"/>
      <c r="O464" s="117"/>
      <c r="Q464" s="114">
        <f>B344*1.2</f>
        <v>0</v>
      </c>
      <c r="R464" s="115"/>
      <c r="S464" s="115"/>
      <c r="T464" s="115"/>
      <c r="U464" s="115"/>
      <c r="V464" s="116"/>
      <c r="W464" s="117" t="s">
        <v>153</v>
      </c>
      <c r="X464" s="117"/>
    </row>
    <row r="465" spans="1:42" ht="2.25" customHeight="1" x14ac:dyDescent="0.25">
      <c r="A465" s="1"/>
      <c r="N465" s="12"/>
    </row>
    <row r="466" spans="1:42" ht="15" customHeight="1" x14ac:dyDescent="0.25">
      <c r="A466" s="1"/>
      <c r="B466" s="123" t="s">
        <v>200</v>
      </c>
      <c r="C466" s="117"/>
      <c r="D466" s="117"/>
      <c r="E466" s="117"/>
      <c r="F466" s="117"/>
      <c r="G466" s="117"/>
      <c r="H466" s="117"/>
      <c r="I466" s="117"/>
      <c r="J466" s="117"/>
      <c r="K466" s="117"/>
      <c r="L466" s="117"/>
      <c r="M466" s="117"/>
      <c r="N466" s="117"/>
      <c r="O466" s="117"/>
      <c r="Q466" s="114">
        <f>B348*24</f>
        <v>0</v>
      </c>
      <c r="R466" s="115"/>
      <c r="S466" s="115"/>
      <c r="T466" s="115"/>
      <c r="U466" s="115"/>
      <c r="V466" s="116"/>
      <c r="W466" s="117" t="s">
        <v>153</v>
      </c>
      <c r="X466" s="117"/>
    </row>
    <row r="467" spans="1:42" ht="15" customHeight="1" x14ac:dyDescent="0.25">
      <c r="A467" s="1"/>
    </row>
    <row r="468" spans="1:42" ht="15" customHeight="1" x14ac:dyDescent="0.25">
      <c r="A468" s="1"/>
      <c r="B468" s="218" t="s">
        <v>201</v>
      </c>
      <c r="C468" s="218"/>
      <c r="D468" s="218"/>
      <c r="E468" s="218"/>
      <c r="F468" s="218"/>
      <c r="G468" s="218"/>
      <c r="H468" s="218"/>
      <c r="I468" s="218"/>
      <c r="J468" s="218"/>
      <c r="K468" s="218"/>
      <c r="L468" s="218"/>
      <c r="M468" s="218"/>
      <c r="N468" s="218"/>
      <c r="O468" s="218"/>
      <c r="P468" s="218"/>
      <c r="Q468" s="218"/>
      <c r="R468" s="218"/>
      <c r="S468" s="218"/>
      <c r="T468" s="218"/>
      <c r="U468" s="218"/>
      <c r="V468" s="218"/>
      <c r="W468" s="218"/>
      <c r="X468" s="218"/>
      <c r="Y468" s="218"/>
      <c r="Z468" s="218"/>
      <c r="AA468" s="218"/>
      <c r="AB468" s="218"/>
      <c r="AC468" s="218"/>
      <c r="AD468" s="218"/>
      <c r="AE468" s="218"/>
      <c r="AF468" s="218"/>
      <c r="AG468" s="218"/>
      <c r="AH468" s="218"/>
      <c r="AI468" s="218"/>
      <c r="AJ468" s="218"/>
      <c r="AK468" s="218"/>
      <c r="AL468" s="218"/>
      <c r="AM468" s="218"/>
      <c r="AN468" s="218"/>
      <c r="AO468" s="218"/>
      <c r="AP468" s="117"/>
    </row>
    <row r="469" spans="1:42" ht="15" hidden="1" customHeight="1" x14ac:dyDescent="0.25">
      <c r="A469" s="1"/>
    </row>
    <row r="470" spans="1:42" ht="2.25" customHeight="1" x14ac:dyDescent="0.25">
      <c r="A470" s="1"/>
    </row>
    <row r="471" spans="1:42" ht="15" customHeight="1" x14ac:dyDescent="0.25">
      <c r="A471" s="1">
        <v>44</v>
      </c>
      <c r="B471" s="179" t="s">
        <v>202</v>
      </c>
      <c r="C471" s="179"/>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c r="Z471" s="179"/>
      <c r="AA471" s="179"/>
      <c r="AB471" s="179"/>
      <c r="AC471" s="179"/>
      <c r="AD471" s="179"/>
      <c r="AE471" s="179"/>
      <c r="AF471" s="179"/>
      <c r="AG471" s="179"/>
      <c r="AH471" s="179"/>
      <c r="AI471" s="179"/>
      <c r="AJ471" s="179"/>
      <c r="AK471" s="179"/>
      <c r="AL471" s="179"/>
      <c r="AM471" s="179"/>
      <c r="AN471" s="179"/>
      <c r="AO471" s="179"/>
      <c r="AP471" s="179"/>
    </row>
    <row r="472" spans="1:42" ht="15" customHeight="1" x14ac:dyDescent="0.25">
      <c r="A472" s="1"/>
      <c r="B472" s="143"/>
      <c r="C472" s="143"/>
      <c r="D472" s="143"/>
      <c r="E472" s="143"/>
      <c r="F472" s="143"/>
      <c r="G472" s="143"/>
      <c r="H472" s="143"/>
      <c r="I472" s="143"/>
      <c r="J472" s="143"/>
      <c r="K472" s="143"/>
      <c r="L472" s="143"/>
      <c r="M472" s="143"/>
      <c r="N472" s="143"/>
      <c r="O472" s="143"/>
      <c r="P472" s="143"/>
      <c r="Q472" s="143"/>
      <c r="R472" s="143"/>
      <c r="S472" s="143"/>
      <c r="T472" s="143"/>
      <c r="U472" s="143"/>
      <c r="V472" s="143"/>
      <c r="W472" s="143"/>
      <c r="X472" s="143"/>
      <c r="Y472" s="143"/>
      <c r="Z472" s="143"/>
      <c r="AA472" s="143"/>
      <c r="AB472" s="143"/>
      <c r="AC472" s="143"/>
      <c r="AD472" s="143"/>
      <c r="AE472" s="143"/>
      <c r="AF472" s="143"/>
      <c r="AG472" s="143"/>
      <c r="AH472" s="143"/>
      <c r="AI472" s="143"/>
      <c r="AJ472" s="143"/>
      <c r="AK472" s="143"/>
      <c r="AL472" s="143"/>
      <c r="AM472" s="143"/>
      <c r="AN472" s="143"/>
      <c r="AO472" s="143"/>
      <c r="AP472" s="143"/>
    </row>
    <row r="473" spans="1:42" ht="2.25" customHeight="1" x14ac:dyDescent="0.25">
      <c r="A473" s="1"/>
    </row>
    <row r="474" spans="1:42" ht="15" customHeight="1" x14ac:dyDescent="0.25">
      <c r="A474" s="1">
        <v>45</v>
      </c>
      <c r="B474" s="145" t="s">
        <v>203</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3"/>
      <c r="AL474" s="113"/>
      <c r="AM474" s="113"/>
      <c r="AN474" s="113"/>
      <c r="AO474" s="113"/>
      <c r="AP474" s="113"/>
    </row>
    <row r="475" spans="1:42" ht="15" customHeight="1" x14ac:dyDescent="0.25">
      <c r="A475" s="1"/>
      <c r="B475" s="113"/>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3"/>
      <c r="AL475" s="113"/>
      <c r="AM475" s="113"/>
      <c r="AN475" s="113"/>
      <c r="AO475" s="113"/>
      <c r="AP475" s="113"/>
    </row>
    <row r="476" spans="1:42" ht="30" customHeight="1" x14ac:dyDescent="0.25">
      <c r="A476" s="1"/>
      <c r="B476" s="217" t="s">
        <v>204</v>
      </c>
      <c r="C476" s="130"/>
      <c r="D476" s="130"/>
      <c r="E476" s="130"/>
      <c r="F476" s="130"/>
      <c r="G476" s="130"/>
      <c r="H476" s="130"/>
      <c r="I476" s="130"/>
      <c r="J476" s="130"/>
      <c r="K476" s="130"/>
      <c r="L476" s="130"/>
      <c r="M476" s="130"/>
      <c r="N476" s="130"/>
      <c r="O476" s="130"/>
      <c r="P476" s="130"/>
      <c r="Q476" s="130"/>
      <c r="R476" s="130"/>
      <c r="S476" s="130"/>
      <c r="T476" s="130"/>
      <c r="U476" s="130"/>
      <c r="V476" s="130"/>
      <c r="W476" s="130"/>
      <c r="X476" s="130"/>
      <c r="Y476" s="130"/>
      <c r="Z476" s="130"/>
      <c r="AA476" s="130"/>
      <c r="AB476" s="130"/>
      <c r="AC476" s="130"/>
      <c r="AD476" s="130"/>
      <c r="AE476" s="130"/>
      <c r="AF476" s="130"/>
      <c r="AG476" s="130"/>
      <c r="AH476" s="130"/>
      <c r="AI476" s="130"/>
      <c r="AJ476" s="130"/>
      <c r="AK476" s="130"/>
      <c r="AL476" s="130"/>
      <c r="AM476" s="130"/>
      <c r="AN476" s="130"/>
      <c r="AO476" s="130"/>
      <c r="AP476" s="130"/>
    </row>
    <row r="477" spans="1:42" ht="2.25" customHeight="1" x14ac:dyDescent="0.25">
      <c r="A477" s="1"/>
    </row>
    <row r="478" spans="1:42" ht="15" customHeight="1" x14ac:dyDescent="0.25">
      <c r="A478" s="1"/>
      <c r="B478" s="175" t="s">
        <v>205</v>
      </c>
      <c r="C478" s="175"/>
      <c r="D478" s="175"/>
      <c r="E478" s="175"/>
      <c r="F478" s="175"/>
      <c r="G478" s="9"/>
      <c r="I478" s="118" t="s">
        <v>206</v>
      </c>
      <c r="J478" s="118"/>
      <c r="K478" s="118"/>
      <c r="L478" s="118"/>
      <c r="M478" s="118"/>
      <c r="N478" s="118"/>
      <c r="O478" s="118"/>
      <c r="P478" s="118"/>
      <c r="Q478" s="118"/>
      <c r="S478" s="193" t="s">
        <v>207</v>
      </c>
      <c r="T478" s="193"/>
      <c r="U478" s="193"/>
      <c r="V478" s="193"/>
      <c r="X478" s="192" t="s">
        <v>208</v>
      </c>
      <c r="Y478" s="192"/>
      <c r="Z478" s="192"/>
      <c r="AA478" s="192"/>
      <c r="AB478" s="192"/>
      <c r="AC478" s="192"/>
      <c r="AD478" s="192"/>
      <c r="AE478" s="192"/>
      <c r="AF478" s="192"/>
      <c r="AG478" s="192"/>
      <c r="AH478" s="192"/>
      <c r="AI478" s="192"/>
      <c r="AJ478" s="192"/>
      <c r="AK478" s="192"/>
      <c r="AL478" s="192"/>
      <c r="AM478" s="192"/>
      <c r="AN478" s="192"/>
    </row>
    <row r="479" spans="1:42" ht="13.8" x14ac:dyDescent="0.25">
      <c r="A479" s="1"/>
      <c r="B479" s="175"/>
      <c r="C479" s="175"/>
      <c r="D479" s="175"/>
      <c r="E479" s="175"/>
      <c r="F479" s="175"/>
      <c r="I479" s="118"/>
      <c r="J479" s="118"/>
      <c r="K479" s="118"/>
      <c r="L479" s="118"/>
      <c r="M479" s="118"/>
      <c r="N479" s="118"/>
      <c r="O479" s="118"/>
      <c r="P479" s="118"/>
      <c r="Q479" s="118"/>
      <c r="S479" s="193"/>
      <c r="T479" s="193"/>
      <c r="U479" s="193"/>
      <c r="V479" s="193"/>
      <c r="X479" s="192"/>
      <c r="Y479" s="192"/>
      <c r="Z479" s="192"/>
      <c r="AA479" s="192"/>
      <c r="AB479" s="192"/>
      <c r="AC479" s="192"/>
      <c r="AD479" s="192"/>
      <c r="AE479" s="192"/>
      <c r="AF479" s="192"/>
      <c r="AG479" s="192"/>
      <c r="AH479" s="192"/>
      <c r="AI479" s="192"/>
      <c r="AJ479" s="192"/>
      <c r="AK479" s="192"/>
      <c r="AL479" s="192"/>
      <c r="AM479" s="192"/>
      <c r="AN479" s="192"/>
    </row>
    <row r="480" spans="1:42" ht="2.25" customHeight="1" x14ac:dyDescent="0.25">
      <c r="A480" s="1"/>
      <c r="I480" s="57"/>
      <c r="J480" s="57"/>
      <c r="K480" s="57"/>
      <c r="L480" s="57"/>
      <c r="M480" s="57"/>
      <c r="N480" s="57"/>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row>
    <row r="481" spans="1:39" ht="15" customHeight="1" x14ac:dyDescent="0.25">
      <c r="A481" s="1"/>
      <c r="B481" s="209"/>
      <c r="C481" s="210"/>
      <c r="D481" s="210"/>
      <c r="E481" s="211"/>
      <c r="I481" s="212"/>
      <c r="J481" s="213"/>
      <c r="K481" s="213"/>
      <c r="L481" s="213"/>
      <c r="M481" s="213"/>
      <c r="N481" s="214"/>
      <c r="O481" s="57" t="s">
        <v>153</v>
      </c>
      <c r="P481" s="24"/>
      <c r="S481" s="209"/>
      <c r="T481" s="210"/>
      <c r="U481" s="210"/>
      <c r="V481" s="211"/>
      <c r="W481" s="50"/>
      <c r="X481" s="49"/>
      <c r="Y481" s="49"/>
      <c r="Z481" s="49"/>
      <c r="AA481" s="49"/>
      <c r="AB481" s="49"/>
      <c r="AC481" s="49"/>
      <c r="AD481" s="49"/>
      <c r="AE481" s="49"/>
      <c r="AF481" s="114">
        <f>IF(S481=0,I481,IF(S481&lt;1920,I481*0.7,IF(S481&lt;1970,I481*0.9,I481)))</f>
        <v>0</v>
      </c>
      <c r="AG481" s="115"/>
      <c r="AH481" s="115"/>
      <c r="AI481" s="115"/>
      <c r="AJ481" s="115"/>
      <c r="AK481" s="116"/>
      <c r="AL481" s="158" t="s">
        <v>153</v>
      </c>
      <c r="AM481" s="158"/>
    </row>
    <row r="482" spans="1:39" s="24" customFormat="1" ht="2.25" customHeight="1" x14ac:dyDescent="0.25">
      <c r="A482" s="37"/>
      <c r="B482" s="59"/>
      <c r="C482" s="59"/>
      <c r="D482" s="59"/>
      <c r="E482" s="59"/>
      <c r="I482" s="57"/>
      <c r="J482" s="57"/>
      <c r="K482" s="57"/>
      <c r="L482" s="57"/>
      <c r="M482" s="57"/>
      <c r="N482" s="57"/>
      <c r="O482" s="57"/>
      <c r="S482" s="57"/>
      <c r="T482" s="57"/>
      <c r="U482" s="57"/>
      <c r="V482" s="57"/>
    </row>
    <row r="483" spans="1:39" ht="15" customHeight="1" x14ac:dyDescent="0.25">
      <c r="A483" s="1"/>
      <c r="B483" s="209"/>
      <c r="C483" s="210"/>
      <c r="D483" s="210"/>
      <c r="E483" s="211"/>
      <c r="I483" s="212"/>
      <c r="J483" s="213"/>
      <c r="K483" s="213"/>
      <c r="L483" s="213"/>
      <c r="M483" s="213"/>
      <c r="N483" s="214"/>
      <c r="O483" s="57" t="s">
        <v>153</v>
      </c>
      <c r="P483" s="24"/>
      <c r="S483" s="209"/>
      <c r="T483" s="210"/>
      <c r="U483" s="210"/>
      <c r="V483" s="211"/>
      <c r="W483" s="41"/>
      <c r="AF483" s="114">
        <f>IF(S483=0,I483,IF(S483&lt;1920,I483*0.7,IF(S483&lt;1970,I483*0.9,I483)))</f>
        <v>0</v>
      </c>
      <c r="AG483" s="115"/>
      <c r="AH483" s="115"/>
      <c r="AI483" s="115"/>
      <c r="AJ483" s="115"/>
      <c r="AK483" s="116"/>
      <c r="AL483" s="158" t="s">
        <v>153</v>
      </c>
      <c r="AM483" s="158"/>
    </row>
    <row r="484" spans="1:39" ht="2.25" customHeight="1" x14ac:dyDescent="0.25">
      <c r="A484" s="1"/>
      <c r="B484" s="58"/>
      <c r="C484" s="58"/>
      <c r="D484" s="58"/>
      <c r="E484" s="58"/>
      <c r="G484" s="2"/>
      <c r="H484" s="2"/>
      <c r="I484" s="60"/>
      <c r="J484" s="60"/>
      <c r="K484" s="60"/>
      <c r="L484" s="60"/>
      <c r="M484" s="47"/>
      <c r="N484" s="47"/>
      <c r="O484" s="57"/>
      <c r="P484" s="24"/>
      <c r="S484" s="47"/>
      <c r="T484" s="61"/>
      <c r="U484" s="61"/>
      <c r="V484" s="61"/>
      <c r="W484" s="5"/>
      <c r="AF484" s="2"/>
      <c r="AG484" s="2"/>
      <c r="AH484" s="2"/>
      <c r="AI484" s="2"/>
      <c r="AJ484" s="2"/>
      <c r="AK484" s="2"/>
      <c r="AL484" s="24"/>
      <c r="AM484" s="24"/>
    </row>
    <row r="485" spans="1:39" ht="15" customHeight="1" x14ac:dyDescent="0.25">
      <c r="A485" s="1"/>
      <c r="B485" s="209"/>
      <c r="C485" s="210"/>
      <c r="D485" s="210"/>
      <c r="E485" s="211"/>
      <c r="I485" s="212"/>
      <c r="J485" s="213"/>
      <c r="K485" s="213"/>
      <c r="L485" s="213"/>
      <c r="M485" s="213"/>
      <c r="N485" s="214"/>
      <c r="O485" s="57" t="s">
        <v>153</v>
      </c>
      <c r="P485" s="24"/>
      <c r="S485" s="209"/>
      <c r="T485" s="210"/>
      <c r="U485" s="210"/>
      <c r="V485" s="211"/>
      <c r="W485" s="41"/>
      <c r="AF485" s="114">
        <f>IF(S485=0,I485,IF(S485&lt;1920,I485*0.7,IF(S485&lt;1970,I485*0.9,I485)))</f>
        <v>0</v>
      </c>
      <c r="AG485" s="115"/>
      <c r="AH485" s="115"/>
      <c r="AI485" s="115"/>
      <c r="AJ485" s="115"/>
      <c r="AK485" s="116"/>
      <c r="AL485" s="158" t="s">
        <v>153</v>
      </c>
      <c r="AM485" s="158"/>
    </row>
    <row r="486" spans="1:39" ht="2.25" customHeight="1" x14ac:dyDescent="0.25">
      <c r="A486" s="1"/>
      <c r="B486" s="59"/>
      <c r="C486" s="59"/>
      <c r="D486" s="59"/>
      <c r="E486" s="59"/>
      <c r="F486" s="24"/>
      <c r="G486" s="24"/>
      <c r="H486" s="24"/>
      <c r="I486" s="57"/>
      <c r="J486" s="57"/>
      <c r="K486" s="57"/>
      <c r="L486" s="57"/>
      <c r="M486" s="47"/>
      <c r="N486" s="47"/>
      <c r="O486" s="57"/>
      <c r="P486" s="24"/>
      <c r="S486" s="47"/>
      <c r="T486" s="57"/>
      <c r="U486" s="57"/>
      <c r="V486" s="57"/>
      <c r="W486" s="24"/>
      <c r="AF486" s="24"/>
      <c r="AG486" s="24"/>
      <c r="AH486" s="24"/>
      <c r="AI486" s="24"/>
      <c r="AJ486" s="24"/>
      <c r="AK486" s="24"/>
      <c r="AL486" s="24"/>
      <c r="AM486" s="24"/>
    </row>
    <row r="487" spans="1:39" ht="15" customHeight="1" x14ac:dyDescent="0.25">
      <c r="A487" s="1"/>
      <c r="B487" s="209"/>
      <c r="C487" s="210"/>
      <c r="D487" s="210"/>
      <c r="E487" s="211"/>
      <c r="I487" s="212"/>
      <c r="J487" s="213"/>
      <c r="K487" s="213"/>
      <c r="L487" s="213"/>
      <c r="M487" s="213"/>
      <c r="N487" s="214"/>
      <c r="O487" s="57" t="s">
        <v>153</v>
      </c>
      <c r="P487" s="24"/>
      <c r="S487" s="209"/>
      <c r="T487" s="210"/>
      <c r="U487" s="210"/>
      <c r="V487" s="211"/>
      <c r="W487" s="41"/>
      <c r="AF487" s="114">
        <f>IF(S487=0,I487,IF(S487&lt;1920,I487*0.7,IF(S487&lt;1970,I487*0.9,I487)))</f>
        <v>0</v>
      </c>
      <c r="AG487" s="115"/>
      <c r="AH487" s="115"/>
      <c r="AI487" s="115"/>
      <c r="AJ487" s="115"/>
      <c r="AK487" s="116"/>
      <c r="AL487" s="158" t="s">
        <v>153</v>
      </c>
      <c r="AM487" s="158"/>
    </row>
    <row r="488" spans="1:39" ht="2.25" customHeight="1" x14ac:dyDescent="0.25">
      <c r="A488" s="1"/>
      <c r="B488" s="59"/>
      <c r="C488" s="59"/>
      <c r="D488" s="59"/>
      <c r="E488" s="59"/>
      <c r="F488" s="24"/>
      <c r="G488" s="24"/>
      <c r="H488" s="24"/>
      <c r="I488" s="57"/>
      <c r="J488" s="57"/>
      <c r="K488" s="57"/>
      <c r="L488" s="57"/>
      <c r="M488" s="47"/>
      <c r="N488" s="47"/>
      <c r="O488" s="57"/>
      <c r="P488" s="24"/>
      <c r="S488" s="47"/>
      <c r="T488" s="57"/>
      <c r="U488" s="57"/>
      <c r="V488" s="57"/>
      <c r="W488" s="24"/>
      <c r="AF488" s="24"/>
      <c r="AG488" s="24"/>
      <c r="AH488" s="24"/>
      <c r="AI488" s="24"/>
      <c r="AJ488" s="24"/>
      <c r="AK488" s="24"/>
      <c r="AL488" s="24"/>
      <c r="AM488" s="24"/>
    </row>
    <row r="489" spans="1:39" ht="15" customHeight="1" x14ac:dyDescent="0.25">
      <c r="A489" s="1"/>
      <c r="B489" s="209"/>
      <c r="C489" s="210"/>
      <c r="D489" s="210"/>
      <c r="E489" s="211"/>
      <c r="I489" s="212"/>
      <c r="J489" s="213"/>
      <c r="K489" s="213"/>
      <c r="L489" s="213"/>
      <c r="M489" s="213"/>
      <c r="N489" s="214"/>
      <c r="O489" s="57" t="s">
        <v>153</v>
      </c>
      <c r="P489" s="24"/>
      <c r="S489" s="209"/>
      <c r="T489" s="210"/>
      <c r="U489" s="210"/>
      <c r="V489" s="211"/>
      <c r="W489" s="41"/>
      <c r="AF489" s="114">
        <f>IF(S489=0,I489,IF(S489&lt;1920,I489*0.7,IF(S489&lt;1970,I489*0.9,I489)))</f>
        <v>0</v>
      </c>
      <c r="AG489" s="115"/>
      <c r="AH489" s="115"/>
      <c r="AI489" s="115"/>
      <c r="AJ489" s="115"/>
      <c r="AK489" s="116"/>
      <c r="AL489" s="158" t="s">
        <v>153</v>
      </c>
      <c r="AM489" s="158"/>
    </row>
    <row r="490" spans="1:39" ht="2.25" customHeight="1" x14ac:dyDescent="0.25">
      <c r="A490" s="1"/>
      <c r="B490" s="59"/>
      <c r="C490" s="59"/>
      <c r="D490" s="59"/>
      <c r="E490" s="59"/>
      <c r="F490" s="24"/>
      <c r="G490" s="24"/>
      <c r="H490" s="24"/>
      <c r="I490" s="57"/>
      <c r="J490" s="57"/>
      <c r="K490" s="57"/>
      <c r="L490" s="57"/>
      <c r="M490" s="47"/>
      <c r="N490" s="47"/>
      <c r="O490" s="57"/>
      <c r="P490" s="24"/>
      <c r="S490" s="47"/>
      <c r="T490" s="57"/>
      <c r="U490" s="57"/>
      <c r="V490" s="57"/>
      <c r="W490" s="24"/>
      <c r="AF490" s="24"/>
      <c r="AG490" s="24"/>
      <c r="AH490" s="24"/>
      <c r="AI490" s="24"/>
      <c r="AJ490" s="24"/>
      <c r="AK490" s="24"/>
      <c r="AL490" s="24"/>
      <c r="AM490" s="24"/>
    </row>
    <row r="491" spans="1:39" ht="15" customHeight="1" x14ac:dyDescent="0.25">
      <c r="A491" s="1"/>
      <c r="B491" s="209"/>
      <c r="C491" s="210"/>
      <c r="D491" s="210"/>
      <c r="E491" s="211"/>
      <c r="I491" s="212"/>
      <c r="J491" s="213"/>
      <c r="K491" s="213"/>
      <c r="L491" s="213"/>
      <c r="M491" s="213"/>
      <c r="N491" s="214"/>
      <c r="O491" s="57" t="s">
        <v>153</v>
      </c>
      <c r="P491" s="24"/>
      <c r="S491" s="209"/>
      <c r="T491" s="210"/>
      <c r="U491" s="210"/>
      <c r="V491" s="211"/>
      <c r="W491" s="41"/>
      <c r="AF491" s="114">
        <f>IF(S491=0,I491,IF(S491&lt;1920,I491*0.7,IF(S491&lt;1970,I491*0.9,I491)))</f>
        <v>0</v>
      </c>
      <c r="AG491" s="115"/>
      <c r="AH491" s="115"/>
      <c r="AI491" s="115"/>
      <c r="AJ491" s="115"/>
      <c r="AK491" s="116"/>
      <c r="AL491" s="158" t="s">
        <v>153</v>
      </c>
      <c r="AM491" s="158"/>
    </row>
    <row r="492" spans="1:39" ht="2.25" customHeight="1" x14ac:dyDescent="0.25">
      <c r="A492" s="1"/>
      <c r="B492" s="59"/>
      <c r="C492" s="59"/>
      <c r="D492" s="59"/>
      <c r="E492" s="59"/>
      <c r="F492" s="24"/>
      <c r="G492" s="24"/>
      <c r="H492" s="24"/>
      <c r="I492" s="57"/>
      <c r="J492" s="57"/>
      <c r="K492" s="57"/>
      <c r="L492" s="57"/>
      <c r="M492" s="47"/>
      <c r="N492" s="47"/>
      <c r="O492" s="57"/>
      <c r="P492" s="24"/>
      <c r="S492" s="47"/>
      <c r="T492" s="57"/>
      <c r="U492" s="57"/>
      <c r="V492" s="57"/>
      <c r="W492" s="24"/>
      <c r="AF492" s="24"/>
      <c r="AG492" s="24"/>
      <c r="AH492" s="24"/>
      <c r="AI492" s="24"/>
      <c r="AJ492" s="24"/>
      <c r="AK492" s="24"/>
      <c r="AL492" s="24"/>
      <c r="AM492" s="24"/>
    </row>
    <row r="493" spans="1:39" ht="15" customHeight="1" x14ac:dyDescent="0.25">
      <c r="A493" s="1"/>
      <c r="B493" s="209"/>
      <c r="C493" s="210"/>
      <c r="D493" s="210"/>
      <c r="E493" s="211"/>
      <c r="I493" s="212"/>
      <c r="J493" s="213"/>
      <c r="K493" s="213"/>
      <c r="L493" s="213"/>
      <c r="M493" s="213"/>
      <c r="N493" s="214"/>
      <c r="O493" s="57" t="s">
        <v>153</v>
      </c>
      <c r="P493" s="24"/>
      <c r="S493" s="209"/>
      <c r="T493" s="210"/>
      <c r="U493" s="210"/>
      <c r="V493" s="211"/>
      <c r="W493" s="41"/>
      <c r="AF493" s="114">
        <f>IF(S493=0,I493,IF(S493&lt;1920,I493*0.7,IF(S493&lt;1970,I493*0.9,I493)))</f>
        <v>0</v>
      </c>
      <c r="AG493" s="115"/>
      <c r="AH493" s="115"/>
      <c r="AI493" s="115"/>
      <c r="AJ493" s="115"/>
      <c r="AK493" s="116"/>
      <c r="AL493" s="158" t="s">
        <v>153</v>
      </c>
      <c r="AM493" s="158"/>
    </row>
    <row r="494" spans="1:39" ht="2.25" customHeight="1" x14ac:dyDescent="0.25">
      <c r="A494" s="1"/>
      <c r="B494" s="59"/>
      <c r="C494" s="59"/>
      <c r="D494" s="59"/>
      <c r="E494" s="59"/>
      <c r="F494" s="24"/>
      <c r="G494" s="24"/>
      <c r="H494" s="24"/>
      <c r="I494" s="57"/>
      <c r="J494" s="57"/>
      <c r="K494" s="57"/>
      <c r="L494" s="57"/>
      <c r="M494" s="47"/>
      <c r="N494" s="47"/>
      <c r="O494" s="57"/>
      <c r="P494" s="24"/>
      <c r="S494" s="47"/>
      <c r="T494" s="57"/>
      <c r="U494" s="57"/>
      <c r="V494" s="57"/>
      <c r="W494" s="24"/>
      <c r="AF494" s="24"/>
      <c r="AG494" s="24"/>
      <c r="AH494" s="24"/>
      <c r="AI494" s="24"/>
      <c r="AJ494" s="24"/>
      <c r="AK494" s="24"/>
      <c r="AL494" s="24"/>
      <c r="AM494" s="24"/>
    </row>
    <row r="495" spans="1:39" ht="15" customHeight="1" x14ac:dyDescent="0.25">
      <c r="A495" s="1"/>
      <c r="B495" s="209"/>
      <c r="C495" s="210"/>
      <c r="D495" s="210"/>
      <c r="E495" s="211"/>
      <c r="I495" s="212"/>
      <c r="J495" s="213"/>
      <c r="K495" s="213"/>
      <c r="L495" s="213"/>
      <c r="M495" s="213"/>
      <c r="N495" s="214"/>
      <c r="O495" s="57" t="s">
        <v>153</v>
      </c>
      <c r="P495" s="24"/>
      <c r="S495" s="209"/>
      <c r="T495" s="210"/>
      <c r="U495" s="210"/>
      <c r="V495" s="211"/>
      <c r="W495" s="41"/>
      <c r="AF495" s="114">
        <f>IF(S495=0,I495,IF(S495&lt;1920,I495*0.7,IF(S495&lt;1970,I495*0.9,I495)))</f>
        <v>0</v>
      </c>
      <c r="AG495" s="115"/>
      <c r="AH495" s="115"/>
      <c r="AI495" s="115"/>
      <c r="AJ495" s="115"/>
      <c r="AK495" s="116"/>
      <c r="AL495" s="158" t="s">
        <v>153</v>
      </c>
      <c r="AM495" s="158"/>
    </row>
    <row r="496" spans="1:39" ht="2.25" customHeight="1" x14ac:dyDescent="0.25">
      <c r="A496" s="1"/>
      <c r="B496" s="59"/>
      <c r="C496" s="59"/>
      <c r="D496" s="59"/>
      <c r="E496" s="59"/>
      <c r="F496" s="24"/>
      <c r="G496" s="24"/>
      <c r="H496" s="24"/>
      <c r="I496" s="57"/>
      <c r="J496" s="57"/>
      <c r="K496" s="57"/>
      <c r="L496" s="57"/>
      <c r="M496" s="47"/>
      <c r="N496" s="47"/>
      <c r="O496" s="57"/>
      <c r="P496" s="24"/>
      <c r="S496" s="47"/>
      <c r="T496" s="57"/>
      <c r="U496" s="57"/>
      <c r="V496" s="57"/>
      <c r="W496" s="24"/>
      <c r="AF496" s="24"/>
      <c r="AG496" s="24"/>
      <c r="AH496" s="24"/>
      <c r="AI496" s="24"/>
      <c r="AJ496" s="24"/>
      <c r="AK496" s="24"/>
      <c r="AL496" s="24"/>
      <c r="AM496" s="24"/>
    </row>
    <row r="497" spans="1:42" ht="15" customHeight="1" x14ac:dyDescent="0.25">
      <c r="A497" s="1"/>
      <c r="B497" s="209"/>
      <c r="C497" s="210"/>
      <c r="D497" s="210"/>
      <c r="E497" s="211"/>
      <c r="I497" s="212"/>
      <c r="J497" s="213"/>
      <c r="K497" s="213"/>
      <c r="L497" s="213"/>
      <c r="M497" s="213"/>
      <c r="N497" s="214"/>
      <c r="O497" s="57" t="s">
        <v>153</v>
      </c>
      <c r="P497" s="24"/>
      <c r="S497" s="209"/>
      <c r="T497" s="210"/>
      <c r="U497" s="210"/>
      <c r="V497" s="211"/>
      <c r="W497" s="41"/>
      <c r="AF497" s="114">
        <f>IF(S497=0,I497,IF(S497&lt;1920,I497*0.7,IF(S497&lt;1970,I497*0.9,I497)))</f>
        <v>0</v>
      </c>
      <c r="AG497" s="115"/>
      <c r="AH497" s="115"/>
      <c r="AI497" s="115"/>
      <c r="AJ497" s="115"/>
      <c r="AK497" s="116"/>
      <c r="AL497" s="158" t="s">
        <v>153</v>
      </c>
      <c r="AM497" s="158"/>
    </row>
    <row r="498" spans="1:42" ht="2.25" customHeight="1" x14ac:dyDescent="0.25">
      <c r="A498" s="1"/>
      <c r="B498" s="59"/>
      <c r="C498" s="59"/>
      <c r="D498" s="59"/>
      <c r="E498" s="76"/>
      <c r="F498" s="24"/>
      <c r="G498" s="24"/>
      <c r="H498" s="24"/>
      <c r="I498" s="57"/>
      <c r="J498" s="57"/>
      <c r="K498" s="57"/>
      <c r="L498" s="57"/>
      <c r="M498" s="47"/>
      <c r="N498" s="47"/>
      <c r="O498" s="57"/>
      <c r="P498" s="24"/>
      <c r="S498" s="62"/>
      <c r="T498" s="63"/>
      <c r="U498" s="63"/>
      <c r="V498" s="63"/>
      <c r="W498" s="24"/>
      <c r="AF498" s="24"/>
      <c r="AG498" s="24"/>
      <c r="AH498" s="24"/>
      <c r="AI498" s="24"/>
      <c r="AJ498" s="87"/>
      <c r="AK498" s="24"/>
      <c r="AL498" s="24"/>
      <c r="AM498" s="24"/>
    </row>
    <row r="499" spans="1:42" ht="15" customHeight="1" x14ac:dyDescent="0.25">
      <c r="A499" s="1"/>
      <c r="B499" s="209"/>
      <c r="C499" s="210"/>
      <c r="D499" s="210"/>
      <c r="E499" s="211"/>
      <c r="F499" s="24"/>
      <c r="I499" s="212"/>
      <c r="J499" s="213"/>
      <c r="K499" s="213"/>
      <c r="L499" s="213"/>
      <c r="M499" s="213"/>
      <c r="N499" s="214"/>
      <c r="O499" s="57" t="s">
        <v>153</v>
      </c>
      <c r="P499" s="24"/>
      <c r="S499" s="209"/>
      <c r="T499" s="210"/>
      <c r="U499" s="210"/>
      <c r="V499" s="211"/>
      <c r="W499" s="41"/>
      <c r="AF499" s="114">
        <f>IF(S499=0,I499,IF(S499&lt;1920,I499*0.7,IF(S499&lt;1970,I499*0.9,I499)))</f>
        <v>0</v>
      </c>
      <c r="AG499" s="115"/>
      <c r="AH499" s="115"/>
      <c r="AI499" s="115"/>
      <c r="AJ499" s="115"/>
      <c r="AK499" s="116"/>
      <c r="AL499" s="158" t="s">
        <v>153</v>
      </c>
      <c r="AM499" s="158"/>
    </row>
    <row r="500" spans="1:42" ht="2.25" customHeight="1" x14ac:dyDescent="0.25">
      <c r="A500" s="1"/>
      <c r="B500" s="59"/>
      <c r="C500" s="59"/>
      <c r="D500" s="59"/>
      <c r="E500" s="59"/>
      <c r="F500" s="24"/>
      <c r="G500" s="24"/>
      <c r="H500" s="24"/>
      <c r="I500" s="57"/>
      <c r="J500" s="57"/>
      <c r="K500" s="57"/>
      <c r="L500" s="57"/>
      <c r="M500" s="47"/>
      <c r="N500" s="47"/>
      <c r="O500" s="57"/>
      <c r="P500" s="24"/>
      <c r="S500" s="47"/>
      <c r="T500" s="57"/>
      <c r="U500" s="57"/>
      <c r="V500" s="57"/>
      <c r="W500" s="24"/>
      <c r="AF500" s="24"/>
      <c r="AG500" s="24"/>
      <c r="AH500" s="24"/>
      <c r="AI500" s="24"/>
      <c r="AJ500" s="24"/>
      <c r="AK500" s="24"/>
      <c r="AL500" s="24"/>
      <c r="AM500" s="24"/>
    </row>
    <row r="501" spans="1:42" ht="15" customHeight="1" x14ac:dyDescent="0.25">
      <c r="A501" s="1"/>
      <c r="B501" s="209"/>
      <c r="C501" s="210"/>
      <c r="D501" s="210"/>
      <c r="E501" s="211"/>
      <c r="F501" s="24"/>
      <c r="I501" s="212"/>
      <c r="J501" s="213"/>
      <c r="K501" s="213"/>
      <c r="L501" s="213"/>
      <c r="M501" s="213"/>
      <c r="N501" s="214"/>
      <c r="O501" s="57" t="s">
        <v>153</v>
      </c>
      <c r="P501" s="24"/>
      <c r="S501" s="209"/>
      <c r="T501" s="210"/>
      <c r="U501" s="210"/>
      <c r="V501" s="211"/>
      <c r="W501" s="41"/>
      <c r="AF501" s="114">
        <f>IF(S501=0,I501,IF(S501&lt;1920,I501*0.7,IF(S501&lt;1970,I501*0.9,I501)))</f>
        <v>0</v>
      </c>
      <c r="AG501" s="115"/>
      <c r="AH501" s="115"/>
      <c r="AI501" s="115"/>
      <c r="AJ501" s="115"/>
      <c r="AK501" s="116"/>
      <c r="AL501" s="158" t="s">
        <v>153</v>
      </c>
      <c r="AM501" s="158"/>
    </row>
    <row r="502" spans="1:42" ht="2.25" customHeight="1" x14ac:dyDescent="0.25">
      <c r="A502" s="1"/>
      <c r="B502" s="59"/>
      <c r="C502" s="59"/>
      <c r="D502" s="59"/>
      <c r="E502" s="59"/>
      <c r="F502" s="24"/>
      <c r="G502" s="24"/>
      <c r="H502" s="24"/>
      <c r="I502" s="57"/>
      <c r="J502" s="57"/>
      <c r="K502" s="57"/>
      <c r="L502" s="57"/>
      <c r="M502" s="47"/>
      <c r="N502" s="47"/>
      <c r="O502" s="57"/>
      <c r="P502" s="24"/>
      <c r="S502" s="47"/>
      <c r="T502" s="57"/>
      <c r="U502" s="57"/>
      <c r="V502" s="57"/>
      <c r="W502" s="24"/>
      <c r="AF502" s="24"/>
      <c r="AG502" s="24"/>
      <c r="AH502" s="24"/>
      <c r="AI502" s="24"/>
      <c r="AJ502" s="24"/>
      <c r="AK502" s="24"/>
      <c r="AL502" s="24"/>
      <c r="AM502" s="24"/>
    </row>
    <row r="503" spans="1:42" ht="15" customHeight="1" x14ac:dyDescent="0.25">
      <c r="A503" s="1"/>
      <c r="B503" s="209"/>
      <c r="C503" s="210"/>
      <c r="D503" s="210"/>
      <c r="E503" s="211"/>
      <c r="F503" s="24"/>
      <c r="I503" s="212"/>
      <c r="J503" s="213"/>
      <c r="K503" s="213"/>
      <c r="L503" s="213"/>
      <c r="M503" s="213"/>
      <c r="N503" s="214"/>
      <c r="O503" s="57" t="s">
        <v>153</v>
      </c>
      <c r="P503" s="24"/>
      <c r="S503" s="209"/>
      <c r="T503" s="210"/>
      <c r="U503" s="210"/>
      <c r="V503" s="211"/>
      <c r="W503" s="41"/>
      <c r="X503" s="24"/>
      <c r="AF503" s="114">
        <f>IF(S503=0,I503,IF(S503&lt;1920,I503*0.7,IF(S503&lt;1970,I503*0.9,I503)))</f>
        <v>0</v>
      </c>
      <c r="AG503" s="115"/>
      <c r="AH503" s="115"/>
      <c r="AI503" s="115"/>
      <c r="AJ503" s="115"/>
      <c r="AK503" s="116"/>
      <c r="AL503" s="158" t="s">
        <v>153</v>
      </c>
      <c r="AM503" s="158"/>
    </row>
    <row r="504" spans="1:42" ht="15" customHeight="1" x14ac:dyDescent="0.25">
      <c r="A504" s="1"/>
      <c r="B504" s="66"/>
      <c r="C504" s="66"/>
      <c r="D504" s="66"/>
      <c r="E504" s="66"/>
      <c r="F504" s="41"/>
      <c r="G504" s="41"/>
      <c r="H504" s="41"/>
      <c r="I504" s="41"/>
      <c r="J504" s="41"/>
      <c r="K504" s="41"/>
      <c r="L504" s="41"/>
      <c r="M504" s="41"/>
      <c r="N504" s="41"/>
      <c r="O504" s="41"/>
      <c r="P504" s="41"/>
      <c r="Q504" s="41"/>
      <c r="R504" s="41"/>
      <c r="S504" s="56"/>
      <c r="T504" s="56"/>
      <c r="U504" s="56"/>
      <c r="V504" s="56"/>
      <c r="W504" s="41"/>
      <c r="X504" s="24"/>
      <c r="AF504" s="3"/>
      <c r="AG504" s="3"/>
      <c r="AH504" s="3"/>
      <c r="AI504" s="3"/>
      <c r="AJ504" s="3"/>
      <c r="AK504" s="3"/>
      <c r="AL504" s="24"/>
      <c r="AM504" s="24"/>
    </row>
    <row r="505" spans="1:42" ht="15" customHeight="1" x14ac:dyDescent="0.25">
      <c r="A505" s="1">
        <v>46</v>
      </c>
      <c r="B505" s="215" t="s">
        <v>209</v>
      </c>
      <c r="C505" s="216"/>
      <c r="D505" s="216"/>
      <c r="E505" s="216"/>
      <c r="F505" s="216"/>
      <c r="G505" s="216"/>
      <c r="H505" s="216"/>
      <c r="I505" s="216"/>
      <c r="J505" s="216"/>
      <c r="K505" s="216"/>
      <c r="L505" s="216"/>
      <c r="M505" s="216"/>
      <c r="N505" s="216"/>
      <c r="O505" s="216"/>
      <c r="P505" s="216"/>
      <c r="Q505" s="216"/>
      <c r="R505" s="216"/>
      <c r="S505" s="216"/>
      <c r="T505" s="216"/>
      <c r="U505" s="216"/>
      <c r="V505" s="216"/>
      <c r="W505" s="216"/>
      <c r="X505" s="216"/>
      <c r="Y505" s="216"/>
      <c r="Z505" s="216"/>
      <c r="AA505" s="216"/>
      <c r="AB505" s="216"/>
      <c r="AC505" s="216"/>
      <c r="AD505" s="216"/>
      <c r="AE505" s="216"/>
      <c r="AF505" s="216"/>
      <c r="AG505" s="216"/>
      <c r="AH505" s="216"/>
      <c r="AI505" s="216"/>
      <c r="AJ505" s="216"/>
      <c r="AK505" s="216"/>
      <c r="AL505" s="216"/>
      <c r="AM505" s="216"/>
      <c r="AN505" s="216"/>
      <c r="AO505" s="216"/>
      <c r="AP505" s="216"/>
    </row>
    <row r="506" spans="1:42" ht="15" customHeight="1" x14ac:dyDescent="0.25">
      <c r="A506" s="1"/>
      <c r="B506" s="216"/>
      <c r="C506" s="216"/>
      <c r="D506" s="216"/>
      <c r="E506" s="216"/>
      <c r="F506" s="216"/>
      <c r="G506" s="216"/>
      <c r="H506" s="216"/>
      <c r="I506" s="216"/>
      <c r="J506" s="216"/>
      <c r="K506" s="216"/>
      <c r="L506" s="216"/>
      <c r="M506" s="216"/>
      <c r="N506" s="216"/>
      <c r="O506" s="216"/>
      <c r="P506" s="216"/>
      <c r="Q506" s="216"/>
      <c r="R506" s="216"/>
      <c r="S506" s="216"/>
      <c r="T506" s="216"/>
      <c r="U506" s="216"/>
      <c r="V506" s="216"/>
      <c r="W506" s="216"/>
      <c r="X506" s="216"/>
      <c r="Y506" s="216"/>
      <c r="Z506" s="216"/>
      <c r="AA506" s="216"/>
      <c r="AB506" s="216"/>
      <c r="AC506" s="216"/>
      <c r="AD506" s="216"/>
      <c r="AE506" s="216"/>
      <c r="AF506" s="216"/>
      <c r="AG506" s="216"/>
      <c r="AH506" s="216"/>
      <c r="AI506" s="216"/>
      <c r="AJ506" s="216"/>
      <c r="AK506" s="216"/>
      <c r="AL506" s="216"/>
      <c r="AM506" s="216"/>
      <c r="AN506" s="216"/>
      <c r="AO506" s="216"/>
      <c r="AP506" s="216"/>
    </row>
    <row r="507" spans="1:42" ht="30" customHeight="1" x14ac:dyDescent="0.25">
      <c r="A507" s="1"/>
      <c r="B507" s="216"/>
      <c r="C507" s="216"/>
      <c r="D507" s="216"/>
      <c r="E507" s="216"/>
      <c r="F507" s="216"/>
      <c r="G507" s="216"/>
      <c r="H507" s="216"/>
      <c r="I507" s="216"/>
      <c r="J507" s="216"/>
      <c r="K507" s="216"/>
      <c r="L507" s="216"/>
      <c r="M507" s="216"/>
      <c r="N507" s="216"/>
      <c r="O507" s="216"/>
      <c r="P507" s="216"/>
      <c r="Q507" s="216"/>
      <c r="R507" s="216"/>
      <c r="S507" s="216"/>
      <c r="T507" s="216"/>
      <c r="U507" s="216"/>
      <c r="V507" s="216"/>
      <c r="W507" s="216"/>
      <c r="X507" s="216"/>
      <c r="Y507" s="216"/>
      <c r="Z507" s="216"/>
      <c r="AA507" s="216"/>
      <c r="AB507" s="216"/>
      <c r="AC507" s="216"/>
      <c r="AD507" s="216"/>
      <c r="AE507" s="216"/>
      <c r="AF507" s="216"/>
      <c r="AG507" s="216"/>
      <c r="AH507" s="216"/>
      <c r="AI507" s="216"/>
      <c r="AJ507" s="216"/>
      <c r="AK507" s="216"/>
      <c r="AL507" s="216"/>
      <c r="AM507" s="216"/>
      <c r="AN507" s="216"/>
      <c r="AO507" s="216"/>
      <c r="AP507" s="216"/>
    </row>
    <row r="508" spans="1:42" ht="6" customHeight="1" x14ac:dyDescent="0.25">
      <c r="A508" s="1"/>
      <c r="B508" s="216"/>
      <c r="C508" s="216"/>
      <c r="D508" s="216"/>
      <c r="E508" s="216"/>
      <c r="F508" s="216"/>
      <c r="G508" s="216"/>
      <c r="H508" s="216"/>
      <c r="I508" s="216"/>
      <c r="J508" s="216"/>
      <c r="K508" s="216"/>
      <c r="L508" s="216"/>
      <c r="M508" s="216"/>
      <c r="N508" s="216"/>
      <c r="O508" s="216"/>
      <c r="P508" s="216"/>
      <c r="Q508" s="216"/>
      <c r="R508" s="216"/>
      <c r="S508" s="216"/>
      <c r="T508" s="216"/>
      <c r="U508" s="216"/>
      <c r="V508" s="216"/>
      <c r="W508" s="216"/>
      <c r="X508" s="216"/>
      <c r="Y508" s="216"/>
      <c r="Z508" s="216"/>
      <c r="AA508" s="216"/>
      <c r="AB508" s="216"/>
      <c r="AC508" s="216"/>
      <c r="AD508" s="216"/>
      <c r="AE508" s="216"/>
      <c r="AF508" s="216"/>
      <c r="AG508" s="216"/>
      <c r="AH508" s="216"/>
      <c r="AI508" s="216"/>
      <c r="AJ508" s="216"/>
      <c r="AK508" s="216"/>
      <c r="AL508" s="216"/>
      <c r="AM508" s="216"/>
      <c r="AN508" s="216"/>
      <c r="AO508" s="216"/>
      <c r="AP508" s="216"/>
    </row>
    <row r="509" spans="1:42" ht="30" customHeight="1" x14ac:dyDescent="0.25">
      <c r="A509" s="1"/>
      <c r="B509" s="215" t="s">
        <v>204</v>
      </c>
      <c r="C509" s="215"/>
      <c r="D509" s="215"/>
      <c r="E509" s="215"/>
      <c r="F509" s="215"/>
      <c r="G509" s="215"/>
      <c r="H509" s="215"/>
      <c r="I509" s="215"/>
      <c r="J509" s="215"/>
      <c r="K509" s="215"/>
      <c r="L509" s="215"/>
      <c r="M509" s="215"/>
      <c r="N509" s="215"/>
      <c r="O509" s="215"/>
      <c r="P509" s="215"/>
      <c r="Q509" s="215"/>
      <c r="R509" s="215"/>
      <c r="S509" s="215"/>
      <c r="T509" s="215"/>
      <c r="U509" s="215"/>
      <c r="V509" s="215"/>
      <c r="W509" s="215"/>
      <c r="X509" s="215"/>
      <c r="Y509" s="215"/>
      <c r="Z509" s="215"/>
      <c r="AA509" s="215"/>
      <c r="AB509" s="215"/>
      <c r="AC509" s="215"/>
      <c r="AD509" s="215"/>
      <c r="AE509" s="215"/>
      <c r="AF509" s="215"/>
      <c r="AG509" s="215"/>
      <c r="AH509" s="215"/>
      <c r="AI509" s="215"/>
      <c r="AJ509" s="215"/>
      <c r="AK509" s="215"/>
      <c r="AL509" s="215"/>
      <c r="AM509" s="215"/>
      <c r="AN509" s="215"/>
      <c r="AO509" s="215"/>
      <c r="AP509" s="215"/>
    </row>
    <row r="510" spans="1:42" ht="2.25" customHeight="1" x14ac:dyDescent="0.25">
      <c r="A510" s="1"/>
    </row>
    <row r="511" spans="1:42" ht="15" customHeight="1" x14ac:dyDescent="0.25">
      <c r="A511" s="1"/>
      <c r="B511" s="119" t="s">
        <v>210</v>
      </c>
      <c r="C511" s="119"/>
      <c r="D511" s="119"/>
      <c r="E511" s="119"/>
      <c r="G511" s="192" t="s">
        <v>206</v>
      </c>
      <c r="H511" s="170"/>
      <c r="I511" s="170"/>
      <c r="J511" s="170"/>
      <c r="K511" s="170"/>
      <c r="L511" s="170"/>
      <c r="M511" s="170"/>
      <c r="N511" s="170"/>
      <c r="O511" s="24"/>
      <c r="P511" s="193" t="s">
        <v>207</v>
      </c>
      <c r="Q511" s="170"/>
      <c r="R511" s="170"/>
      <c r="S511" s="170"/>
      <c r="T511" s="18"/>
      <c r="U511" s="192" t="s">
        <v>208</v>
      </c>
      <c r="V511" s="109"/>
      <c r="W511" s="109"/>
      <c r="X511" s="109"/>
      <c r="Y511" s="109"/>
      <c r="Z511" s="109"/>
      <c r="AA511" s="109"/>
      <c r="AB511" s="109"/>
      <c r="AC511" s="109"/>
      <c r="AD511" s="170"/>
      <c r="AE511" s="170"/>
      <c r="AG511" s="192" t="s">
        <v>211</v>
      </c>
      <c r="AH511" s="127"/>
      <c r="AI511" s="127"/>
      <c r="AJ511" s="127"/>
      <c r="AK511" s="127"/>
      <c r="AL511" s="127"/>
      <c r="AM511" s="127"/>
      <c r="AN511" s="127"/>
      <c r="AO511" s="127"/>
    </row>
    <row r="512" spans="1:42" ht="15" customHeight="1" x14ac:dyDescent="0.25">
      <c r="A512" s="1"/>
      <c r="B512" s="119"/>
      <c r="C512" s="119"/>
      <c r="D512" s="119"/>
      <c r="E512" s="119"/>
      <c r="G512" s="170"/>
      <c r="H512" s="170"/>
      <c r="I512" s="170"/>
      <c r="J512" s="170"/>
      <c r="K512" s="170"/>
      <c r="L512" s="170"/>
      <c r="M512" s="170"/>
      <c r="N512" s="170"/>
      <c r="O512" s="24"/>
      <c r="P512" s="170"/>
      <c r="Q512" s="170"/>
      <c r="R512" s="170"/>
      <c r="S512" s="170"/>
      <c r="T512" s="18"/>
      <c r="U512" s="109"/>
      <c r="V512" s="109"/>
      <c r="W512" s="109"/>
      <c r="X512" s="109"/>
      <c r="Y512" s="109"/>
      <c r="Z512" s="109"/>
      <c r="AA512" s="109"/>
      <c r="AB512" s="109"/>
      <c r="AC512" s="109"/>
      <c r="AD512" s="170"/>
      <c r="AE512" s="170"/>
      <c r="AG512" s="127"/>
      <c r="AH512" s="127"/>
      <c r="AI512" s="127"/>
      <c r="AJ512" s="127"/>
      <c r="AK512" s="127"/>
      <c r="AL512" s="127"/>
      <c r="AM512" s="127"/>
      <c r="AN512" s="127"/>
      <c r="AO512" s="127"/>
    </row>
    <row r="513" spans="1:42" ht="2.25" customHeight="1" x14ac:dyDescent="0.25">
      <c r="A513" s="1"/>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G513" s="24"/>
      <c r="AH513" s="24"/>
      <c r="AI513" s="24"/>
      <c r="AJ513" s="24"/>
      <c r="AK513" s="24"/>
      <c r="AL513" s="24"/>
      <c r="AM513" s="24"/>
      <c r="AN513" s="24"/>
      <c r="AO513" s="24"/>
    </row>
    <row r="514" spans="1:42" ht="15" customHeight="1" x14ac:dyDescent="0.25">
      <c r="A514" s="1"/>
      <c r="B514" s="209"/>
      <c r="C514" s="210"/>
      <c r="D514" s="210"/>
      <c r="E514" s="211"/>
      <c r="F514" s="47"/>
      <c r="G514" s="212"/>
      <c r="H514" s="213"/>
      <c r="I514" s="213"/>
      <c r="J514" s="213"/>
      <c r="K514" s="213"/>
      <c r="L514" s="214"/>
      <c r="M514" s="194" t="s">
        <v>153</v>
      </c>
      <c r="N514" s="194"/>
      <c r="O514" s="57"/>
      <c r="P514" s="203"/>
      <c r="Q514" s="204"/>
      <c r="R514" s="204"/>
      <c r="S514" s="205"/>
      <c r="U514" s="24"/>
      <c r="V514" s="24"/>
      <c r="W514" s="24"/>
      <c r="X514" s="114">
        <f>IF(P514=0,G514,IF(P514&lt;1920,G514*0.7,IF(P514&lt;1970,G514*0.9,G514)))</f>
        <v>0</v>
      </c>
      <c r="Y514" s="115"/>
      <c r="Z514" s="115"/>
      <c r="AA514" s="115"/>
      <c r="AB514" s="115"/>
      <c r="AC514" s="116"/>
      <c r="AD514" s="158" t="s">
        <v>153</v>
      </c>
      <c r="AE514" s="158"/>
      <c r="AG514" s="206"/>
      <c r="AH514" s="206"/>
      <c r="AI514" s="206"/>
      <c r="AJ514" s="206"/>
      <c r="AK514" s="24"/>
      <c r="AL514" s="24"/>
      <c r="AM514" s="24"/>
      <c r="AN514" s="24"/>
      <c r="AO514" s="24"/>
    </row>
    <row r="515" spans="1:42" ht="2.25" customHeight="1" x14ac:dyDescent="0.25">
      <c r="A515" s="1"/>
      <c r="B515" s="58"/>
      <c r="C515" s="58"/>
      <c r="D515" s="58"/>
      <c r="E515" s="58"/>
      <c r="F515" s="47"/>
      <c r="G515" s="47"/>
      <c r="H515" s="47"/>
      <c r="I515" s="57"/>
      <c r="J515" s="57"/>
      <c r="K515" s="57"/>
      <c r="L515" s="57"/>
      <c r="M515" s="57"/>
      <c r="N515" s="57"/>
      <c r="O515" s="57"/>
      <c r="P515" s="57"/>
      <c r="Q515" s="57"/>
      <c r="R515" s="57"/>
      <c r="S515" s="57"/>
      <c r="T515" s="24"/>
      <c r="U515" s="24"/>
      <c r="V515" s="24"/>
      <c r="AC515" s="24"/>
      <c r="AD515" s="24"/>
      <c r="AE515" s="24"/>
      <c r="AG515" s="24"/>
      <c r="AH515" s="24"/>
      <c r="AI515" s="24"/>
      <c r="AJ515" s="24"/>
      <c r="AK515" s="24"/>
      <c r="AL515" s="24"/>
      <c r="AM515" s="24"/>
      <c r="AN515" s="24"/>
      <c r="AO515" s="24"/>
    </row>
    <row r="516" spans="1:42" ht="15" customHeight="1" x14ac:dyDescent="0.25">
      <c r="A516" s="1"/>
      <c r="B516" s="209"/>
      <c r="C516" s="210"/>
      <c r="D516" s="210"/>
      <c r="E516" s="211"/>
      <c r="F516" s="47"/>
      <c r="G516" s="212"/>
      <c r="H516" s="213"/>
      <c r="I516" s="213"/>
      <c r="J516" s="213"/>
      <c r="K516" s="213"/>
      <c r="L516" s="214"/>
      <c r="M516" s="194" t="s">
        <v>153</v>
      </c>
      <c r="N516" s="194"/>
      <c r="O516" s="57"/>
      <c r="P516" s="203"/>
      <c r="Q516" s="204"/>
      <c r="R516" s="204"/>
      <c r="S516" s="205"/>
      <c r="U516" s="24"/>
      <c r="V516" s="24"/>
      <c r="X516" s="114">
        <f>IF(P516=0,G516,IF(P516&lt;1920,G516*0.7,IF(P516&lt;1970,G516*0.9,G516)))</f>
        <v>0</v>
      </c>
      <c r="Y516" s="115"/>
      <c r="Z516" s="115"/>
      <c r="AA516" s="115"/>
      <c r="AB516" s="115"/>
      <c r="AC516" s="116"/>
      <c r="AD516" s="158" t="s">
        <v>153</v>
      </c>
      <c r="AE516" s="158"/>
      <c r="AG516" s="206"/>
      <c r="AH516" s="206"/>
      <c r="AI516" s="206"/>
      <c r="AJ516" s="206"/>
      <c r="AK516" s="24"/>
      <c r="AL516" s="24"/>
      <c r="AM516" s="24"/>
      <c r="AN516" s="24"/>
      <c r="AO516" s="24"/>
    </row>
    <row r="517" spans="1:42" ht="2.25" customHeight="1" x14ac:dyDescent="0.3">
      <c r="A517" s="1"/>
      <c r="AG517" s="28"/>
      <c r="AH517" s="28"/>
      <c r="AI517" s="28"/>
      <c r="AJ517" s="28"/>
      <c r="AK517" s="28"/>
      <c r="AL517" s="28"/>
      <c r="AM517" s="28"/>
      <c r="AN517" s="28"/>
      <c r="AO517" s="28"/>
    </row>
    <row r="518" spans="1:42" ht="15" customHeight="1" x14ac:dyDescent="0.25">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c r="AO518" s="112"/>
      <c r="AP518" s="112"/>
    </row>
    <row r="519" spans="1:42" ht="15" customHeight="1" x14ac:dyDescent="0.25">
      <c r="A519" s="1">
        <v>47</v>
      </c>
      <c r="B519" s="140" t="s">
        <v>212</v>
      </c>
      <c r="C519" s="140"/>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c r="AB519" s="140"/>
      <c r="AC519" s="140"/>
      <c r="AD519" s="140"/>
      <c r="AE519" s="140"/>
      <c r="AF519" s="140"/>
      <c r="AG519" s="140"/>
      <c r="AH519" s="140"/>
      <c r="AI519" s="140"/>
      <c r="AJ519" s="140"/>
      <c r="AK519" s="114">
        <f>IF((SUM(AF481,AF483,AF485,AF487,AF489,AF491,AF493,AF495,AF497,AF499,AF501,AF503)-SUM(X514,X516))&gt;0,(SUM(AF481,AF483,AF485,AF487,AF489,AF491,AF493,AF495,AF497,AF499,AF501,AF503)-SUM(X514,X516)),IF((SUM(AF481,AF483,AF485,AF487,AF489,AF491,AF493,AF495,AF497,AF499,AF501,AF503)-SUM(X514,X516))&lt;0,0,0))</f>
        <v>0</v>
      </c>
      <c r="AL519" s="115"/>
      <c r="AM519" s="115"/>
      <c r="AN519" s="116"/>
      <c r="AO519" s="158" t="s">
        <v>153</v>
      </c>
      <c r="AP519" s="158"/>
    </row>
    <row r="520" spans="1:42" ht="15" customHeight="1" x14ac:dyDescent="0.25">
      <c r="A520" s="207"/>
      <c r="B520" s="208"/>
      <c r="C520" s="208"/>
      <c r="D520" s="208"/>
      <c r="E520" s="208"/>
      <c r="F520" s="208"/>
      <c r="G520" s="208"/>
      <c r="H520" s="208"/>
      <c r="I520" s="208"/>
      <c r="J520" s="208"/>
      <c r="K520" s="208"/>
      <c r="L520" s="208"/>
      <c r="M520" s="208"/>
      <c r="N520" s="208"/>
      <c r="O520" s="208"/>
      <c r="P520" s="208"/>
      <c r="Q520" s="208"/>
      <c r="R520" s="208"/>
      <c r="S520" s="208"/>
      <c r="T520" s="208"/>
      <c r="U520" s="208"/>
      <c r="V520" s="208"/>
      <c r="W520" s="208"/>
      <c r="X520" s="208"/>
      <c r="Y520" s="208"/>
      <c r="Z520" s="208"/>
      <c r="AA520" s="208"/>
      <c r="AB520" s="208"/>
      <c r="AC520" s="208"/>
      <c r="AD520" s="208"/>
      <c r="AE520" s="208"/>
      <c r="AF520" s="208"/>
      <c r="AG520" s="208"/>
      <c r="AH520" s="208"/>
      <c r="AI520" s="208"/>
      <c r="AJ520" s="208"/>
      <c r="AK520" s="208"/>
      <c r="AL520" s="208"/>
      <c r="AM520" s="208"/>
      <c r="AN520" s="208"/>
      <c r="AO520" s="208"/>
      <c r="AP520" s="208"/>
    </row>
    <row r="521" spans="1:42" ht="15" customHeight="1" x14ac:dyDescent="0.25">
      <c r="A521" s="1">
        <v>48</v>
      </c>
      <c r="B521" s="183" t="s">
        <v>213</v>
      </c>
      <c r="C521" s="143"/>
      <c r="D521" s="143"/>
      <c r="E521" s="143"/>
      <c r="F521" s="143"/>
      <c r="G521" s="143"/>
      <c r="H521" s="143"/>
      <c r="I521" s="143"/>
      <c r="J521" s="143"/>
      <c r="K521" s="143"/>
      <c r="L521" s="143"/>
      <c r="M521" s="143"/>
      <c r="N521" s="143"/>
      <c r="O521" s="143"/>
      <c r="P521" s="143"/>
      <c r="Q521" s="143"/>
      <c r="R521" s="143"/>
      <c r="S521" s="143"/>
      <c r="T521" s="143"/>
      <c r="U521" s="143"/>
      <c r="V521" s="143"/>
      <c r="W521" s="143"/>
      <c r="X521" s="143"/>
      <c r="Y521" s="143"/>
      <c r="Z521" s="143"/>
      <c r="AA521" s="143"/>
      <c r="AB521" s="143"/>
      <c r="AC521" s="143"/>
      <c r="AD521" s="143"/>
      <c r="AE521" s="143"/>
      <c r="AF521" s="143"/>
      <c r="AG521" s="143"/>
      <c r="AH521" s="143"/>
      <c r="AI521" s="143"/>
      <c r="AJ521" s="143"/>
      <c r="AK521" s="143"/>
      <c r="AL521" s="143"/>
      <c r="AM521" s="143"/>
      <c r="AN521" s="143"/>
      <c r="AO521" s="143"/>
      <c r="AP521" s="143"/>
    </row>
    <row r="522" spans="1:42" ht="2.25" customHeight="1" x14ac:dyDescent="0.25">
      <c r="A522" s="1"/>
      <c r="B522" s="143"/>
      <c r="C522" s="143"/>
      <c r="D522" s="143"/>
      <c r="E522" s="143"/>
      <c r="F522" s="143"/>
      <c r="G522" s="143"/>
      <c r="H522" s="143"/>
      <c r="I522" s="143"/>
      <c r="J522" s="143"/>
      <c r="K522" s="143"/>
      <c r="L522" s="143"/>
      <c r="M522" s="143"/>
      <c r="N522" s="143"/>
      <c r="O522" s="143"/>
      <c r="P522" s="143"/>
      <c r="Q522" s="143"/>
      <c r="R522" s="143"/>
      <c r="S522" s="143"/>
      <c r="T522" s="143"/>
      <c r="U522" s="143"/>
      <c r="V522" s="143"/>
      <c r="W522" s="143"/>
      <c r="X522" s="143"/>
      <c r="Y522" s="143"/>
      <c r="Z522" s="143"/>
      <c r="AA522" s="143"/>
      <c r="AB522" s="143"/>
      <c r="AC522" s="143"/>
      <c r="AD522" s="143"/>
      <c r="AE522" s="143"/>
      <c r="AF522" s="143"/>
      <c r="AG522" s="143"/>
      <c r="AH522" s="143"/>
      <c r="AI522" s="143"/>
      <c r="AJ522" s="143"/>
      <c r="AK522" s="143"/>
      <c r="AL522" s="143"/>
      <c r="AM522" s="143"/>
      <c r="AN522" s="143"/>
      <c r="AO522" s="143"/>
      <c r="AP522" s="143"/>
    </row>
    <row r="523" spans="1:42" ht="2.25" customHeight="1" x14ac:dyDescent="0.25">
      <c r="A523" s="1"/>
    </row>
    <row r="524" spans="1:42" ht="15" customHeight="1" x14ac:dyDescent="0.25">
      <c r="A524" s="1"/>
      <c r="G524" s="192" t="s">
        <v>206</v>
      </c>
      <c r="H524" s="170"/>
      <c r="I524" s="170"/>
      <c r="J524" s="170"/>
      <c r="K524" s="170"/>
      <c r="L524" s="170"/>
      <c r="M524" s="170"/>
      <c r="N524" s="170"/>
      <c r="O524" s="24"/>
      <c r="P524" s="193" t="s">
        <v>207</v>
      </c>
      <c r="Q524" s="170"/>
      <c r="R524" s="170"/>
      <c r="S524" s="170"/>
      <c r="T524" s="18"/>
      <c r="U524" s="192" t="s">
        <v>208</v>
      </c>
      <c r="V524" s="109"/>
      <c r="W524" s="109"/>
      <c r="X524" s="109"/>
      <c r="Y524" s="109"/>
      <c r="Z524" s="109"/>
      <c r="AA524" s="109"/>
      <c r="AB524" s="109"/>
      <c r="AC524" s="109"/>
      <c r="AD524" s="170"/>
      <c r="AE524" s="170"/>
    </row>
    <row r="525" spans="1:42" ht="15" customHeight="1" x14ac:dyDescent="0.25">
      <c r="A525" s="1"/>
      <c r="G525" s="170"/>
      <c r="H525" s="170"/>
      <c r="I525" s="170"/>
      <c r="J525" s="170"/>
      <c r="K525" s="170"/>
      <c r="L525" s="170"/>
      <c r="M525" s="170"/>
      <c r="N525" s="170"/>
      <c r="O525" s="24"/>
      <c r="P525" s="170"/>
      <c r="Q525" s="170"/>
      <c r="R525" s="170"/>
      <c r="S525" s="170"/>
      <c r="T525" s="18"/>
      <c r="U525" s="109"/>
      <c r="V525" s="109"/>
      <c r="W525" s="109"/>
      <c r="X525" s="109"/>
      <c r="Y525" s="109"/>
      <c r="Z525" s="109"/>
      <c r="AA525" s="109"/>
      <c r="AB525" s="109"/>
      <c r="AC525" s="109"/>
      <c r="AD525" s="170"/>
      <c r="AE525" s="170"/>
    </row>
    <row r="526" spans="1:42" ht="2.25" customHeight="1" x14ac:dyDescent="0.25">
      <c r="A526" s="1"/>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row>
    <row r="527" spans="1:42" ht="15" customHeight="1" x14ac:dyDescent="0.25">
      <c r="A527" s="1"/>
      <c r="B527" s="117" t="s">
        <v>214</v>
      </c>
      <c r="C527" s="117"/>
      <c r="D527" s="117"/>
      <c r="E527" s="117"/>
      <c r="G527" s="212"/>
      <c r="H527" s="213"/>
      <c r="I527" s="213"/>
      <c r="J527" s="213"/>
      <c r="K527" s="213"/>
      <c r="L527" s="214"/>
      <c r="M527" s="194" t="s">
        <v>153</v>
      </c>
      <c r="N527" s="194"/>
      <c r="O527" s="57"/>
      <c r="P527" s="203"/>
      <c r="Q527" s="204"/>
      <c r="R527" s="204"/>
      <c r="S527" s="205"/>
      <c r="U527" s="24"/>
      <c r="V527" s="24"/>
      <c r="W527" s="24"/>
      <c r="X527" s="114">
        <f>IF(P527=0,G527,IF(P527&lt;1920,G527*0.7,IF(P527&lt;1970,G527*0.9,G527)))</f>
        <v>0</v>
      </c>
      <c r="Y527" s="115"/>
      <c r="Z527" s="115"/>
      <c r="AA527" s="115"/>
      <c r="AB527" s="115"/>
      <c r="AC527" s="116"/>
      <c r="AD527" s="158" t="s">
        <v>153</v>
      </c>
      <c r="AE527" s="158"/>
    </row>
    <row r="528" spans="1:42" ht="2.25" customHeight="1" x14ac:dyDescent="0.25">
      <c r="A528" s="1"/>
      <c r="G528" s="58"/>
      <c r="H528" s="58"/>
      <c r="I528" s="59"/>
      <c r="J528" s="59"/>
      <c r="K528" s="59"/>
      <c r="L528" s="59"/>
      <c r="M528" s="57"/>
      <c r="N528" s="57"/>
      <c r="O528" s="57"/>
      <c r="P528" s="59"/>
      <c r="Q528" s="59"/>
      <c r="R528" s="59"/>
      <c r="S528" s="59"/>
      <c r="T528" s="24"/>
      <c r="U528" s="24"/>
      <c r="V528" s="24"/>
      <c r="AC528" s="24"/>
      <c r="AD528" s="24"/>
      <c r="AE528" s="24"/>
    </row>
    <row r="529" spans="1:42" ht="15" customHeight="1" x14ac:dyDescent="0.25">
      <c r="A529" s="1"/>
      <c r="B529" s="117" t="s">
        <v>215</v>
      </c>
      <c r="C529" s="117"/>
      <c r="D529" s="117"/>
      <c r="E529" s="117"/>
      <c r="G529" s="212"/>
      <c r="H529" s="213"/>
      <c r="I529" s="213"/>
      <c r="J529" s="213"/>
      <c r="K529" s="213"/>
      <c r="L529" s="214"/>
      <c r="M529" s="194" t="s">
        <v>153</v>
      </c>
      <c r="N529" s="194"/>
      <c r="O529" s="57"/>
      <c r="P529" s="203"/>
      <c r="Q529" s="204"/>
      <c r="R529" s="204"/>
      <c r="S529" s="205"/>
      <c r="U529" s="24"/>
      <c r="V529" s="24"/>
      <c r="X529" s="114">
        <f>IF(P529=0,G529,IF(P529&lt;1920,G529*0.7,IF(P529&lt;1970,G529*0.9,G529)))</f>
        <v>0</v>
      </c>
      <c r="Y529" s="115"/>
      <c r="Z529" s="115"/>
      <c r="AA529" s="115"/>
      <c r="AB529" s="115"/>
      <c r="AC529" s="116"/>
      <c r="AD529" s="158" t="s">
        <v>153</v>
      </c>
      <c r="AE529" s="158"/>
    </row>
    <row r="530" spans="1:42" ht="15" hidden="1" customHeight="1" x14ac:dyDescent="0.25">
      <c r="A530" s="1"/>
      <c r="I530" s="24"/>
      <c r="J530" s="24"/>
      <c r="K530" s="24"/>
      <c r="L530" s="24"/>
      <c r="M530" s="24"/>
      <c r="N530" s="24"/>
      <c r="O530" s="24"/>
      <c r="P530" s="24"/>
      <c r="Q530" s="24"/>
      <c r="R530" s="24"/>
      <c r="S530" s="24"/>
      <c r="T530" s="24"/>
      <c r="U530" s="24"/>
      <c r="V530" s="24"/>
      <c r="AC530" s="24"/>
      <c r="AD530" s="24"/>
      <c r="AE530" s="24"/>
    </row>
    <row r="531" spans="1:42" ht="15" customHeight="1" x14ac:dyDescent="0.25">
      <c r="A531" s="25"/>
    </row>
    <row r="532" spans="1:42" ht="15" customHeight="1" x14ac:dyDescent="0.25">
      <c r="A532" s="1">
        <v>49</v>
      </c>
      <c r="B532" s="285" t="s">
        <v>216</v>
      </c>
      <c r="C532" s="285"/>
      <c r="D532" s="285"/>
      <c r="E532" s="285"/>
      <c r="F532" s="285"/>
      <c r="G532" s="285"/>
      <c r="H532" s="285"/>
      <c r="I532" s="285"/>
      <c r="J532" s="285"/>
      <c r="K532" s="285"/>
      <c r="L532" s="285"/>
      <c r="M532" s="285"/>
      <c r="N532" s="285"/>
      <c r="O532" s="285"/>
      <c r="P532" s="285"/>
      <c r="Q532" s="285"/>
      <c r="R532" s="285"/>
      <c r="S532" s="285"/>
      <c r="T532" s="285"/>
      <c r="U532" s="285"/>
      <c r="V532" s="285"/>
      <c r="W532" s="285"/>
      <c r="X532" s="285"/>
      <c r="Y532" s="285"/>
      <c r="Z532" s="285"/>
      <c r="AA532" s="285"/>
      <c r="AB532" s="285"/>
      <c r="AC532" s="285"/>
      <c r="AD532" s="285"/>
      <c r="AE532" s="285"/>
      <c r="AF532" s="285"/>
      <c r="AG532" s="285"/>
      <c r="AH532" s="285"/>
      <c r="AI532" s="285"/>
      <c r="AJ532" s="285"/>
      <c r="AK532" s="285"/>
      <c r="AL532" s="285"/>
      <c r="AM532" s="285"/>
      <c r="AN532" s="285"/>
      <c r="AO532" s="285"/>
      <c r="AP532" s="285"/>
    </row>
    <row r="533" spans="1:42" ht="15" customHeight="1" x14ac:dyDescent="0.25">
      <c r="A533" s="1"/>
      <c r="B533" s="285"/>
      <c r="C533" s="285"/>
      <c r="D533" s="285"/>
      <c r="E533" s="285"/>
      <c r="F533" s="285"/>
      <c r="G533" s="285"/>
      <c r="H533" s="285"/>
      <c r="I533" s="285"/>
      <c r="J533" s="285"/>
      <c r="K533" s="285"/>
      <c r="L533" s="285"/>
      <c r="M533" s="285"/>
      <c r="N533" s="285"/>
      <c r="O533" s="285"/>
      <c r="P533" s="285"/>
      <c r="Q533" s="285"/>
      <c r="R533" s="285"/>
      <c r="S533" s="285"/>
      <c r="T533" s="285"/>
      <c r="U533" s="285"/>
      <c r="V533" s="285"/>
      <c r="W533" s="285"/>
      <c r="X533" s="285"/>
      <c r="Y533" s="285"/>
      <c r="Z533" s="285"/>
      <c r="AA533" s="285"/>
      <c r="AB533" s="285"/>
      <c r="AC533" s="285"/>
      <c r="AD533" s="285"/>
      <c r="AE533" s="285"/>
      <c r="AF533" s="285"/>
      <c r="AG533" s="285"/>
      <c r="AH533" s="285"/>
      <c r="AI533" s="285"/>
      <c r="AJ533" s="285"/>
      <c r="AK533" s="285"/>
      <c r="AL533" s="285"/>
      <c r="AM533" s="285"/>
      <c r="AN533" s="285"/>
      <c r="AO533" s="285"/>
      <c r="AP533" s="285"/>
    </row>
    <row r="534" spans="1:42" ht="21.75" customHeight="1" x14ac:dyDescent="0.25">
      <c r="A534" s="1"/>
      <c r="B534" s="285"/>
      <c r="C534" s="285"/>
      <c r="D534" s="285"/>
      <c r="E534" s="285"/>
      <c r="F534" s="285"/>
      <c r="G534" s="285"/>
      <c r="H534" s="285"/>
      <c r="I534" s="285"/>
      <c r="J534" s="285"/>
      <c r="K534" s="285"/>
      <c r="L534" s="285"/>
      <c r="M534" s="285"/>
      <c r="N534" s="285"/>
      <c r="O534" s="285"/>
      <c r="P534" s="285"/>
      <c r="Q534" s="285"/>
      <c r="R534" s="285"/>
      <c r="S534" s="285"/>
      <c r="T534" s="285"/>
      <c r="U534" s="285"/>
      <c r="V534" s="285"/>
      <c r="W534" s="285"/>
      <c r="X534" s="285"/>
      <c r="Y534" s="285"/>
      <c r="Z534" s="285"/>
      <c r="AA534" s="285"/>
      <c r="AB534" s="285"/>
      <c r="AC534" s="285"/>
      <c r="AD534" s="285"/>
      <c r="AE534" s="285"/>
      <c r="AF534" s="285"/>
      <c r="AG534" s="285"/>
      <c r="AH534" s="285"/>
      <c r="AI534" s="285"/>
      <c r="AJ534" s="285"/>
      <c r="AK534" s="285"/>
      <c r="AL534" s="285"/>
      <c r="AM534" s="285"/>
      <c r="AN534" s="285"/>
      <c r="AO534" s="285"/>
      <c r="AP534" s="285"/>
    </row>
    <row r="535" spans="1:42" ht="30" customHeight="1" x14ac:dyDescent="0.25">
      <c r="A535" s="1"/>
      <c r="B535" s="215" t="s">
        <v>217</v>
      </c>
      <c r="C535" s="215"/>
      <c r="D535" s="215"/>
      <c r="E535" s="215"/>
      <c r="F535" s="215"/>
      <c r="G535" s="215"/>
      <c r="H535" s="215"/>
      <c r="I535" s="215"/>
      <c r="J535" s="215"/>
      <c r="K535" s="215"/>
      <c r="L535" s="215"/>
      <c r="M535" s="215"/>
      <c r="N535" s="215"/>
      <c r="O535" s="215"/>
      <c r="P535" s="215"/>
      <c r="Q535" s="215"/>
      <c r="R535" s="215"/>
      <c r="S535" s="215"/>
      <c r="T535" s="215"/>
      <c r="U535" s="215"/>
      <c r="V535" s="215"/>
      <c r="W535" s="215"/>
      <c r="X535" s="215"/>
      <c r="Y535" s="215"/>
      <c r="Z535" s="215"/>
      <c r="AA535" s="215"/>
      <c r="AB535" s="215"/>
      <c r="AC535" s="215"/>
      <c r="AD535" s="215"/>
      <c r="AE535" s="215"/>
      <c r="AF535" s="215"/>
      <c r="AG535" s="215"/>
      <c r="AH535" s="215"/>
      <c r="AI535" s="215"/>
      <c r="AJ535" s="215"/>
      <c r="AK535" s="215"/>
      <c r="AL535" s="215"/>
      <c r="AM535" s="215"/>
      <c r="AN535" s="215"/>
      <c r="AO535" s="215"/>
      <c r="AP535" s="215"/>
    </row>
    <row r="536" spans="1:42" ht="2.25" customHeight="1" x14ac:dyDescent="0.25">
      <c r="A536" s="1"/>
    </row>
    <row r="537" spans="1:42" ht="15" customHeight="1" x14ac:dyDescent="0.25">
      <c r="A537" s="1"/>
      <c r="B537" s="119" t="s">
        <v>210</v>
      </c>
      <c r="C537" s="118"/>
      <c r="D537" s="118"/>
      <c r="E537" s="118"/>
      <c r="G537" s="192" t="s">
        <v>206</v>
      </c>
      <c r="H537" s="170"/>
      <c r="I537" s="170"/>
      <c r="J537" s="170"/>
      <c r="K537" s="170"/>
      <c r="L537" s="170"/>
      <c r="M537" s="170"/>
      <c r="N537" s="170"/>
      <c r="O537" s="24"/>
      <c r="P537" s="193" t="s">
        <v>207</v>
      </c>
      <c r="Q537" s="170"/>
      <c r="R537" s="170"/>
      <c r="S537" s="170"/>
      <c r="T537" s="18"/>
      <c r="U537" s="192" t="s">
        <v>208</v>
      </c>
      <c r="V537" s="109"/>
      <c r="W537" s="109"/>
      <c r="X537" s="109"/>
      <c r="Y537" s="109"/>
      <c r="Z537" s="109"/>
      <c r="AA537" s="109"/>
      <c r="AB537" s="109"/>
      <c r="AC537" s="109"/>
      <c r="AD537" s="170"/>
      <c r="AE537" s="170"/>
      <c r="AG537" s="192" t="s">
        <v>211</v>
      </c>
      <c r="AH537" s="127"/>
      <c r="AI537" s="127"/>
      <c r="AJ537" s="127"/>
      <c r="AK537" s="127"/>
      <c r="AL537" s="127"/>
      <c r="AM537" s="127"/>
      <c r="AN537" s="127"/>
      <c r="AO537" s="127"/>
    </row>
    <row r="538" spans="1:42" ht="15" customHeight="1" x14ac:dyDescent="0.25">
      <c r="A538" s="1"/>
      <c r="B538" s="118"/>
      <c r="C538" s="118"/>
      <c r="D538" s="118"/>
      <c r="E538" s="118"/>
      <c r="G538" s="170"/>
      <c r="H538" s="170"/>
      <c r="I538" s="170"/>
      <c r="J538" s="170"/>
      <c r="K538" s="170"/>
      <c r="L538" s="170"/>
      <c r="M538" s="170"/>
      <c r="N538" s="170"/>
      <c r="O538" s="24"/>
      <c r="P538" s="170"/>
      <c r="Q538" s="170"/>
      <c r="R538" s="170"/>
      <c r="S538" s="170"/>
      <c r="T538" s="18"/>
      <c r="U538" s="109"/>
      <c r="V538" s="109"/>
      <c r="W538" s="109"/>
      <c r="X538" s="109"/>
      <c r="Y538" s="109"/>
      <c r="Z538" s="109"/>
      <c r="AA538" s="109"/>
      <c r="AB538" s="109"/>
      <c r="AC538" s="109"/>
      <c r="AD538" s="170"/>
      <c r="AE538" s="170"/>
      <c r="AG538" s="127"/>
      <c r="AH538" s="127"/>
      <c r="AI538" s="127"/>
      <c r="AJ538" s="127"/>
      <c r="AK538" s="127"/>
      <c r="AL538" s="127"/>
      <c r="AM538" s="127"/>
      <c r="AN538" s="127"/>
      <c r="AO538" s="127"/>
    </row>
    <row r="539" spans="1:42" ht="2.25" customHeight="1" x14ac:dyDescent="0.25">
      <c r="A539" s="1"/>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G539" s="24"/>
      <c r="AH539" s="24"/>
      <c r="AI539" s="24"/>
      <c r="AJ539" s="24"/>
      <c r="AK539" s="24"/>
      <c r="AL539" s="24"/>
      <c r="AM539" s="24"/>
      <c r="AN539" s="24"/>
      <c r="AO539" s="24"/>
    </row>
    <row r="540" spans="1:42" ht="15" customHeight="1" x14ac:dyDescent="0.25">
      <c r="A540" s="1"/>
      <c r="B540" s="209"/>
      <c r="C540" s="210"/>
      <c r="D540" s="210"/>
      <c r="E540" s="211"/>
      <c r="G540" s="212"/>
      <c r="H540" s="213"/>
      <c r="I540" s="213"/>
      <c r="J540" s="213"/>
      <c r="K540" s="213"/>
      <c r="L540" s="214"/>
      <c r="M540" s="194" t="s">
        <v>153</v>
      </c>
      <c r="N540" s="194"/>
      <c r="O540" s="57"/>
      <c r="P540" s="203"/>
      <c r="Q540" s="204"/>
      <c r="R540" s="204"/>
      <c r="S540" s="205"/>
      <c r="U540" s="24"/>
      <c r="V540" s="24"/>
      <c r="W540" s="24"/>
      <c r="X540" s="114">
        <f>IF(P540=0,G540,IF(P540&lt;1920,G540*0.7,IF(P540&lt;1970,G540*0.9,G540)))</f>
        <v>0</v>
      </c>
      <c r="Y540" s="115"/>
      <c r="Z540" s="115"/>
      <c r="AA540" s="115"/>
      <c r="AB540" s="115"/>
      <c r="AC540" s="116"/>
      <c r="AD540" s="158" t="s">
        <v>153</v>
      </c>
      <c r="AE540" s="158"/>
      <c r="AG540" s="206"/>
      <c r="AH540" s="206"/>
      <c r="AI540" s="206"/>
      <c r="AJ540" s="206"/>
      <c r="AK540" s="24"/>
      <c r="AL540" s="24"/>
      <c r="AM540" s="24"/>
      <c r="AN540" s="24"/>
      <c r="AO540" s="24"/>
    </row>
    <row r="541" spans="1:42" ht="2.25" customHeight="1" x14ac:dyDescent="0.25">
      <c r="A541" s="1"/>
      <c r="B541" s="58"/>
      <c r="C541" s="58"/>
      <c r="D541" s="58"/>
      <c r="E541" s="58"/>
      <c r="G541" s="58"/>
      <c r="H541" s="58"/>
      <c r="I541" s="59"/>
      <c r="J541" s="59"/>
      <c r="K541" s="59"/>
      <c r="L541" s="59"/>
      <c r="M541" s="57"/>
      <c r="N541" s="57"/>
      <c r="O541" s="57"/>
      <c r="P541" s="59"/>
      <c r="Q541" s="59"/>
      <c r="R541" s="59"/>
      <c r="S541" s="59"/>
      <c r="T541" s="24"/>
      <c r="U541" s="24"/>
      <c r="V541" s="24"/>
      <c r="AC541" s="24"/>
      <c r="AD541" s="24"/>
      <c r="AE541" s="24"/>
      <c r="AG541" s="24"/>
      <c r="AH541" s="24"/>
      <c r="AI541" s="24"/>
      <c r="AJ541" s="24"/>
      <c r="AK541" s="24"/>
      <c r="AL541" s="24"/>
      <c r="AM541" s="24"/>
      <c r="AN541" s="24"/>
      <c r="AO541" s="24"/>
    </row>
    <row r="542" spans="1:42" ht="15" customHeight="1" x14ac:dyDescent="0.25">
      <c r="A542" s="1"/>
      <c r="B542" s="209"/>
      <c r="C542" s="210"/>
      <c r="D542" s="210"/>
      <c r="E542" s="211"/>
      <c r="G542" s="212"/>
      <c r="H542" s="213"/>
      <c r="I542" s="213"/>
      <c r="J542" s="213"/>
      <c r="K542" s="213"/>
      <c r="L542" s="214"/>
      <c r="M542" s="194" t="s">
        <v>153</v>
      </c>
      <c r="N542" s="194"/>
      <c r="O542" s="57"/>
      <c r="P542" s="203"/>
      <c r="Q542" s="204"/>
      <c r="R542" s="204"/>
      <c r="S542" s="205"/>
      <c r="U542" s="24"/>
      <c r="V542" s="24"/>
      <c r="X542" s="114">
        <f>IF(P542=0,G542,IF(P542&lt;1920,G542*0.7,IF(P542&lt;1970,G542*0.9,G542)))</f>
        <v>0</v>
      </c>
      <c r="Y542" s="115"/>
      <c r="Z542" s="115"/>
      <c r="AA542" s="115"/>
      <c r="AB542" s="115"/>
      <c r="AC542" s="116"/>
      <c r="AD542" s="158" t="s">
        <v>153</v>
      </c>
      <c r="AE542" s="158"/>
      <c r="AG542" s="206"/>
      <c r="AH542" s="206"/>
      <c r="AI542" s="206"/>
      <c r="AJ542" s="206"/>
      <c r="AK542" s="24"/>
      <c r="AL542" s="24"/>
      <c r="AM542" s="24"/>
      <c r="AN542" s="24"/>
      <c r="AO542" s="24"/>
    </row>
    <row r="543" spans="1:42" ht="15" customHeight="1" x14ac:dyDescent="0.3">
      <c r="A543" s="1"/>
      <c r="AG543" s="28"/>
      <c r="AH543" s="28"/>
      <c r="AI543" s="28"/>
      <c r="AJ543" s="28"/>
      <c r="AK543" s="28"/>
      <c r="AL543" s="28"/>
      <c r="AM543" s="28"/>
      <c r="AN543" s="28"/>
      <c r="AO543" s="28"/>
    </row>
    <row r="544" spans="1:42" ht="15" customHeight="1" x14ac:dyDescent="0.25">
      <c r="A544" s="1">
        <v>50</v>
      </c>
      <c r="B544" s="140" t="s">
        <v>218</v>
      </c>
      <c r="C544" s="140"/>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40"/>
      <c r="AE544" s="140"/>
      <c r="AF544" s="140"/>
      <c r="AG544" s="140"/>
      <c r="AH544" s="140"/>
      <c r="AI544" s="140"/>
      <c r="AJ544" s="140"/>
      <c r="AK544" s="114">
        <f>IF((SUM(X527,X529)-SUM(X540,X542))&gt;0,(SUM(X527,X529)-SUM(X540,X542)),IF((SUM(X527,X529)-SUM(X540,X542))&lt;0,0,0))</f>
        <v>0</v>
      </c>
      <c r="AL544" s="115"/>
      <c r="AM544" s="115"/>
      <c r="AN544" s="116"/>
      <c r="AO544" s="158" t="s">
        <v>153</v>
      </c>
      <c r="AP544" s="158"/>
    </row>
    <row r="545" spans="1:42" ht="15" customHeight="1" x14ac:dyDescent="0.25">
      <c r="A545" s="1"/>
    </row>
    <row r="546" spans="1:42" ht="15" customHeight="1" x14ac:dyDescent="0.25">
      <c r="A546" s="1">
        <v>51</v>
      </c>
      <c r="B546" s="145" t="s">
        <v>219</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3"/>
      <c r="AL546" s="113"/>
      <c r="AM546" s="113"/>
      <c r="AN546" s="113"/>
      <c r="AO546" s="113"/>
      <c r="AP546" s="113"/>
    </row>
    <row r="547" spans="1:42" ht="2.25" customHeight="1" x14ac:dyDescent="0.25">
      <c r="A547" s="1"/>
    </row>
    <row r="548" spans="1:42" ht="15" customHeight="1" x14ac:dyDescent="0.25">
      <c r="A548" s="1"/>
      <c r="B548" s="112" t="s">
        <v>220</v>
      </c>
      <c r="C548" s="113"/>
      <c r="D548" s="113"/>
      <c r="E548" s="113"/>
      <c r="F548" s="113"/>
      <c r="G548" s="113"/>
      <c r="H548" s="113"/>
      <c r="I548" s="113"/>
      <c r="J548" s="113"/>
      <c r="K548" s="113"/>
      <c r="L548" s="113"/>
      <c r="M548" s="113"/>
      <c r="N548" s="113"/>
      <c r="O548" s="113"/>
      <c r="Q548" s="171"/>
      <c r="R548" s="200"/>
      <c r="S548" s="200"/>
      <c r="T548" s="200"/>
      <c r="U548" s="200"/>
      <c r="V548" s="201"/>
      <c r="W548" s="117" t="s">
        <v>153</v>
      </c>
      <c r="X548" s="117"/>
    </row>
    <row r="549" spans="1:42" ht="2.25" customHeight="1" x14ac:dyDescent="0.25">
      <c r="A549" s="1"/>
      <c r="Q549" s="47"/>
      <c r="R549" s="47"/>
      <c r="S549" s="47"/>
      <c r="T549" s="47"/>
      <c r="U549" s="47"/>
      <c r="V549" s="47"/>
    </row>
    <row r="550" spans="1:42" ht="15" customHeight="1" x14ac:dyDescent="0.25">
      <c r="A550" s="1"/>
      <c r="B550" s="112" t="s">
        <v>221</v>
      </c>
      <c r="C550" s="113"/>
      <c r="D550" s="113"/>
      <c r="E550" s="113"/>
      <c r="F550" s="113"/>
      <c r="G550" s="113"/>
      <c r="H550" s="113"/>
      <c r="I550" s="113"/>
      <c r="J550" s="113"/>
      <c r="K550" s="113"/>
      <c r="L550" s="113"/>
      <c r="M550" s="113"/>
      <c r="N550" s="113"/>
      <c r="O550" s="113"/>
      <c r="Q550" s="171"/>
      <c r="R550" s="200"/>
      <c r="S550" s="200"/>
      <c r="T550" s="200"/>
      <c r="U550" s="200"/>
      <c r="V550" s="201"/>
      <c r="W550" s="117" t="s">
        <v>153</v>
      </c>
      <c r="X550" s="117"/>
    </row>
    <row r="551" spans="1:42" ht="2.25" customHeight="1" x14ac:dyDescent="0.25">
      <c r="A551" s="1"/>
      <c r="Q551" s="47"/>
      <c r="R551" s="47"/>
      <c r="S551" s="47"/>
      <c r="T551" s="47"/>
      <c r="U551" s="47"/>
      <c r="V551" s="47"/>
    </row>
    <row r="552" spans="1:42" ht="15" customHeight="1" x14ac:dyDescent="0.25">
      <c r="A552" s="1"/>
      <c r="B552" s="112" t="s">
        <v>222</v>
      </c>
      <c r="C552" s="113"/>
      <c r="D552" s="113"/>
      <c r="E552" s="113"/>
      <c r="F552" s="113"/>
      <c r="G552" s="113"/>
      <c r="H552" s="113"/>
      <c r="I552" s="113"/>
      <c r="J552" s="113"/>
      <c r="K552" s="113"/>
      <c r="L552" s="113"/>
      <c r="M552" s="113"/>
      <c r="N552" s="113"/>
      <c r="O552" s="113"/>
      <c r="Q552" s="171"/>
      <c r="R552" s="200"/>
      <c r="S552" s="200"/>
      <c r="T552" s="200"/>
      <c r="U552" s="200"/>
      <c r="V552" s="201"/>
      <c r="W552" s="117" t="s">
        <v>153</v>
      </c>
      <c r="X552" s="117"/>
    </row>
    <row r="553" spans="1:42" ht="2.25" customHeight="1" x14ac:dyDescent="0.25">
      <c r="A553" s="1"/>
      <c r="Q553" s="47"/>
      <c r="R553" s="47"/>
      <c r="S553" s="47"/>
      <c r="T553" s="47"/>
      <c r="U553" s="47"/>
      <c r="V553" s="47"/>
    </row>
    <row r="554" spans="1:42" ht="15" customHeight="1" x14ac:dyDescent="0.25">
      <c r="A554" s="1"/>
      <c r="B554" s="112" t="s">
        <v>223</v>
      </c>
      <c r="C554" s="113"/>
      <c r="D554" s="113"/>
      <c r="E554" s="113"/>
      <c r="F554" s="113"/>
      <c r="G554" s="113"/>
      <c r="H554" s="113"/>
      <c r="I554" s="113"/>
      <c r="J554" s="113"/>
      <c r="K554" s="113"/>
      <c r="L554" s="113"/>
      <c r="M554" s="113"/>
      <c r="N554" s="113"/>
      <c r="O554" s="113"/>
      <c r="Q554" s="171"/>
      <c r="R554" s="200"/>
      <c r="S554" s="200"/>
      <c r="T554" s="200"/>
      <c r="U554" s="200"/>
      <c r="V554" s="201"/>
      <c r="W554" s="117" t="s">
        <v>153</v>
      </c>
      <c r="X554" s="117"/>
    </row>
    <row r="555" spans="1:42" ht="2.25" customHeight="1" x14ac:dyDescent="0.25">
      <c r="A555" s="1"/>
      <c r="Q555" s="47"/>
      <c r="R555" s="47"/>
      <c r="S555" s="47"/>
      <c r="T555" s="47"/>
      <c r="U555" s="47"/>
      <c r="V555" s="47"/>
    </row>
    <row r="556" spans="1:42" ht="15" customHeight="1" x14ac:dyDescent="0.25">
      <c r="A556" s="1"/>
      <c r="B556" s="112" t="s">
        <v>224</v>
      </c>
      <c r="C556" s="113"/>
      <c r="D556" s="113"/>
      <c r="E556" s="113"/>
      <c r="F556" s="113"/>
      <c r="G556" s="113"/>
      <c r="H556" s="113"/>
      <c r="I556" s="113"/>
      <c r="J556" s="113"/>
      <c r="K556" s="113"/>
      <c r="L556" s="113"/>
      <c r="M556" s="113"/>
      <c r="N556" s="113"/>
      <c r="O556" s="113"/>
      <c r="Q556" s="171"/>
      <c r="R556" s="200"/>
      <c r="S556" s="200"/>
      <c r="T556" s="200"/>
      <c r="U556" s="200"/>
      <c r="V556" s="201"/>
      <c r="W556" s="117" t="s">
        <v>153</v>
      </c>
      <c r="X556" s="117"/>
    </row>
    <row r="557" spans="1:42" ht="2.25" customHeight="1" x14ac:dyDescent="0.25">
      <c r="A557" s="1"/>
      <c r="Q557" s="47"/>
      <c r="R557" s="47"/>
      <c r="S557" s="47"/>
      <c r="T557" s="47"/>
      <c r="U557" s="47"/>
      <c r="V557" s="47"/>
    </row>
    <row r="558" spans="1:42" ht="14.25" customHeight="1" x14ac:dyDescent="0.25">
      <c r="A558" s="1"/>
      <c r="B558" s="112" t="s">
        <v>225</v>
      </c>
      <c r="C558" s="113"/>
      <c r="D558" s="113"/>
      <c r="E558" s="113"/>
      <c r="F558" s="113"/>
      <c r="G558" s="113"/>
      <c r="H558" s="113"/>
      <c r="I558" s="113"/>
      <c r="J558" s="113"/>
      <c r="K558" s="113"/>
      <c r="L558" s="113"/>
      <c r="M558" s="113"/>
      <c r="N558" s="113"/>
      <c r="O558" s="113"/>
      <c r="Q558" s="171"/>
      <c r="R558" s="200"/>
      <c r="S558" s="200"/>
      <c r="T558" s="200"/>
      <c r="U558" s="200"/>
      <c r="V558" s="201"/>
      <c r="W558" s="117" t="s">
        <v>153</v>
      </c>
      <c r="X558" s="117"/>
    </row>
    <row r="559" spans="1:42" ht="2.25" customHeight="1" x14ac:dyDescent="0.25">
      <c r="A559" s="1"/>
      <c r="Q559" s="47"/>
      <c r="R559" s="47"/>
      <c r="S559" s="47"/>
      <c r="T559" s="47"/>
      <c r="U559" s="47"/>
      <c r="V559" s="47"/>
    </row>
    <row r="560" spans="1:42" ht="15" customHeight="1" x14ac:dyDescent="0.25">
      <c r="A560" s="1"/>
      <c r="B560" s="112" t="s">
        <v>226</v>
      </c>
      <c r="C560" s="113"/>
      <c r="D560" s="113"/>
      <c r="E560" s="113"/>
      <c r="F560" s="113"/>
      <c r="G560" s="113"/>
      <c r="H560" s="113"/>
      <c r="I560" s="113"/>
      <c r="J560" s="113"/>
      <c r="K560" s="113"/>
      <c r="L560" s="113"/>
      <c r="M560" s="113"/>
      <c r="N560" s="113"/>
      <c r="O560" s="113"/>
      <c r="Q560" s="171"/>
      <c r="R560" s="200"/>
      <c r="S560" s="200"/>
      <c r="T560" s="200"/>
      <c r="U560" s="200"/>
      <c r="V560" s="201"/>
      <c r="W560" s="117" t="s">
        <v>153</v>
      </c>
      <c r="X560" s="117"/>
    </row>
    <row r="561" spans="1:42" ht="2.25" customHeight="1" x14ac:dyDescent="0.25">
      <c r="A561" s="1"/>
      <c r="Q561" s="47"/>
      <c r="R561" s="47"/>
      <c r="S561" s="47"/>
      <c r="T561" s="47"/>
      <c r="U561" s="47"/>
      <c r="V561" s="47"/>
    </row>
    <row r="562" spans="1:42" ht="15" customHeight="1" x14ac:dyDescent="0.25">
      <c r="A562" s="1"/>
      <c r="B562" s="112" t="s">
        <v>227</v>
      </c>
      <c r="C562" s="113"/>
      <c r="D562" s="113"/>
      <c r="E562" s="113"/>
      <c r="F562" s="113"/>
      <c r="G562" s="113"/>
      <c r="H562" s="113"/>
      <c r="I562" s="113"/>
      <c r="J562" s="113"/>
      <c r="K562" s="113"/>
      <c r="L562" s="113"/>
      <c r="M562" s="113"/>
      <c r="N562" s="113"/>
      <c r="O562" s="113"/>
      <c r="Q562" s="171"/>
      <c r="R562" s="200"/>
      <c r="S562" s="200"/>
      <c r="T562" s="200"/>
      <c r="U562" s="200"/>
      <c r="V562" s="201"/>
      <c r="W562" s="117" t="s">
        <v>153</v>
      </c>
      <c r="X562" s="117"/>
    </row>
    <row r="563" spans="1:42" ht="15" customHeight="1" x14ac:dyDescent="0.25">
      <c r="A563" s="1"/>
    </row>
    <row r="564" spans="1:42" ht="15" customHeight="1" x14ac:dyDescent="0.25">
      <c r="A564" s="1">
        <v>52</v>
      </c>
      <c r="B564" s="145" t="s">
        <v>228</v>
      </c>
      <c r="C564" s="113"/>
      <c r="D564" s="113"/>
      <c r="E564" s="113"/>
      <c r="F564" s="113"/>
      <c r="G564" s="113"/>
      <c r="H564" s="113"/>
      <c r="I564" s="113"/>
      <c r="J564" s="113"/>
      <c r="K564" s="113"/>
      <c r="L564" s="113"/>
      <c r="M564" s="113"/>
      <c r="N564" s="113"/>
      <c r="O564" s="113"/>
      <c r="P564" s="113"/>
      <c r="Q564" s="113"/>
      <c r="R564" s="113"/>
      <c r="S564" s="113"/>
      <c r="T564" s="113"/>
      <c r="U564" s="113"/>
      <c r="V564" s="113"/>
      <c r="W564" s="113"/>
      <c r="X564" s="113"/>
      <c r="Y564" s="113"/>
      <c r="Z564" s="113"/>
      <c r="AA564" s="113"/>
      <c r="AB564" s="113"/>
      <c r="AC564" s="113"/>
      <c r="AD564" s="113"/>
      <c r="AE564" s="113"/>
      <c r="AF564" s="113"/>
      <c r="AG564" s="113"/>
      <c r="AH564" s="113"/>
      <c r="AI564" s="113"/>
      <c r="AJ564" s="113"/>
      <c r="AK564" s="113"/>
      <c r="AL564" s="113"/>
      <c r="AM564" s="113"/>
      <c r="AN564" s="113"/>
      <c r="AO564" s="113"/>
      <c r="AP564" s="113"/>
    </row>
    <row r="565" spans="1:42" ht="2.25" customHeight="1" x14ac:dyDescent="0.25">
      <c r="A565" s="1"/>
      <c r="B565" s="16"/>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row>
    <row r="566" spans="1:42" ht="15" customHeight="1" x14ac:dyDescent="0.25">
      <c r="A566" s="1"/>
      <c r="B566" s="123" t="s">
        <v>198</v>
      </c>
      <c r="C566" s="117"/>
      <c r="D566" s="117"/>
      <c r="E566" s="117"/>
      <c r="F566" s="117"/>
      <c r="G566" s="117"/>
      <c r="H566" s="117"/>
      <c r="I566" s="117"/>
      <c r="J566" s="117"/>
      <c r="K566" s="117"/>
      <c r="L566" s="117"/>
      <c r="M566" s="117"/>
      <c r="N566" s="117"/>
      <c r="O566" s="117"/>
      <c r="Q566" s="171"/>
      <c r="R566" s="200"/>
      <c r="S566" s="200"/>
      <c r="T566" s="200"/>
      <c r="U566" s="200"/>
      <c r="V566" s="201"/>
      <c r="W566" s="117" t="s">
        <v>153</v>
      </c>
      <c r="X566" s="117"/>
    </row>
    <row r="567" spans="1:42" ht="2.25" customHeight="1" x14ac:dyDescent="0.25">
      <c r="A567" s="1"/>
      <c r="Q567" s="47"/>
      <c r="R567" s="47"/>
      <c r="S567" s="47"/>
      <c r="T567" s="47"/>
      <c r="U567" s="47"/>
      <c r="V567" s="47"/>
    </row>
    <row r="568" spans="1:42" ht="15" customHeight="1" x14ac:dyDescent="0.25">
      <c r="A568" s="1"/>
      <c r="B568" s="123" t="s">
        <v>199</v>
      </c>
      <c r="C568" s="117"/>
      <c r="D568" s="117"/>
      <c r="E568" s="117"/>
      <c r="F568" s="117"/>
      <c r="G568" s="117"/>
      <c r="H568" s="117"/>
      <c r="I568" s="117"/>
      <c r="J568" s="117"/>
      <c r="K568" s="117"/>
      <c r="L568" s="117"/>
      <c r="M568" s="117"/>
      <c r="N568" s="117"/>
      <c r="O568" s="117"/>
      <c r="Q568" s="171"/>
      <c r="R568" s="200"/>
      <c r="S568" s="200"/>
      <c r="T568" s="200"/>
      <c r="U568" s="200"/>
      <c r="V568" s="201"/>
      <c r="W568" s="117" t="s">
        <v>153</v>
      </c>
      <c r="X568" s="117"/>
    </row>
    <row r="569" spans="1:42" ht="2.25" customHeight="1" x14ac:dyDescent="0.25">
      <c r="A569" s="1"/>
      <c r="Q569" s="47"/>
      <c r="R569" s="47"/>
      <c r="S569" s="47"/>
      <c r="T569" s="47"/>
      <c r="U569" s="47"/>
      <c r="V569" s="47"/>
    </row>
    <row r="570" spans="1:42" ht="15" customHeight="1" x14ac:dyDescent="0.25">
      <c r="A570" s="1"/>
      <c r="B570" s="123" t="s">
        <v>197</v>
      </c>
      <c r="C570" s="117"/>
      <c r="D570" s="117"/>
      <c r="E570" s="117"/>
      <c r="F570" s="117"/>
      <c r="G570" s="117"/>
      <c r="H570" s="117"/>
      <c r="I570" s="117"/>
      <c r="J570" s="117"/>
      <c r="K570" s="117"/>
      <c r="L570" s="117"/>
      <c r="M570" s="117"/>
      <c r="N570" s="117"/>
      <c r="O570" s="117"/>
      <c r="Q570" s="171"/>
      <c r="R570" s="172"/>
      <c r="S570" s="172"/>
      <c r="T570" s="172"/>
      <c r="U570" s="172"/>
      <c r="V570" s="173"/>
      <c r="W570" s="117" t="s">
        <v>153</v>
      </c>
      <c r="X570" s="117"/>
    </row>
    <row r="571" spans="1:42" ht="2.25" customHeight="1" x14ac:dyDescent="0.25">
      <c r="A571" s="1"/>
      <c r="Q571" s="47"/>
      <c r="R571" s="47"/>
      <c r="S571" s="47"/>
      <c r="T571" s="47"/>
      <c r="U571" s="47"/>
      <c r="V571" s="47"/>
    </row>
    <row r="572" spans="1:42" ht="15" customHeight="1" x14ac:dyDescent="0.25">
      <c r="A572" s="1"/>
      <c r="B572" s="123" t="s">
        <v>200</v>
      </c>
      <c r="C572" s="117"/>
      <c r="D572" s="117"/>
      <c r="E572" s="117"/>
      <c r="F572" s="117"/>
      <c r="G572" s="117"/>
      <c r="H572" s="117"/>
      <c r="I572" s="117"/>
      <c r="J572" s="117"/>
      <c r="K572" s="117"/>
      <c r="L572" s="117"/>
      <c r="M572" s="117"/>
      <c r="N572" s="117"/>
      <c r="O572" s="117"/>
      <c r="Q572" s="171"/>
      <c r="R572" s="200"/>
      <c r="S572" s="200"/>
      <c r="T572" s="200"/>
      <c r="U572" s="200"/>
      <c r="V572" s="201"/>
      <c r="W572" s="117" t="s">
        <v>153</v>
      </c>
      <c r="X572" s="117"/>
    </row>
    <row r="573" spans="1:42" ht="15" customHeight="1" x14ac:dyDescent="0.25">
      <c r="A573" s="1"/>
      <c r="B573" s="20"/>
    </row>
    <row r="574" spans="1:42" ht="15" customHeight="1" x14ac:dyDescent="0.25">
      <c r="A574" s="1"/>
      <c r="B574" s="132" t="s">
        <v>229</v>
      </c>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c r="AO574" s="132"/>
      <c r="AP574" s="133"/>
    </row>
    <row r="575" spans="1:42" ht="15" customHeight="1" x14ac:dyDescent="0.25">
      <c r="A575" s="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c r="AA575" s="51"/>
      <c r="AB575" s="51"/>
      <c r="AC575" s="51"/>
      <c r="AD575" s="51"/>
      <c r="AE575" s="51"/>
      <c r="AF575" s="51"/>
      <c r="AG575" s="51"/>
      <c r="AH575" s="51"/>
      <c r="AI575" s="51"/>
      <c r="AJ575" s="51"/>
      <c r="AK575" s="51"/>
      <c r="AL575" s="51"/>
      <c r="AM575" s="51"/>
      <c r="AN575" s="51"/>
      <c r="AO575" s="51"/>
      <c r="AP575" s="23"/>
    </row>
    <row r="576" spans="1:42" ht="15" customHeight="1" x14ac:dyDescent="0.25">
      <c r="A576" s="1">
        <v>53</v>
      </c>
      <c r="B576" s="105" t="s">
        <v>230</v>
      </c>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c r="AA576" s="105"/>
      <c r="AB576" s="105"/>
      <c r="AC576" s="105"/>
      <c r="AD576" s="105"/>
      <c r="AE576" s="105"/>
      <c r="AF576" s="105"/>
      <c r="AG576" s="105"/>
      <c r="AH576" s="105"/>
      <c r="AI576" s="105"/>
      <c r="AJ576" s="105"/>
      <c r="AK576" s="105"/>
      <c r="AL576" s="105"/>
      <c r="AM576" s="105"/>
      <c r="AN576" s="105"/>
      <c r="AO576" s="105"/>
      <c r="AP576" s="105"/>
    </row>
    <row r="577" spans="1:42" ht="15" customHeight="1" x14ac:dyDescent="0.25">
      <c r="A577" s="1"/>
      <c r="B577" s="105"/>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c r="AA577" s="105"/>
      <c r="AB577" s="105"/>
      <c r="AC577" s="105"/>
      <c r="AD577" s="105"/>
      <c r="AE577" s="105"/>
      <c r="AF577" s="105"/>
      <c r="AG577" s="105"/>
      <c r="AH577" s="105"/>
      <c r="AI577" s="105"/>
      <c r="AJ577" s="105"/>
      <c r="AK577" s="105"/>
      <c r="AL577" s="105"/>
      <c r="AM577" s="105"/>
      <c r="AN577" s="105"/>
      <c r="AO577" s="105"/>
      <c r="AP577" s="105"/>
    </row>
    <row r="578" spans="1:42" ht="15" customHeight="1" x14ac:dyDescent="0.25">
      <c r="A578" s="1"/>
      <c r="B578" s="105"/>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c r="AA578" s="105"/>
      <c r="AB578" s="105"/>
      <c r="AC578" s="105"/>
      <c r="AD578" s="105"/>
      <c r="AE578" s="105"/>
      <c r="AF578" s="105"/>
      <c r="AG578" s="105"/>
      <c r="AH578" s="105"/>
      <c r="AI578" s="105"/>
      <c r="AJ578" s="105"/>
      <c r="AK578" s="105"/>
      <c r="AL578" s="105"/>
      <c r="AM578" s="105"/>
      <c r="AN578" s="105"/>
      <c r="AO578" s="105"/>
      <c r="AP578" s="105"/>
    </row>
    <row r="579" spans="1:42" ht="2.25" customHeight="1" x14ac:dyDescent="0.25">
      <c r="A579" s="1"/>
    </row>
    <row r="580" spans="1:42" ht="91.5" customHeight="1" x14ac:dyDescent="0.25">
      <c r="A580" s="1"/>
      <c r="B580" s="179" t="s">
        <v>231</v>
      </c>
      <c r="C580" s="143"/>
      <c r="D580" s="143"/>
      <c r="E580" s="143"/>
      <c r="F580" s="143"/>
      <c r="G580" s="143"/>
      <c r="H580" s="143"/>
      <c r="I580" s="143"/>
      <c r="J580" s="143"/>
      <c r="K580" s="143"/>
      <c r="L580" s="143"/>
      <c r="M580" s="143"/>
      <c r="N580" s="143"/>
      <c r="O580" s="143"/>
      <c r="P580" s="143"/>
      <c r="Q580" s="143"/>
      <c r="R580" s="143"/>
      <c r="S580" s="143"/>
      <c r="T580" s="143"/>
      <c r="U580" s="143"/>
      <c r="V580" s="143"/>
      <c r="W580" s="143"/>
      <c r="X580" s="143"/>
      <c r="Y580" s="143"/>
      <c r="Z580" s="143"/>
      <c r="AA580" s="143"/>
      <c r="AB580" s="143"/>
      <c r="AC580" s="143"/>
      <c r="AD580" s="143"/>
      <c r="AE580" s="143"/>
      <c r="AF580" s="143"/>
      <c r="AG580" s="143"/>
      <c r="AH580" s="143"/>
      <c r="AI580" s="143"/>
      <c r="AJ580" s="143"/>
      <c r="AK580" s="143"/>
      <c r="AL580" s="143"/>
      <c r="AM580" s="143"/>
      <c r="AN580" s="143"/>
      <c r="AO580" s="143"/>
      <c r="AP580" s="143"/>
    </row>
    <row r="581" spans="1:42" ht="2.25" customHeight="1" x14ac:dyDescent="0.25">
      <c r="A581" s="1"/>
    </row>
    <row r="582" spans="1:42" ht="30" customHeight="1" x14ac:dyDescent="0.25">
      <c r="A582" s="1"/>
      <c r="I582" s="175" t="s">
        <v>206</v>
      </c>
      <c r="J582" s="108"/>
      <c r="K582" s="108"/>
      <c r="L582" s="108"/>
      <c r="M582" s="108"/>
      <c r="N582" s="108"/>
      <c r="O582" s="108"/>
      <c r="P582" s="108"/>
      <c r="R582" s="175" t="s">
        <v>207</v>
      </c>
      <c r="S582" s="175"/>
      <c r="T582" s="175"/>
      <c r="U582" s="175"/>
      <c r="V582" s="202" t="s">
        <v>208</v>
      </c>
      <c r="W582" s="202"/>
      <c r="X582" s="202"/>
      <c r="Y582" s="202"/>
      <c r="Z582" s="202"/>
      <c r="AA582" s="202"/>
      <c r="AB582" s="202"/>
      <c r="AC582" s="202"/>
      <c r="AD582" s="202"/>
      <c r="AE582" s="202"/>
      <c r="AF582" s="202"/>
      <c r="AG582" s="175" t="s">
        <v>232</v>
      </c>
      <c r="AH582" s="175"/>
      <c r="AI582" s="175"/>
      <c r="AJ582" s="175"/>
      <c r="AK582" s="175"/>
      <c r="AL582" s="175"/>
      <c r="AM582" s="175"/>
      <c r="AN582" s="175"/>
      <c r="AO582" s="117"/>
      <c r="AP582" s="117"/>
    </row>
    <row r="583" spans="1:42" ht="2.25" customHeight="1" x14ac:dyDescent="0.3">
      <c r="A583" s="1"/>
      <c r="R583" s="22"/>
      <c r="S583" s="22"/>
      <c r="T583" s="22"/>
      <c r="U583" s="22"/>
      <c r="V583" s="52"/>
      <c r="W583" s="52"/>
      <c r="X583" s="52"/>
      <c r="Y583" s="52"/>
      <c r="Z583" s="52"/>
      <c r="AA583" s="52"/>
      <c r="AB583" s="52"/>
      <c r="AC583" s="52"/>
      <c r="AD583" s="52"/>
      <c r="AE583" s="52"/>
      <c r="AF583" s="52"/>
    </row>
    <row r="584" spans="1:42" ht="15" customHeight="1" x14ac:dyDescent="0.25">
      <c r="A584" s="1"/>
      <c r="B584" s="123" t="s">
        <v>233</v>
      </c>
      <c r="C584" s="123"/>
      <c r="D584" s="123"/>
      <c r="E584" s="123"/>
      <c r="F584" s="123"/>
      <c r="G584" s="123"/>
      <c r="H584" s="123"/>
      <c r="I584" s="171"/>
      <c r="J584" s="172"/>
      <c r="K584" s="172"/>
      <c r="L584" s="172"/>
      <c r="M584" s="172"/>
      <c r="N584" s="173"/>
      <c r="O584" s="117" t="s">
        <v>153</v>
      </c>
      <c r="P584" s="117"/>
      <c r="R584" s="197"/>
      <c r="S584" s="198"/>
      <c r="T584" s="198"/>
      <c r="U584" s="199"/>
      <c r="Y584" s="114">
        <f>IF(R584=0,I584,IF(R584&lt;1920,I584*0.7,IF(R584&lt;1970,I584*0.9,I584)))</f>
        <v>0</v>
      </c>
      <c r="Z584" s="115"/>
      <c r="AA584" s="115"/>
      <c r="AB584" s="115"/>
      <c r="AC584" s="115"/>
      <c r="AD584" s="116"/>
      <c r="AE584" s="117" t="s">
        <v>153</v>
      </c>
      <c r="AF584" s="117"/>
      <c r="AG584" s="164"/>
      <c r="AH584" s="165"/>
      <c r="AI584" s="165"/>
      <c r="AJ584" s="165"/>
      <c r="AK584" s="165"/>
      <c r="AL584" s="165"/>
      <c r="AM584" s="165"/>
      <c r="AN584" s="166"/>
      <c r="AO584" s="117" t="s">
        <v>234</v>
      </c>
      <c r="AP584" s="117"/>
    </row>
    <row r="585" spans="1:42" ht="2.25" customHeight="1" x14ac:dyDescent="0.25">
      <c r="A585" s="1"/>
      <c r="B585" s="12"/>
      <c r="C585" s="12"/>
      <c r="D585" s="12"/>
      <c r="E585" s="12"/>
      <c r="F585" s="12"/>
      <c r="G585" s="12"/>
      <c r="H585" s="12"/>
      <c r="I585" s="47"/>
      <c r="J585" s="47"/>
      <c r="K585" s="47"/>
      <c r="L585" s="47"/>
      <c r="M585" s="47"/>
      <c r="N585" s="47"/>
      <c r="R585" s="47"/>
      <c r="S585" s="47"/>
      <c r="T585" s="47"/>
      <c r="U585" s="47"/>
      <c r="Y585" s="196"/>
      <c r="Z585" s="196"/>
      <c r="AA585" s="196"/>
      <c r="AB585" s="196"/>
      <c r="AC585" s="196"/>
      <c r="AD585" s="196"/>
      <c r="AG585" s="47"/>
      <c r="AH585" s="47"/>
      <c r="AI585" s="47"/>
      <c r="AJ585" s="47"/>
      <c r="AK585" s="47"/>
      <c r="AL585" s="47"/>
      <c r="AM585" s="47"/>
      <c r="AN585" s="47"/>
    </row>
    <row r="586" spans="1:42" ht="15" customHeight="1" x14ac:dyDescent="0.25">
      <c r="A586" s="1"/>
      <c r="B586" s="123" t="s">
        <v>235</v>
      </c>
      <c r="C586" s="123"/>
      <c r="D586" s="123"/>
      <c r="E586" s="123"/>
      <c r="F586" s="123"/>
      <c r="G586" s="123"/>
      <c r="H586" s="123"/>
      <c r="I586" s="171"/>
      <c r="J586" s="172"/>
      <c r="K586" s="172"/>
      <c r="L586" s="172"/>
      <c r="M586" s="172"/>
      <c r="N586" s="173"/>
      <c r="O586" s="117" t="s">
        <v>153</v>
      </c>
      <c r="P586" s="117"/>
      <c r="R586" s="197"/>
      <c r="S586" s="198"/>
      <c r="T586" s="198"/>
      <c r="U586" s="199"/>
      <c r="Y586" s="114">
        <f>IF(R586=0,I586,IF(R586&lt;1920,I586*0.7,IF(R586&lt;1970,I586*0.9,I586)))</f>
        <v>0</v>
      </c>
      <c r="Z586" s="115"/>
      <c r="AA586" s="115"/>
      <c r="AB586" s="115"/>
      <c r="AC586" s="115"/>
      <c r="AD586" s="116"/>
      <c r="AE586" s="117" t="s">
        <v>153</v>
      </c>
      <c r="AF586" s="117"/>
      <c r="AG586" s="164"/>
      <c r="AH586" s="165"/>
      <c r="AI586" s="165"/>
      <c r="AJ586" s="165"/>
      <c r="AK586" s="165"/>
      <c r="AL586" s="165"/>
      <c r="AM586" s="165"/>
      <c r="AN586" s="166"/>
      <c r="AO586" s="117" t="s">
        <v>234</v>
      </c>
      <c r="AP586" s="117"/>
    </row>
    <row r="587" spans="1:42" ht="2.25" customHeight="1" x14ac:dyDescent="0.25">
      <c r="A587" s="1"/>
      <c r="B587" s="12"/>
      <c r="C587" s="12"/>
      <c r="D587" s="12"/>
      <c r="E587" s="12"/>
      <c r="F587" s="12"/>
      <c r="G587" s="12"/>
      <c r="H587" s="12"/>
      <c r="I587" s="47"/>
      <c r="J587" s="47"/>
      <c r="K587" s="47"/>
      <c r="L587" s="47"/>
      <c r="M587" s="47"/>
      <c r="N587" s="47"/>
      <c r="R587" s="47"/>
      <c r="S587" s="47"/>
      <c r="T587" s="47"/>
      <c r="U587" s="47"/>
      <c r="Y587" s="196"/>
      <c r="Z587" s="196"/>
      <c r="AA587" s="196"/>
      <c r="AB587" s="196"/>
      <c r="AC587" s="196"/>
      <c r="AD587" s="196"/>
      <c r="AG587" s="47"/>
      <c r="AH587" s="47"/>
      <c r="AI587" s="47"/>
      <c r="AJ587" s="47"/>
      <c r="AK587" s="47"/>
      <c r="AL587" s="47"/>
      <c r="AM587" s="47"/>
      <c r="AN587" s="47"/>
    </row>
    <row r="588" spans="1:42" ht="15" customHeight="1" x14ac:dyDescent="0.25">
      <c r="A588" s="1"/>
      <c r="B588" s="123" t="s">
        <v>236</v>
      </c>
      <c r="C588" s="123"/>
      <c r="D588" s="123"/>
      <c r="E588" s="123"/>
      <c r="F588" s="123"/>
      <c r="G588" s="123"/>
      <c r="H588" s="123"/>
      <c r="I588" s="171"/>
      <c r="J588" s="172"/>
      <c r="K588" s="172"/>
      <c r="L588" s="172"/>
      <c r="M588" s="172"/>
      <c r="N588" s="173"/>
      <c r="O588" s="117" t="s">
        <v>153</v>
      </c>
      <c r="P588" s="117"/>
      <c r="R588" s="197"/>
      <c r="S588" s="198"/>
      <c r="T588" s="198"/>
      <c r="U588" s="199"/>
      <c r="Y588" s="114">
        <f>IF(R588=0,I588,IF(R588&lt;1920,I588*0.7,IF(R588&lt;1970,I588*0.9,I588)))</f>
        <v>0</v>
      </c>
      <c r="Z588" s="115"/>
      <c r="AA588" s="115"/>
      <c r="AB588" s="115"/>
      <c r="AC588" s="115"/>
      <c r="AD588" s="116"/>
      <c r="AE588" s="117" t="s">
        <v>153</v>
      </c>
      <c r="AF588" s="117"/>
      <c r="AG588" s="180">
        <f>IF(Y588&lt;&gt;0,(Y588/SUM(Y584,Y586,Y588))*SUM(AG584,AG586),0)</f>
        <v>0</v>
      </c>
      <c r="AH588" s="181"/>
      <c r="AI588" s="181"/>
      <c r="AJ588" s="181"/>
      <c r="AK588" s="181"/>
      <c r="AL588" s="181"/>
      <c r="AM588" s="181"/>
      <c r="AN588" s="182"/>
      <c r="AO588" s="117" t="s">
        <v>234</v>
      </c>
      <c r="AP588" s="117"/>
    </row>
    <row r="589" spans="1:42" ht="15" customHeight="1" x14ac:dyDescent="0.25">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row>
    <row r="590" spans="1:42" ht="15" customHeight="1" x14ac:dyDescent="0.25">
      <c r="A590" s="1">
        <v>54</v>
      </c>
      <c r="B590" s="183" t="s">
        <v>237</v>
      </c>
      <c r="C590" s="143"/>
      <c r="D590" s="143"/>
      <c r="E590" s="143"/>
      <c r="F590" s="143"/>
      <c r="G590" s="143"/>
      <c r="H590" s="143"/>
      <c r="I590" s="143"/>
      <c r="J590" s="143"/>
      <c r="K590" s="143"/>
      <c r="L590" s="143"/>
      <c r="M590" s="143"/>
      <c r="N590" s="143"/>
      <c r="O590" s="143"/>
      <c r="P590" s="143"/>
      <c r="Q590" s="143"/>
      <c r="R590" s="143"/>
      <c r="S590" s="143"/>
      <c r="T590" s="143"/>
      <c r="U590" s="143"/>
      <c r="V590" s="143"/>
      <c r="W590" s="143"/>
      <c r="X590" s="143"/>
      <c r="Y590" s="143"/>
      <c r="Z590" s="143"/>
      <c r="AA590" s="143"/>
      <c r="AB590" s="143"/>
      <c r="AC590" s="143"/>
      <c r="AD590" s="143"/>
      <c r="AE590" s="143"/>
      <c r="AF590" s="143"/>
      <c r="AG590" s="143"/>
      <c r="AH590" s="143"/>
      <c r="AI590" s="143"/>
      <c r="AJ590" s="143"/>
      <c r="AK590" s="143"/>
      <c r="AL590" s="143"/>
      <c r="AM590" s="143"/>
      <c r="AN590" s="143"/>
      <c r="AO590" s="143"/>
      <c r="AP590" s="143"/>
    </row>
    <row r="591" spans="1:42" ht="15" customHeight="1" x14ac:dyDescent="0.25">
      <c r="A591" s="1"/>
      <c r="B591" s="143"/>
      <c r="C591" s="143"/>
      <c r="D591" s="143"/>
      <c r="E591" s="143"/>
      <c r="F591" s="143"/>
      <c r="G591" s="143"/>
      <c r="H591" s="143"/>
      <c r="I591" s="143"/>
      <c r="J591" s="143"/>
      <c r="K591" s="143"/>
      <c r="L591" s="143"/>
      <c r="M591" s="143"/>
      <c r="N591" s="143"/>
      <c r="O591" s="143"/>
      <c r="P591" s="143"/>
      <c r="Q591" s="143"/>
      <c r="R591" s="143"/>
      <c r="S591" s="143"/>
      <c r="T591" s="143"/>
      <c r="U591" s="143"/>
      <c r="V591" s="143"/>
      <c r="W591" s="143"/>
      <c r="X591" s="143"/>
      <c r="Y591" s="143"/>
      <c r="Z591" s="143"/>
      <c r="AA591" s="143"/>
      <c r="AB591" s="143"/>
      <c r="AC591" s="143"/>
      <c r="AD591" s="143"/>
      <c r="AE591" s="143"/>
      <c r="AF591" s="143"/>
      <c r="AG591" s="143"/>
      <c r="AH591" s="143"/>
      <c r="AI591" s="143"/>
      <c r="AJ591" s="143"/>
      <c r="AK591" s="143"/>
      <c r="AL591" s="143"/>
      <c r="AM591" s="143"/>
      <c r="AN591" s="143"/>
      <c r="AO591" s="143"/>
      <c r="AP591" s="143"/>
    </row>
    <row r="592" spans="1:42" ht="2.25" customHeight="1" x14ac:dyDescent="0.3">
      <c r="A592" s="1"/>
      <c r="R592" s="22"/>
      <c r="S592" s="22"/>
      <c r="T592" s="22"/>
      <c r="U592" s="22"/>
      <c r="V592" s="52"/>
      <c r="W592" s="52"/>
      <c r="X592" s="52"/>
      <c r="Y592" s="52"/>
      <c r="Z592" s="52"/>
      <c r="AA592" s="52"/>
      <c r="AB592" s="52"/>
      <c r="AC592" s="52"/>
      <c r="AD592" s="52"/>
      <c r="AE592" s="52"/>
      <c r="AF592" s="52"/>
    </row>
    <row r="593" spans="1:43" ht="15" customHeight="1" x14ac:dyDescent="0.25">
      <c r="A593" s="1"/>
      <c r="I593" s="192" t="s">
        <v>206</v>
      </c>
      <c r="J593" s="170"/>
      <c r="K593" s="170"/>
      <c r="L593" s="170"/>
      <c r="M593" s="170"/>
      <c r="N593" s="170"/>
      <c r="O593" s="170"/>
      <c r="P593" s="170"/>
      <c r="Q593" s="24"/>
      <c r="R593" s="193" t="s">
        <v>207</v>
      </c>
      <c r="S593" s="170"/>
      <c r="T593" s="170"/>
      <c r="U593" s="170"/>
      <c r="V593" s="18"/>
      <c r="W593" s="192" t="s">
        <v>208</v>
      </c>
      <c r="X593" s="109"/>
      <c r="Y593" s="109"/>
      <c r="Z593" s="109"/>
      <c r="AA593" s="109"/>
      <c r="AB593" s="109"/>
      <c r="AC593" s="109"/>
      <c r="AD593" s="109"/>
      <c r="AE593" s="109"/>
      <c r="AF593" s="170"/>
      <c r="AG593" s="170"/>
      <c r="AI593" s="9"/>
      <c r="AJ593" s="15"/>
      <c r="AK593" s="15"/>
      <c r="AL593" s="15"/>
      <c r="AM593" s="15"/>
      <c r="AN593" s="15"/>
      <c r="AO593" s="15"/>
      <c r="AP593" s="15"/>
      <c r="AQ593" s="15"/>
    </row>
    <row r="594" spans="1:43" ht="15" customHeight="1" x14ac:dyDescent="0.25">
      <c r="A594" s="1"/>
      <c r="I594" s="170"/>
      <c r="J594" s="170"/>
      <c r="K594" s="170"/>
      <c r="L594" s="170"/>
      <c r="M594" s="170"/>
      <c r="N594" s="170"/>
      <c r="O594" s="170"/>
      <c r="P594" s="170"/>
      <c r="Q594" s="24"/>
      <c r="R594" s="170"/>
      <c r="S594" s="170"/>
      <c r="T594" s="170"/>
      <c r="U594" s="170"/>
      <c r="V594" s="18"/>
      <c r="W594" s="109"/>
      <c r="X594" s="109"/>
      <c r="Y594" s="109"/>
      <c r="Z594" s="109"/>
      <c r="AA594" s="109"/>
      <c r="AB594" s="109"/>
      <c r="AC594" s="109"/>
      <c r="AD594" s="109"/>
      <c r="AE594" s="109"/>
      <c r="AF594" s="170"/>
      <c r="AG594" s="170"/>
      <c r="AI594" s="15"/>
      <c r="AJ594" s="15"/>
      <c r="AK594" s="15"/>
      <c r="AL594" s="15"/>
      <c r="AM594" s="15"/>
      <c r="AN594" s="15"/>
      <c r="AO594" s="15"/>
      <c r="AP594" s="15"/>
      <c r="AQ594" s="15"/>
    </row>
    <row r="595" spans="1:43" ht="2.25" customHeight="1" x14ac:dyDescent="0.3">
      <c r="A595" s="1"/>
      <c r="R595" s="22"/>
      <c r="S595" s="22"/>
      <c r="T595" s="22"/>
      <c r="U595" s="22"/>
      <c r="V595" s="52"/>
      <c r="W595" s="52"/>
      <c r="X595" s="52"/>
      <c r="Y595" s="52"/>
      <c r="Z595" s="52"/>
      <c r="AA595" s="52"/>
      <c r="AB595" s="52"/>
      <c r="AC595" s="52"/>
      <c r="AD595" s="52"/>
      <c r="AE595" s="52"/>
      <c r="AF595" s="52"/>
    </row>
    <row r="596" spans="1:43" ht="15" customHeight="1" x14ac:dyDescent="0.25">
      <c r="A596" s="1"/>
      <c r="B596" s="123" t="s">
        <v>233</v>
      </c>
      <c r="C596" s="123"/>
      <c r="D596" s="123"/>
      <c r="E596" s="123"/>
      <c r="F596" s="123"/>
      <c r="G596" s="123"/>
      <c r="H596" s="187"/>
      <c r="I596" s="184"/>
      <c r="J596" s="185"/>
      <c r="K596" s="185"/>
      <c r="L596" s="185"/>
      <c r="M596" s="185"/>
      <c r="N596" s="186"/>
      <c r="O596" s="194" t="s">
        <v>153</v>
      </c>
      <c r="P596" s="194"/>
      <c r="Q596" s="57"/>
      <c r="R596" s="188"/>
      <c r="S596" s="189"/>
      <c r="T596" s="189"/>
      <c r="U596" s="190"/>
      <c r="W596" s="24"/>
      <c r="X596" s="24"/>
      <c r="Y596" s="24"/>
      <c r="Z596" s="114">
        <f>IF(R596=0,I596,IF(R596&lt;1920,(I596*0.7),IF(R596&lt;1970,(I596*0.9),I596)))</f>
        <v>0</v>
      </c>
      <c r="AA596" s="115"/>
      <c r="AB596" s="115"/>
      <c r="AC596" s="115"/>
      <c r="AD596" s="115"/>
      <c r="AE596" s="116"/>
      <c r="AF596" s="158" t="s">
        <v>153</v>
      </c>
      <c r="AG596" s="158"/>
    </row>
    <row r="597" spans="1:43" ht="2.25" customHeight="1" x14ac:dyDescent="0.3">
      <c r="A597" s="1"/>
      <c r="R597" s="22"/>
      <c r="S597" s="22"/>
      <c r="T597" s="22"/>
      <c r="U597" s="22"/>
      <c r="V597" s="52"/>
      <c r="W597" s="52"/>
      <c r="X597" s="52"/>
      <c r="Y597" s="52"/>
      <c r="Z597" s="52"/>
      <c r="AA597" s="52"/>
      <c r="AB597" s="52"/>
      <c r="AC597" s="52"/>
      <c r="AD597" s="52"/>
      <c r="AE597" s="52"/>
      <c r="AF597" s="52"/>
    </row>
    <row r="598" spans="1:43" ht="15" customHeight="1" x14ac:dyDescent="0.25">
      <c r="A598" s="1"/>
      <c r="B598" s="123" t="s">
        <v>235</v>
      </c>
      <c r="C598" s="123"/>
      <c r="D598" s="123"/>
      <c r="E598" s="123"/>
      <c r="F598" s="123"/>
      <c r="G598" s="123"/>
      <c r="H598" s="187"/>
      <c r="I598" s="184"/>
      <c r="J598" s="185"/>
      <c r="K598" s="185"/>
      <c r="L598" s="185"/>
      <c r="M598" s="185"/>
      <c r="N598" s="186"/>
      <c r="O598" s="195" t="s">
        <v>153</v>
      </c>
      <c r="P598" s="158"/>
      <c r="Q598" s="24"/>
      <c r="R598" s="188"/>
      <c r="S598" s="189"/>
      <c r="T598" s="189"/>
      <c r="U598" s="190"/>
      <c r="W598" s="24"/>
      <c r="X598" s="24"/>
      <c r="Z598" s="114">
        <f>IF(R598=0,I598,IF(R598&lt;1920,(I598*0.7),IF(R598&lt;1970,(I598*0.9),I598)))</f>
        <v>0</v>
      </c>
      <c r="AA598" s="115"/>
      <c r="AB598" s="115"/>
      <c r="AC598" s="115"/>
      <c r="AD598" s="115"/>
      <c r="AE598" s="116"/>
      <c r="AF598" s="195" t="s">
        <v>153</v>
      </c>
      <c r="AG598" s="158"/>
    </row>
    <row r="599" spans="1:43" ht="2.25" customHeight="1" x14ac:dyDescent="0.3">
      <c r="A599" s="1"/>
      <c r="I599" s="47"/>
      <c r="J599" s="47"/>
      <c r="K599" s="47"/>
      <c r="L599" s="47"/>
      <c r="M599" s="47"/>
      <c r="N599" s="47"/>
      <c r="R599" s="81"/>
      <c r="S599" s="81"/>
      <c r="T599" s="81"/>
      <c r="U599" s="81"/>
      <c r="V599" s="52"/>
      <c r="W599" s="52"/>
      <c r="X599" s="52"/>
      <c r="Y599" s="52"/>
      <c r="Z599" s="52"/>
      <c r="AA599" s="52"/>
      <c r="AB599" s="52"/>
      <c r="AC599" s="52"/>
      <c r="AD599" s="52"/>
      <c r="AE599" s="52"/>
      <c r="AF599" s="52"/>
    </row>
    <row r="600" spans="1:43" ht="15" customHeight="1" x14ac:dyDescent="0.25">
      <c r="A600" s="1"/>
      <c r="B600" s="123" t="s">
        <v>236</v>
      </c>
      <c r="C600" s="123"/>
      <c r="D600" s="123"/>
      <c r="E600" s="123"/>
      <c r="F600" s="123"/>
      <c r="G600" s="123"/>
      <c r="H600" s="187"/>
      <c r="I600" s="184"/>
      <c r="J600" s="185"/>
      <c r="K600" s="185"/>
      <c r="L600" s="185"/>
      <c r="M600" s="185"/>
      <c r="N600" s="186"/>
      <c r="O600" s="158" t="s">
        <v>153</v>
      </c>
      <c r="P600" s="158"/>
      <c r="Q600" s="24"/>
      <c r="R600" s="188"/>
      <c r="S600" s="189"/>
      <c r="T600" s="189"/>
      <c r="U600" s="190"/>
      <c r="W600" s="24"/>
      <c r="X600" s="24"/>
      <c r="Z600" s="114">
        <f>IF(R600=0,I600,IF(R600&lt;1920,(I600*0.7),IF(R600&lt;1970,(I600*0.9),I600)))</f>
        <v>0</v>
      </c>
      <c r="AA600" s="115"/>
      <c r="AB600" s="115"/>
      <c r="AC600" s="115"/>
      <c r="AD600" s="115"/>
      <c r="AE600" s="116"/>
      <c r="AF600" s="158" t="s">
        <v>153</v>
      </c>
      <c r="AG600" s="158"/>
    </row>
    <row r="601" spans="1:43" ht="2.25" customHeight="1" x14ac:dyDescent="0.3">
      <c r="A601" s="1"/>
      <c r="R601" s="22"/>
      <c r="S601" s="22"/>
      <c r="T601" s="22"/>
      <c r="U601" s="22"/>
      <c r="V601" s="52"/>
      <c r="W601" s="52"/>
      <c r="X601" s="52"/>
      <c r="Y601" s="52"/>
      <c r="Z601" s="52"/>
      <c r="AA601" s="52"/>
      <c r="AB601" s="52"/>
      <c r="AC601" s="52"/>
      <c r="AD601" s="52"/>
      <c r="AE601" s="52"/>
      <c r="AF601" s="52"/>
    </row>
    <row r="602" spans="1:43" ht="15" customHeight="1" x14ac:dyDescent="0.25">
      <c r="A602" s="1"/>
    </row>
    <row r="603" spans="1:43" ht="15" customHeight="1" x14ac:dyDescent="0.25">
      <c r="A603" s="1">
        <v>55</v>
      </c>
      <c r="B603" s="169" t="s">
        <v>238</v>
      </c>
      <c r="C603" s="169"/>
      <c r="D603" s="169"/>
      <c r="E603" s="169"/>
      <c r="F603" s="169"/>
      <c r="G603" s="169"/>
      <c r="H603" s="169"/>
      <c r="I603" s="169"/>
      <c r="J603" s="169"/>
      <c r="K603" s="169"/>
      <c r="L603" s="169"/>
      <c r="M603" s="169"/>
      <c r="N603" s="169"/>
      <c r="O603" s="169"/>
      <c r="P603" s="169"/>
      <c r="Q603" s="169"/>
      <c r="R603" s="169"/>
      <c r="S603" s="169"/>
      <c r="T603" s="169"/>
      <c r="U603" s="169"/>
      <c r="V603" s="169"/>
      <c r="W603" s="169"/>
      <c r="X603" s="169"/>
      <c r="Y603" s="169"/>
      <c r="Z603" s="169"/>
      <c r="AA603" s="169"/>
      <c r="AB603" s="169"/>
      <c r="AC603" s="169"/>
      <c r="AD603" s="169"/>
      <c r="AE603" s="169"/>
      <c r="AF603" s="169"/>
      <c r="AG603" s="169"/>
      <c r="AH603" s="169"/>
      <c r="AI603" s="169"/>
      <c r="AJ603" s="169"/>
      <c r="AK603" s="169"/>
      <c r="AL603" s="169"/>
      <c r="AM603" s="169"/>
      <c r="AN603" s="169"/>
      <c r="AO603" s="169"/>
      <c r="AP603" s="169"/>
    </row>
    <row r="604" spans="1:43" ht="2.25" customHeight="1" x14ac:dyDescent="0.3">
      <c r="A604" s="1"/>
      <c r="R604" s="22"/>
      <c r="S604" s="22"/>
      <c r="T604" s="22"/>
      <c r="U604" s="22"/>
      <c r="V604" s="52"/>
      <c r="W604" s="52"/>
      <c r="X604" s="52"/>
      <c r="Y604" s="52"/>
      <c r="Z604" s="52"/>
      <c r="AA604" s="52"/>
      <c r="AB604" s="52"/>
      <c r="AC604" s="52"/>
      <c r="AD604" s="52"/>
      <c r="AE604" s="52"/>
      <c r="AF604" s="52"/>
    </row>
    <row r="605" spans="1:43" ht="15" customHeight="1" x14ac:dyDescent="0.25">
      <c r="A605" s="1"/>
      <c r="B605" s="191" t="s">
        <v>233</v>
      </c>
      <c r="C605" s="191"/>
      <c r="D605" s="191"/>
      <c r="E605" s="191"/>
      <c r="F605" s="191"/>
      <c r="G605" s="191"/>
      <c r="H605" s="191"/>
      <c r="I605" s="24"/>
      <c r="J605" s="176">
        <f>IF(Y584-Z596&lt;0,0,Y584-Z596)</f>
        <v>0</v>
      </c>
      <c r="K605" s="177"/>
      <c r="L605" s="177"/>
      <c r="M605" s="178"/>
      <c r="N605" s="158" t="s">
        <v>153</v>
      </c>
      <c r="O605" s="158"/>
      <c r="P605" s="24"/>
      <c r="Q605" s="24"/>
      <c r="R605" s="6"/>
      <c r="S605" s="6"/>
      <c r="T605" s="6"/>
      <c r="U605" s="6"/>
      <c r="W605" s="24"/>
      <c r="X605" s="24"/>
      <c r="Z605" s="7"/>
      <c r="AA605" s="7"/>
      <c r="AB605" s="7"/>
      <c r="AC605" s="7"/>
      <c r="AD605" s="7"/>
      <c r="AE605" s="7"/>
      <c r="AF605" s="24"/>
      <c r="AG605" s="24"/>
    </row>
    <row r="606" spans="1:43" ht="2.25" customHeight="1" x14ac:dyDescent="0.3">
      <c r="A606" s="1"/>
      <c r="R606" s="22"/>
      <c r="S606" s="22"/>
      <c r="T606" s="22"/>
      <c r="U606" s="22"/>
      <c r="V606" s="52"/>
      <c r="W606" s="52"/>
      <c r="X606" s="52"/>
      <c r="Y606" s="52"/>
      <c r="Z606" s="52"/>
      <c r="AA606" s="52"/>
      <c r="AB606" s="52"/>
      <c r="AC606" s="52"/>
      <c r="AD606" s="52"/>
      <c r="AE606" s="52"/>
      <c r="AF606" s="52"/>
    </row>
    <row r="607" spans="1:43" ht="15" customHeight="1" x14ac:dyDescent="0.25">
      <c r="A607" s="1"/>
      <c r="B607" s="191" t="s">
        <v>235</v>
      </c>
      <c r="C607" s="191"/>
      <c r="D607" s="191"/>
      <c r="E607" s="191"/>
      <c r="F607" s="191"/>
      <c r="G607" s="191"/>
      <c r="H607" s="191"/>
      <c r="I607" s="24"/>
      <c r="J607" s="176">
        <f>IF(Y586-Z598&lt;0,0,Y586-Z598)</f>
        <v>0</v>
      </c>
      <c r="K607" s="177"/>
      <c r="L607" s="177"/>
      <c r="M607" s="178"/>
      <c r="N607" s="158" t="s">
        <v>153</v>
      </c>
      <c r="O607" s="158"/>
      <c r="P607" s="24"/>
      <c r="Q607" s="24"/>
      <c r="R607" s="6"/>
      <c r="S607" s="6"/>
      <c r="T607" s="6"/>
      <c r="U607" s="6"/>
      <c r="W607" s="24"/>
      <c r="X607" s="24"/>
      <c r="Z607" s="7"/>
      <c r="AA607" s="7"/>
      <c r="AB607" s="7"/>
      <c r="AC607" s="7"/>
      <c r="AD607" s="7"/>
      <c r="AE607" s="7"/>
      <c r="AF607" s="24"/>
      <c r="AG607" s="24"/>
    </row>
    <row r="608" spans="1:43" ht="2.25" customHeight="1" x14ac:dyDescent="0.3">
      <c r="A608" s="1"/>
      <c r="R608" s="22"/>
      <c r="S608" s="22"/>
      <c r="T608" s="22"/>
      <c r="U608" s="22"/>
      <c r="V608" s="52"/>
      <c r="W608" s="52"/>
      <c r="X608" s="52"/>
      <c r="Y608" s="52"/>
      <c r="Z608" s="52"/>
      <c r="AA608" s="52"/>
      <c r="AB608" s="52"/>
      <c r="AC608" s="52"/>
      <c r="AD608" s="52"/>
      <c r="AE608" s="52"/>
      <c r="AF608" s="52"/>
    </row>
    <row r="609" spans="1:42" ht="15" customHeight="1" x14ac:dyDescent="0.25">
      <c r="A609" s="1"/>
      <c r="B609" s="191" t="s">
        <v>236</v>
      </c>
      <c r="C609" s="191"/>
      <c r="D609" s="191"/>
      <c r="E609" s="191"/>
      <c r="F609" s="191"/>
      <c r="G609" s="191"/>
      <c r="H609" s="191"/>
      <c r="I609" s="24"/>
      <c r="J609" s="176">
        <f>IF(Y588-Z600&lt;0,0,Y588-Z600)</f>
        <v>0</v>
      </c>
      <c r="K609" s="177"/>
      <c r="L609" s="177"/>
      <c r="M609" s="178"/>
      <c r="N609" s="158" t="s">
        <v>153</v>
      </c>
      <c r="O609" s="158"/>
      <c r="P609" s="24"/>
      <c r="Q609" s="24"/>
      <c r="R609" s="6"/>
      <c r="S609" s="6"/>
      <c r="T609" s="6"/>
      <c r="U609" s="6"/>
      <c r="W609" s="24"/>
      <c r="X609" s="24"/>
      <c r="Z609" s="7"/>
      <c r="AA609" s="7"/>
      <c r="AB609" s="7"/>
      <c r="AC609" s="7"/>
      <c r="AD609" s="7"/>
      <c r="AE609" s="7"/>
      <c r="AF609" s="24"/>
      <c r="AG609" s="24"/>
    </row>
    <row r="610" spans="1:42" ht="15" customHeight="1" x14ac:dyDescent="0.25">
      <c r="A610" s="1"/>
    </row>
    <row r="611" spans="1:42" ht="32.25" customHeight="1" x14ac:dyDescent="0.25">
      <c r="A611" s="1">
        <v>56</v>
      </c>
      <c r="B611" s="145" t="s">
        <v>239</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3"/>
      <c r="AL611" s="113"/>
      <c r="AM611" s="113"/>
      <c r="AN611" s="113"/>
      <c r="AO611" s="113"/>
      <c r="AP611" s="113"/>
    </row>
    <row r="612" spans="1:42" ht="2.25" customHeight="1" x14ac:dyDescent="0.25">
      <c r="A612" s="1"/>
      <c r="N612" s="12"/>
    </row>
    <row r="613" spans="1:42" ht="15" customHeight="1" x14ac:dyDescent="0.25">
      <c r="A613" s="1"/>
      <c r="Q613" s="175" t="s">
        <v>206</v>
      </c>
      <c r="R613" s="108"/>
      <c r="S613" s="108"/>
      <c r="T613" s="108"/>
      <c r="U613" s="108"/>
      <c r="V613" s="108"/>
      <c r="W613" s="108"/>
      <c r="X613" s="108"/>
      <c r="Z613" s="175" t="s">
        <v>232</v>
      </c>
      <c r="AA613" s="175"/>
      <c r="AB613" s="175"/>
      <c r="AC613" s="175"/>
      <c r="AD613" s="175"/>
      <c r="AE613" s="175"/>
      <c r="AF613" s="175"/>
      <c r="AG613" s="175"/>
      <c r="AH613" s="117"/>
      <c r="AI613" s="117"/>
    </row>
    <row r="614" spans="1:42" ht="2.25" customHeight="1" x14ac:dyDescent="0.25">
      <c r="A614" s="1"/>
    </row>
    <row r="615" spans="1:42" ht="15" customHeight="1" x14ac:dyDescent="0.25">
      <c r="A615" s="1"/>
      <c r="B615" s="123" t="s">
        <v>198</v>
      </c>
      <c r="C615" s="117"/>
      <c r="D615" s="117"/>
      <c r="E615" s="117"/>
      <c r="F615" s="117"/>
      <c r="G615" s="117"/>
      <c r="H615" s="117"/>
      <c r="I615" s="117"/>
      <c r="J615" s="117"/>
      <c r="K615" s="117"/>
      <c r="L615" s="117"/>
      <c r="M615" s="117"/>
      <c r="N615" s="117"/>
      <c r="O615" s="117"/>
      <c r="Q615" s="171"/>
      <c r="R615" s="172"/>
      <c r="S615" s="172"/>
      <c r="T615" s="172"/>
      <c r="U615" s="172"/>
      <c r="V615" s="173"/>
      <c r="W615" s="117" t="s">
        <v>153</v>
      </c>
      <c r="X615" s="117"/>
      <c r="Z615" s="164"/>
      <c r="AA615" s="165"/>
      <c r="AB615" s="165"/>
      <c r="AC615" s="165"/>
      <c r="AD615" s="165"/>
      <c r="AE615" s="165"/>
      <c r="AF615" s="165"/>
      <c r="AG615" s="166"/>
      <c r="AH615" s="117" t="s">
        <v>234</v>
      </c>
      <c r="AI615" s="117"/>
    </row>
    <row r="616" spans="1:42" ht="2.25" customHeight="1" x14ac:dyDescent="0.25">
      <c r="A616" s="1"/>
      <c r="O616" s="12"/>
      <c r="P616" s="12"/>
      <c r="Q616" s="47"/>
      <c r="R616" s="47"/>
      <c r="S616" s="47"/>
      <c r="T616" s="47"/>
      <c r="U616" s="47"/>
      <c r="V616" s="47"/>
      <c r="Z616" s="47"/>
      <c r="AA616" s="47"/>
      <c r="AB616" s="47"/>
      <c r="AC616" s="47"/>
      <c r="AD616" s="47"/>
      <c r="AE616" s="47"/>
      <c r="AF616" s="47"/>
      <c r="AG616" s="47"/>
    </row>
    <row r="617" spans="1:42" ht="15" customHeight="1" x14ac:dyDescent="0.25">
      <c r="A617" s="1"/>
      <c r="B617" s="123" t="s">
        <v>240</v>
      </c>
      <c r="C617" s="117"/>
      <c r="D617" s="117"/>
      <c r="E617" s="117"/>
      <c r="F617" s="117"/>
      <c r="G617" s="117"/>
      <c r="H617" s="117"/>
      <c r="I617" s="117"/>
      <c r="J617" s="117"/>
      <c r="K617" s="117"/>
      <c r="L617" s="117"/>
      <c r="M617" s="117"/>
      <c r="N617" s="117"/>
      <c r="O617" s="117"/>
      <c r="Q617" s="171"/>
      <c r="R617" s="172"/>
      <c r="S617" s="172"/>
      <c r="T617" s="172"/>
      <c r="U617" s="172"/>
      <c r="V617" s="173"/>
      <c r="W617" s="117" t="s">
        <v>153</v>
      </c>
      <c r="X617" s="117"/>
      <c r="Z617" s="164"/>
      <c r="AA617" s="165"/>
      <c r="AB617" s="165"/>
      <c r="AC617" s="165"/>
      <c r="AD617" s="165"/>
      <c r="AE617" s="165"/>
      <c r="AF617" s="165"/>
      <c r="AG617" s="166"/>
      <c r="AH617" s="117" t="s">
        <v>234</v>
      </c>
      <c r="AI617" s="117"/>
    </row>
    <row r="618" spans="1:42" ht="2.25" customHeight="1" x14ac:dyDescent="0.25">
      <c r="A618" s="1"/>
      <c r="Q618" s="47"/>
      <c r="R618" s="47"/>
      <c r="S618" s="47"/>
      <c r="T618" s="47"/>
      <c r="U618" s="47"/>
      <c r="V618" s="47"/>
      <c r="Z618" s="47"/>
      <c r="AA618" s="47"/>
      <c r="AB618" s="47"/>
      <c r="AC618" s="47"/>
      <c r="AD618" s="47"/>
      <c r="AE618" s="47"/>
      <c r="AF618" s="47"/>
      <c r="AG618" s="47"/>
    </row>
    <row r="619" spans="1:42" ht="15" customHeight="1" x14ac:dyDescent="0.25">
      <c r="A619" s="1"/>
      <c r="B619" s="123" t="s">
        <v>199</v>
      </c>
      <c r="C619" s="117"/>
      <c r="D619" s="117"/>
      <c r="E619" s="117"/>
      <c r="F619" s="117"/>
      <c r="G619" s="117"/>
      <c r="H619" s="117"/>
      <c r="I619" s="117"/>
      <c r="J619" s="117"/>
      <c r="K619" s="117"/>
      <c r="L619" s="117"/>
      <c r="M619" s="117"/>
      <c r="N619" s="117"/>
      <c r="O619" s="117"/>
      <c r="P619" s="15"/>
      <c r="Q619" s="171"/>
      <c r="R619" s="172"/>
      <c r="S619" s="172"/>
      <c r="T619" s="172"/>
      <c r="U619" s="172"/>
      <c r="V619" s="173"/>
      <c r="W619" s="117" t="s">
        <v>153</v>
      </c>
      <c r="X619" s="117"/>
      <c r="Z619" s="164"/>
      <c r="AA619" s="165"/>
      <c r="AB619" s="165"/>
      <c r="AC619" s="165"/>
      <c r="AD619" s="165"/>
      <c r="AE619" s="165"/>
      <c r="AF619" s="165"/>
      <c r="AG619" s="166"/>
      <c r="AH619" s="117" t="s">
        <v>234</v>
      </c>
      <c r="AI619" s="117"/>
    </row>
    <row r="620" spans="1:42" ht="2.25" customHeight="1" x14ac:dyDescent="0.25">
      <c r="A620" s="1"/>
      <c r="Q620" s="47"/>
      <c r="R620" s="47"/>
      <c r="S620" s="47"/>
      <c r="T620" s="47"/>
      <c r="U620" s="47"/>
      <c r="V620" s="47"/>
      <c r="Z620" s="47"/>
      <c r="AA620" s="47"/>
      <c r="AB620" s="47"/>
      <c r="AC620" s="47"/>
      <c r="AD620" s="47"/>
      <c r="AE620" s="47"/>
      <c r="AF620" s="47"/>
      <c r="AG620" s="47"/>
    </row>
    <row r="621" spans="1:42" ht="15" customHeight="1" x14ac:dyDescent="0.25">
      <c r="A621" s="1"/>
      <c r="B621" s="123" t="s">
        <v>200</v>
      </c>
      <c r="C621" s="117"/>
      <c r="D621" s="117"/>
      <c r="E621" s="117"/>
      <c r="F621" s="117"/>
      <c r="G621" s="117"/>
      <c r="H621" s="117"/>
      <c r="I621" s="117"/>
      <c r="J621" s="117"/>
      <c r="K621" s="117"/>
      <c r="L621" s="117"/>
      <c r="M621" s="117"/>
      <c r="N621" s="117"/>
      <c r="O621" s="117"/>
      <c r="Q621" s="171"/>
      <c r="R621" s="172"/>
      <c r="S621" s="172"/>
      <c r="T621" s="172"/>
      <c r="U621" s="172"/>
      <c r="V621" s="173"/>
      <c r="W621" s="117" t="s">
        <v>153</v>
      </c>
      <c r="X621" s="117"/>
      <c r="Z621" s="164"/>
      <c r="AA621" s="165"/>
      <c r="AB621" s="165"/>
      <c r="AC621" s="165"/>
      <c r="AD621" s="165"/>
      <c r="AE621" s="165"/>
      <c r="AF621" s="165"/>
      <c r="AG621" s="166"/>
      <c r="AH621" s="117" t="s">
        <v>234</v>
      </c>
      <c r="AI621" s="117"/>
    </row>
    <row r="622" spans="1:42" ht="15" customHeight="1" x14ac:dyDescent="0.25">
      <c r="A622" s="1"/>
    </row>
    <row r="623" spans="1:42" ht="15" customHeight="1" x14ac:dyDescent="0.25">
      <c r="A623" s="1">
        <v>57</v>
      </c>
      <c r="B623" s="183" t="s">
        <v>241</v>
      </c>
      <c r="C623" s="143"/>
      <c r="D623" s="143"/>
      <c r="E623" s="143"/>
      <c r="F623" s="143"/>
      <c r="G623" s="143"/>
      <c r="H623" s="143"/>
      <c r="I623" s="143"/>
      <c r="J623" s="143"/>
      <c r="K623" s="143"/>
      <c r="L623" s="143"/>
      <c r="M623" s="143"/>
      <c r="N623" s="143"/>
      <c r="O623" s="143"/>
      <c r="P623" s="143"/>
      <c r="Q623" s="143"/>
      <c r="R623" s="143"/>
      <c r="S623" s="143"/>
      <c r="T623" s="143"/>
      <c r="U623" s="143"/>
      <c r="V623" s="143"/>
      <c r="W623" s="143"/>
      <c r="X623" s="143"/>
      <c r="Y623" s="143"/>
      <c r="Z623" s="143"/>
      <c r="AA623" s="143"/>
      <c r="AB623" s="143"/>
      <c r="AC623" s="143"/>
      <c r="AD623" s="143"/>
      <c r="AE623" s="143"/>
      <c r="AF623" s="143"/>
      <c r="AG623" s="143"/>
      <c r="AH623" s="143"/>
      <c r="AI623" s="143"/>
      <c r="AJ623" s="143"/>
      <c r="AK623" s="143"/>
      <c r="AL623" s="143"/>
      <c r="AM623" s="143"/>
      <c r="AN623" s="143"/>
      <c r="AO623" s="143"/>
      <c r="AP623" s="143"/>
    </row>
    <row r="624" spans="1:42" ht="25.5" customHeight="1" x14ac:dyDescent="0.25">
      <c r="A624" s="1"/>
      <c r="B624" s="143"/>
      <c r="C624" s="143"/>
      <c r="D624" s="143"/>
      <c r="E624" s="143"/>
      <c r="F624" s="143"/>
      <c r="G624" s="143"/>
      <c r="H624" s="143"/>
      <c r="I624" s="143"/>
      <c r="J624" s="143"/>
      <c r="K624" s="143"/>
      <c r="L624" s="143"/>
      <c r="M624" s="143"/>
      <c r="N624" s="143"/>
      <c r="O624" s="143"/>
      <c r="P624" s="143"/>
      <c r="Q624" s="143"/>
      <c r="R624" s="143"/>
      <c r="S624" s="143"/>
      <c r="T624" s="143"/>
      <c r="U624" s="143"/>
      <c r="V624" s="143"/>
      <c r="W624" s="143"/>
      <c r="X624" s="143"/>
      <c r="Y624" s="143"/>
      <c r="Z624" s="143"/>
      <c r="AA624" s="143"/>
      <c r="AB624" s="143"/>
      <c r="AC624" s="143"/>
      <c r="AD624" s="143"/>
      <c r="AE624" s="143"/>
      <c r="AF624" s="143"/>
      <c r="AG624" s="143"/>
      <c r="AH624" s="143"/>
      <c r="AI624" s="143"/>
      <c r="AJ624" s="143"/>
      <c r="AK624" s="143"/>
      <c r="AL624" s="143"/>
      <c r="AM624" s="143"/>
      <c r="AN624" s="143"/>
      <c r="AO624" s="143"/>
      <c r="AP624" s="143"/>
    </row>
    <row r="625" spans="1:42" ht="2.25" customHeight="1" x14ac:dyDescent="0.25">
      <c r="A625" s="1"/>
    </row>
    <row r="626" spans="1:42" ht="15" customHeight="1" x14ac:dyDescent="0.25">
      <c r="A626" s="1"/>
      <c r="B626" s="15"/>
      <c r="C626" s="15"/>
      <c r="D626" s="15"/>
      <c r="E626" s="15"/>
      <c r="F626" s="15"/>
      <c r="G626" s="15"/>
      <c r="H626" s="15"/>
      <c r="I626" s="15"/>
      <c r="J626" s="15"/>
      <c r="K626" s="15"/>
      <c r="L626" s="15"/>
      <c r="M626" s="15"/>
      <c r="N626" s="15"/>
      <c r="O626" s="15"/>
      <c r="P626" s="15"/>
      <c r="Q626" s="175" t="s">
        <v>206</v>
      </c>
      <c r="R626" s="175"/>
      <c r="S626" s="175"/>
      <c r="T626" s="175"/>
      <c r="U626" s="175"/>
      <c r="V626" s="175"/>
      <c r="W626" s="175"/>
      <c r="X626" s="175"/>
      <c r="Z626" s="8"/>
      <c r="AA626" s="8"/>
      <c r="AB626" s="8"/>
      <c r="AC626" s="8"/>
      <c r="AD626" s="8"/>
      <c r="AE626" s="8"/>
      <c r="AF626" s="8"/>
      <c r="AG626" s="8"/>
    </row>
    <row r="627" spans="1:42" ht="2.25" customHeight="1" x14ac:dyDescent="0.25">
      <c r="A627" s="1"/>
    </row>
    <row r="628" spans="1:42" ht="15" customHeight="1" x14ac:dyDescent="0.25">
      <c r="A628" s="1"/>
      <c r="B628" s="123" t="s">
        <v>198</v>
      </c>
      <c r="C628" s="117"/>
      <c r="D628" s="117"/>
      <c r="E628" s="117"/>
      <c r="F628" s="117"/>
      <c r="G628" s="117"/>
      <c r="H628" s="117"/>
      <c r="I628" s="117"/>
      <c r="J628" s="117"/>
      <c r="K628" s="117"/>
      <c r="L628" s="117"/>
      <c r="M628" s="117"/>
      <c r="N628" s="117"/>
      <c r="O628" s="117"/>
      <c r="Q628" s="184"/>
      <c r="R628" s="185"/>
      <c r="S628" s="185"/>
      <c r="T628" s="185"/>
      <c r="U628" s="185"/>
      <c r="V628" s="186"/>
      <c r="W628" s="117" t="s">
        <v>153</v>
      </c>
      <c r="X628" s="117"/>
      <c r="Z628" s="8"/>
      <c r="AA628" s="8"/>
      <c r="AB628" s="8"/>
      <c r="AC628" s="8"/>
      <c r="AD628" s="8"/>
      <c r="AE628" s="8"/>
      <c r="AF628" s="8"/>
      <c r="AG628" s="8"/>
    </row>
    <row r="629" spans="1:42" ht="2.25" customHeight="1" x14ac:dyDescent="0.25">
      <c r="A629" s="1"/>
      <c r="Q629" s="47"/>
      <c r="R629" s="47"/>
      <c r="S629" s="47"/>
      <c r="T629" s="47"/>
      <c r="U629" s="47"/>
      <c r="V629" s="47"/>
    </row>
    <row r="630" spans="1:42" ht="15" customHeight="1" x14ac:dyDescent="0.25">
      <c r="A630" s="1"/>
      <c r="B630" s="123" t="s">
        <v>240</v>
      </c>
      <c r="C630" s="117"/>
      <c r="D630" s="117"/>
      <c r="E630" s="117"/>
      <c r="F630" s="117"/>
      <c r="G630" s="117"/>
      <c r="H630" s="117"/>
      <c r="I630" s="117"/>
      <c r="J630" s="117"/>
      <c r="K630" s="117"/>
      <c r="L630" s="117"/>
      <c r="M630" s="117"/>
      <c r="N630" s="117"/>
      <c r="O630" s="117"/>
      <c r="Q630" s="184"/>
      <c r="R630" s="185"/>
      <c r="S630" s="185"/>
      <c r="T630" s="185"/>
      <c r="U630" s="185"/>
      <c r="V630" s="186"/>
      <c r="W630" s="117" t="s">
        <v>153</v>
      </c>
      <c r="X630" s="117"/>
      <c r="Z630" s="8"/>
      <c r="AA630" s="8"/>
      <c r="AB630" s="8"/>
      <c r="AC630" s="8"/>
      <c r="AD630" s="8"/>
      <c r="AE630" s="8"/>
      <c r="AF630" s="8"/>
      <c r="AG630" s="8"/>
    </row>
    <row r="631" spans="1:42" ht="2.25" customHeight="1" x14ac:dyDescent="0.25">
      <c r="A631" s="1"/>
      <c r="Q631" s="47"/>
      <c r="R631" s="47"/>
      <c r="S631" s="47"/>
      <c r="T631" s="47"/>
      <c r="U631" s="47"/>
      <c r="V631" s="47"/>
    </row>
    <row r="632" spans="1:42" ht="15" customHeight="1" x14ac:dyDescent="0.25">
      <c r="A632" s="1"/>
      <c r="B632" s="123" t="s">
        <v>199</v>
      </c>
      <c r="C632" s="117"/>
      <c r="D632" s="117"/>
      <c r="E632" s="117"/>
      <c r="F632" s="117"/>
      <c r="G632" s="117"/>
      <c r="H632" s="117"/>
      <c r="I632" s="117"/>
      <c r="J632" s="117"/>
      <c r="K632" s="117"/>
      <c r="L632" s="117"/>
      <c r="M632" s="117"/>
      <c r="N632" s="117"/>
      <c r="O632" s="117"/>
      <c r="P632" s="15"/>
      <c r="Q632" s="184"/>
      <c r="R632" s="185"/>
      <c r="S632" s="185"/>
      <c r="T632" s="185"/>
      <c r="U632" s="185"/>
      <c r="V632" s="186"/>
      <c r="W632" s="117" t="s">
        <v>153</v>
      </c>
      <c r="X632" s="117"/>
      <c r="Z632" s="8"/>
      <c r="AA632" s="8"/>
      <c r="AB632" s="8"/>
      <c r="AC632" s="8"/>
      <c r="AD632" s="8"/>
      <c r="AE632" s="8"/>
      <c r="AF632" s="8"/>
      <c r="AG632" s="8"/>
    </row>
    <row r="633" spans="1:42" ht="2.25" customHeight="1" x14ac:dyDescent="0.25">
      <c r="A633" s="1"/>
      <c r="Q633" s="47"/>
      <c r="R633" s="47"/>
      <c r="S633" s="47"/>
      <c r="T633" s="47"/>
      <c r="U633" s="47"/>
      <c r="V633" s="47"/>
    </row>
    <row r="634" spans="1:42" ht="15" customHeight="1" x14ac:dyDescent="0.25">
      <c r="A634" s="1"/>
      <c r="B634" s="123" t="s">
        <v>200</v>
      </c>
      <c r="C634" s="117"/>
      <c r="D634" s="117"/>
      <c r="E634" s="117"/>
      <c r="F634" s="117"/>
      <c r="G634" s="117"/>
      <c r="H634" s="117"/>
      <c r="I634" s="117"/>
      <c r="J634" s="117"/>
      <c r="K634" s="117"/>
      <c r="L634" s="117"/>
      <c r="M634" s="117"/>
      <c r="N634" s="117"/>
      <c r="O634" s="117"/>
      <c r="Q634" s="184"/>
      <c r="R634" s="185"/>
      <c r="S634" s="185"/>
      <c r="T634" s="185"/>
      <c r="U634" s="185"/>
      <c r="V634" s="186"/>
      <c r="W634" s="117" t="s">
        <v>153</v>
      </c>
      <c r="X634" s="117"/>
      <c r="Z634" s="8"/>
      <c r="AA634" s="8"/>
      <c r="AB634" s="8"/>
      <c r="AC634" s="8"/>
      <c r="AD634" s="8"/>
      <c r="AE634" s="8"/>
      <c r="AF634" s="8"/>
      <c r="AG634" s="8"/>
    </row>
    <row r="635" spans="1:42" ht="15" customHeight="1" x14ac:dyDescent="0.25">
      <c r="A635" s="1"/>
    </row>
    <row r="636" spans="1:42" ht="15" customHeight="1" x14ac:dyDescent="0.25">
      <c r="A636" s="1">
        <v>58</v>
      </c>
      <c r="B636" s="169" t="s">
        <v>242</v>
      </c>
      <c r="C636" s="169"/>
      <c r="D636" s="169"/>
      <c r="E636" s="169"/>
      <c r="F636" s="169"/>
      <c r="G636" s="169"/>
      <c r="H636" s="169"/>
      <c r="I636" s="169"/>
      <c r="J636" s="169"/>
      <c r="K636" s="169"/>
      <c r="L636" s="169"/>
      <c r="M636" s="169"/>
      <c r="N636" s="169"/>
      <c r="O636" s="169"/>
      <c r="P636" s="169"/>
      <c r="Q636" s="169"/>
      <c r="R636" s="169"/>
      <c r="S636" s="169"/>
      <c r="T636" s="169"/>
      <c r="U636" s="169"/>
      <c r="V636" s="169"/>
      <c r="W636" s="169"/>
      <c r="X636" s="169"/>
      <c r="Y636" s="169"/>
      <c r="Z636" s="169"/>
      <c r="AA636" s="169"/>
      <c r="AB636" s="169"/>
      <c r="AC636" s="169"/>
      <c r="AD636" s="169"/>
      <c r="AE636" s="169"/>
      <c r="AF636" s="169"/>
      <c r="AG636" s="169"/>
      <c r="AH636" s="169"/>
      <c r="AI636" s="169"/>
      <c r="AJ636" s="169"/>
      <c r="AK636" s="169"/>
      <c r="AL636" s="169"/>
      <c r="AM636" s="169"/>
      <c r="AN636" s="169"/>
      <c r="AO636" s="169"/>
      <c r="AP636" s="169"/>
    </row>
    <row r="637" spans="1:42" ht="15" customHeight="1" x14ac:dyDescent="0.25">
      <c r="A637" s="1"/>
      <c r="B637" s="15"/>
      <c r="C637" s="15"/>
      <c r="D637" s="15"/>
      <c r="E637" s="15"/>
      <c r="F637" s="15"/>
      <c r="G637" s="15"/>
      <c r="H637" s="15"/>
      <c r="I637" s="15"/>
      <c r="J637" s="15"/>
      <c r="K637" s="15"/>
      <c r="L637" s="15"/>
      <c r="M637" s="15"/>
      <c r="N637" s="15"/>
      <c r="O637" s="15"/>
      <c r="P637" s="15"/>
      <c r="Q637" s="175" t="s">
        <v>206</v>
      </c>
      <c r="R637" s="175"/>
      <c r="S637" s="175"/>
      <c r="T637" s="175"/>
      <c r="U637" s="175"/>
      <c r="V637" s="175"/>
      <c r="W637" s="175"/>
      <c r="X637" s="175"/>
      <c r="Z637" s="8"/>
      <c r="AA637" s="8"/>
      <c r="AB637" s="8"/>
      <c r="AC637" s="8"/>
      <c r="AD637" s="8"/>
      <c r="AE637" s="8"/>
      <c r="AF637" s="8"/>
      <c r="AG637" s="8"/>
    </row>
    <row r="638" spans="1:42" ht="2.25" customHeight="1" x14ac:dyDescent="0.25">
      <c r="A638" s="1"/>
    </row>
    <row r="639" spans="1:42" ht="15" customHeight="1" x14ac:dyDescent="0.25">
      <c r="A639" s="1"/>
      <c r="B639" s="123" t="s">
        <v>198</v>
      </c>
      <c r="C639" s="117"/>
      <c r="D639" s="117"/>
      <c r="E639" s="117"/>
      <c r="F639" s="117"/>
      <c r="G639" s="117"/>
      <c r="H639" s="117"/>
      <c r="I639" s="117"/>
      <c r="J639" s="117"/>
      <c r="K639" s="117"/>
      <c r="L639" s="117"/>
      <c r="M639" s="117"/>
      <c r="N639" s="117"/>
      <c r="O639" s="117"/>
      <c r="Q639" s="176">
        <f>IF(Q615-Q628&lt;0,0,Q615-Q628)</f>
        <v>0</v>
      </c>
      <c r="R639" s="177"/>
      <c r="S639" s="177"/>
      <c r="T639" s="177"/>
      <c r="U639" s="177"/>
      <c r="V639" s="178"/>
      <c r="W639" s="117" t="s">
        <v>153</v>
      </c>
      <c r="X639" s="117"/>
      <c r="Z639" s="8"/>
      <c r="AA639" s="8"/>
      <c r="AB639" s="8"/>
      <c r="AC639" s="8"/>
      <c r="AD639" s="8"/>
      <c r="AE639" s="8"/>
      <c r="AF639" s="8"/>
      <c r="AG639" s="8"/>
    </row>
    <row r="640" spans="1:42" ht="2.25" customHeight="1" x14ac:dyDescent="0.25">
      <c r="A640" s="1"/>
    </row>
    <row r="641" spans="1:56" ht="15" customHeight="1" x14ac:dyDescent="0.25">
      <c r="A641" s="1"/>
      <c r="B641" s="123" t="s">
        <v>240</v>
      </c>
      <c r="C641" s="117"/>
      <c r="D641" s="117"/>
      <c r="E641" s="117"/>
      <c r="F641" s="117"/>
      <c r="G641" s="117"/>
      <c r="H641" s="117"/>
      <c r="I641" s="117"/>
      <c r="J641" s="117"/>
      <c r="K641" s="117"/>
      <c r="L641" s="117"/>
      <c r="M641" s="117"/>
      <c r="N641" s="117"/>
      <c r="O641" s="117"/>
      <c r="Q641" s="176">
        <f>IF(Q617-Q630&lt;0,0,Q617-Q630)</f>
        <v>0</v>
      </c>
      <c r="R641" s="177"/>
      <c r="S641" s="177"/>
      <c r="T641" s="177"/>
      <c r="U641" s="177"/>
      <c r="V641" s="178"/>
      <c r="W641" s="117" t="s">
        <v>153</v>
      </c>
      <c r="X641" s="117"/>
      <c r="Z641" s="8"/>
      <c r="AA641" s="8"/>
      <c r="AB641" s="8"/>
      <c r="AC641" s="8"/>
      <c r="AD641" s="8"/>
      <c r="AE641" s="8"/>
      <c r="AF641" s="8"/>
      <c r="AG641" s="8"/>
    </row>
    <row r="642" spans="1:56" ht="2.25" customHeight="1" x14ac:dyDescent="0.25">
      <c r="A642" s="1"/>
    </row>
    <row r="643" spans="1:56" ht="15" customHeight="1" x14ac:dyDescent="0.25">
      <c r="A643" s="1"/>
      <c r="B643" s="123" t="s">
        <v>199</v>
      </c>
      <c r="C643" s="117"/>
      <c r="D643" s="117"/>
      <c r="E643" s="117"/>
      <c r="F643" s="117"/>
      <c r="G643" s="117"/>
      <c r="H643" s="117"/>
      <c r="I643" s="117"/>
      <c r="J643" s="117"/>
      <c r="K643" s="117"/>
      <c r="L643" s="117"/>
      <c r="M643" s="117"/>
      <c r="N643" s="117"/>
      <c r="O643" s="117"/>
      <c r="P643" s="15"/>
      <c r="Q643" s="176">
        <f>IF(Q619-Q632&lt;0,0,Q619-Q632)</f>
        <v>0</v>
      </c>
      <c r="R643" s="177"/>
      <c r="S643" s="177"/>
      <c r="T643" s="177"/>
      <c r="U643" s="177"/>
      <c r="V643" s="178"/>
      <c r="W643" s="117" t="s">
        <v>153</v>
      </c>
      <c r="X643" s="117"/>
      <c r="Z643" s="8"/>
      <c r="AA643" s="8"/>
      <c r="AB643" s="8"/>
      <c r="AC643" s="8"/>
      <c r="AD643" s="8"/>
      <c r="AE643" s="8"/>
      <c r="AF643" s="8"/>
      <c r="AG643" s="8"/>
    </row>
    <row r="644" spans="1:56" ht="2.25" customHeight="1" x14ac:dyDescent="0.25">
      <c r="A644" s="1"/>
    </row>
    <row r="645" spans="1:56" ht="15" customHeight="1" x14ac:dyDescent="0.25">
      <c r="A645" s="1"/>
      <c r="B645" s="123" t="s">
        <v>200</v>
      </c>
      <c r="C645" s="117"/>
      <c r="D645" s="117"/>
      <c r="E645" s="117"/>
      <c r="F645" s="117"/>
      <c r="G645" s="117"/>
      <c r="H645" s="117"/>
      <c r="I645" s="117"/>
      <c r="J645" s="117"/>
      <c r="K645" s="117"/>
      <c r="L645" s="117"/>
      <c r="M645" s="117"/>
      <c r="N645" s="117"/>
      <c r="O645" s="117"/>
      <c r="Q645" s="176">
        <f>IF(Q621-Q634&lt;0,0,Q621-Q634)</f>
        <v>0</v>
      </c>
      <c r="R645" s="177"/>
      <c r="S645" s="177"/>
      <c r="T645" s="177"/>
      <c r="U645" s="177"/>
      <c r="V645" s="178"/>
      <c r="W645" s="117" t="s">
        <v>153</v>
      </c>
      <c r="X645" s="117"/>
      <c r="Z645" s="8"/>
      <c r="AA645" s="8"/>
      <c r="AB645" s="8"/>
      <c r="AC645" s="8"/>
      <c r="AD645" s="8"/>
      <c r="AE645" s="8"/>
      <c r="AF645" s="8"/>
      <c r="AG645" s="8"/>
    </row>
    <row r="646" spans="1:56" ht="15" customHeight="1" x14ac:dyDescent="0.25">
      <c r="A646" s="1"/>
    </row>
    <row r="647" spans="1:56" ht="15" customHeight="1" x14ac:dyDescent="0.25">
      <c r="A647" s="1"/>
      <c r="B647" s="132" t="s">
        <v>243</v>
      </c>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c r="AO647" s="132"/>
      <c r="AP647" s="133"/>
    </row>
    <row r="648" spans="1:56" s="53" customFormat="1" ht="15" customHeight="1" x14ac:dyDescent="0.3">
      <c r="A648" s="103">
        <v>59</v>
      </c>
      <c r="B648" s="106" t="s">
        <v>244</v>
      </c>
      <c r="C648" s="106"/>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c r="Z648" s="106"/>
      <c r="AA648" s="106"/>
      <c r="AB648" s="106"/>
      <c r="AC648" s="106"/>
      <c r="AD648" s="106"/>
      <c r="AE648" s="106"/>
      <c r="AF648" s="106"/>
      <c r="AG648" s="106"/>
      <c r="AH648" s="106"/>
      <c r="AI648" s="106"/>
      <c r="AJ648" s="106"/>
      <c r="AK648" s="106"/>
      <c r="AL648" s="106"/>
      <c r="AM648" s="106"/>
      <c r="AN648" s="106"/>
      <c r="AO648" s="106"/>
      <c r="AP648" s="106"/>
      <c r="AQ648" s="13"/>
      <c r="AR648" s="13"/>
      <c r="AS648" s="13"/>
      <c r="AT648" s="13"/>
      <c r="AU648" s="13"/>
      <c r="AV648" s="13"/>
      <c r="AW648" s="13"/>
      <c r="AX648" s="13"/>
      <c r="AY648" s="13"/>
      <c r="AZ648" s="13"/>
      <c r="BA648" s="13"/>
      <c r="BB648" s="13"/>
      <c r="BC648" s="13"/>
      <c r="BD648" s="13"/>
    </row>
    <row r="649" spans="1:56" s="53" customFormat="1" ht="15" customHeight="1" x14ac:dyDescent="0.3">
      <c r="A649" s="17"/>
      <c r="B649" s="106"/>
      <c r="C649" s="106"/>
      <c r="D649" s="106"/>
      <c r="E649" s="106"/>
      <c r="F649" s="106"/>
      <c r="G649" s="106"/>
      <c r="H649" s="106"/>
      <c r="I649" s="106"/>
      <c r="J649" s="106"/>
      <c r="K649" s="106"/>
      <c r="L649" s="106"/>
      <c r="M649" s="106"/>
      <c r="N649" s="106"/>
      <c r="O649" s="106"/>
      <c r="P649" s="106"/>
      <c r="Q649" s="106"/>
      <c r="R649" s="106"/>
      <c r="S649" s="106"/>
      <c r="T649" s="106"/>
      <c r="U649" s="106"/>
      <c r="V649" s="106"/>
      <c r="W649" s="106"/>
      <c r="X649" s="106"/>
      <c r="Y649" s="106"/>
      <c r="Z649" s="106"/>
      <c r="AA649" s="106"/>
      <c r="AB649" s="106"/>
      <c r="AC649" s="106"/>
      <c r="AD649" s="106"/>
      <c r="AE649" s="106"/>
      <c r="AF649" s="106"/>
      <c r="AG649" s="106"/>
      <c r="AH649" s="106"/>
      <c r="AI649" s="106"/>
      <c r="AJ649" s="106"/>
      <c r="AK649" s="106"/>
      <c r="AL649" s="106"/>
      <c r="AM649" s="106"/>
      <c r="AN649" s="106"/>
      <c r="AO649" s="106"/>
      <c r="AP649" s="106"/>
      <c r="AQ649" s="13"/>
      <c r="AR649" s="13"/>
      <c r="AS649" s="13"/>
      <c r="AT649" s="13"/>
      <c r="AU649" s="13"/>
      <c r="AV649" s="13"/>
      <c r="AW649" s="13"/>
      <c r="AX649" s="13"/>
      <c r="AY649" s="13"/>
      <c r="AZ649" s="13"/>
      <c r="BA649" s="13"/>
      <c r="BB649" s="13"/>
      <c r="BC649" s="13"/>
      <c r="BD649" s="13"/>
    </row>
    <row r="650" spans="1:56" ht="2.25" customHeight="1" x14ac:dyDescent="0.25">
      <c r="A650" s="1"/>
    </row>
    <row r="651" spans="1:56" ht="91.5" customHeight="1" x14ac:dyDescent="0.25">
      <c r="A651" s="1">
        <v>60</v>
      </c>
      <c r="B651" s="179" t="s">
        <v>245</v>
      </c>
      <c r="C651" s="179"/>
      <c r="D651" s="179"/>
      <c r="E651" s="179"/>
      <c r="F651" s="179"/>
      <c r="G651" s="179"/>
      <c r="H651" s="179"/>
      <c r="I651" s="179"/>
      <c r="J651" s="179"/>
      <c r="K651" s="179"/>
      <c r="L651" s="179"/>
      <c r="M651" s="179"/>
      <c r="N651" s="179"/>
      <c r="O651" s="179"/>
      <c r="P651" s="179"/>
      <c r="Q651" s="179"/>
      <c r="R651" s="179"/>
      <c r="S651" s="179"/>
      <c r="T651" s="179"/>
      <c r="U651" s="179"/>
      <c r="V651" s="179"/>
      <c r="W651" s="179"/>
      <c r="X651" s="179"/>
      <c r="Y651" s="179"/>
      <c r="Z651" s="179"/>
      <c r="AA651" s="179"/>
      <c r="AB651" s="179"/>
      <c r="AC651" s="179"/>
      <c r="AD651" s="179"/>
      <c r="AE651" s="179"/>
      <c r="AF651" s="179"/>
      <c r="AG651" s="179"/>
      <c r="AH651" s="179"/>
      <c r="AI651" s="179"/>
      <c r="AJ651" s="179"/>
      <c r="AK651" s="179"/>
      <c r="AL651" s="179"/>
      <c r="AM651" s="179"/>
      <c r="AN651" s="179"/>
      <c r="AO651" s="179"/>
      <c r="AP651" s="179"/>
    </row>
    <row r="652" spans="1:56" ht="2.25" customHeight="1" x14ac:dyDescent="0.25">
      <c r="A652" s="1"/>
      <c r="B652" s="16"/>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c r="AB652" s="15"/>
      <c r="AC652" s="15"/>
      <c r="AD652" s="15"/>
      <c r="AE652" s="15"/>
      <c r="AF652" s="15"/>
      <c r="AG652" s="15"/>
      <c r="AH652" s="15"/>
      <c r="AI652" s="15"/>
      <c r="AJ652" s="15"/>
      <c r="AK652" s="15"/>
      <c r="AL652" s="15"/>
      <c r="AM652" s="15"/>
      <c r="AN652" s="15"/>
      <c r="AO652" s="15"/>
      <c r="AP652" s="15"/>
    </row>
    <row r="653" spans="1:56" ht="15" customHeight="1" x14ac:dyDescent="0.25">
      <c r="A653" s="1"/>
      <c r="Q653" s="175" t="s">
        <v>206</v>
      </c>
      <c r="R653" s="108"/>
      <c r="S653" s="108"/>
      <c r="T653" s="108"/>
      <c r="U653" s="108"/>
      <c r="V653" s="108"/>
      <c r="W653" s="108"/>
      <c r="X653" s="108"/>
      <c r="Y653" s="17"/>
      <c r="Z653" s="175" t="s">
        <v>232</v>
      </c>
      <c r="AA653" s="175"/>
      <c r="AB653" s="175"/>
      <c r="AC653" s="175"/>
      <c r="AD653" s="175"/>
      <c r="AE653" s="175"/>
      <c r="AF653" s="175"/>
      <c r="AG653" s="175"/>
      <c r="AH653" s="117"/>
      <c r="AI653" s="117"/>
    </row>
    <row r="654" spans="1:56" ht="2.25" customHeight="1" x14ac:dyDescent="0.25">
      <c r="A654" s="1"/>
    </row>
    <row r="655" spans="1:56" ht="15" customHeight="1" x14ac:dyDescent="0.25">
      <c r="A655" s="1"/>
      <c r="B655" s="112" t="s">
        <v>246</v>
      </c>
      <c r="C655" s="113"/>
      <c r="D655" s="113"/>
      <c r="E655" s="113"/>
      <c r="F655" s="113"/>
      <c r="G655" s="113"/>
      <c r="H655" s="113"/>
      <c r="I655" s="113"/>
      <c r="J655" s="113"/>
      <c r="K655" s="113"/>
      <c r="L655" s="113"/>
      <c r="M655" s="113"/>
      <c r="N655" s="113"/>
      <c r="O655" s="113"/>
      <c r="P655" s="15"/>
      <c r="Q655" s="171"/>
      <c r="R655" s="172"/>
      <c r="S655" s="172"/>
      <c r="T655" s="172"/>
      <c r="U655" s="172"/>
      <c r="V655" s="173"/>
      <c r="W655" s="174" t="s">
        <v>153</v>
      </c>
      <c r="X655" s="174"/>
      <c r="Y655" s="47"/>
      <c r="Z655" s="164"/>
      <c r="AA655" s="165"/>
      <c r="AB655" s="165"/>
      <c r="AC655" s="165"/>
      <c r="AD655" s="165"/>
      <c r="AE655" s="165"/>
      <c r="AF655" s="165"/>
      <c r="AG655" s="166"/>
      <c r="AH655" s="117" t="s">
        <v>234</v>
      </c>
      <c r="AI655" s="117"/>
    </row>
    <row r="656" spans="1:56" ht="2.25" customHeight="1" x14ac:dyDescent="0.25">
      <c r="A656" s="1"/>
      <c r="O656" s="12"/>
      <c r="P656" s="12"/>
      <c r="Q656" s="47"/>
      <c r="R656" s="47"/>
      <c r="S656" s="47"/>
      <c r="T656" s="47"/>
      <c r="U656" s="47"/>
      <c r="V656" s="47"/>
      <c r="W656" s="47"/>
      <c r="X656" s="47"/>
      <c r="Y656" s="47"/>
      <c r="Z656" s="47"/>
      <c r="AA656" s="47"/>
      <c r="AB656" s="47"/>
      <c r="AC656" s="47"/>
      <c r="AD656" s="47"/>
      <c r="AE656" s="47"/>
      <c r="AF656" s="47"/>
      <c r="AG656" s="47"/>
    </row>
    <row r="657" spans="1:42" ht="15" customHeight="1" x14ac:dyDescent="0.25">
      <c r="A657" s="1"/>
      <c r="B657" s="112" t="s">
        <v>235</v>
      </c>
      <c r="C657" s="113"/>
      <c r="D657" s="113"/>
      <c r="E657" s="113"/>
      <c r="F657" s="113"/>
      <c r="G657" s="113"/>
      <c r="H657" s="113"/>
      <c r="I657" s="113"/>
      <c r="J657" s="113"/>
      <c r="K657" s="113"/>
      <c r="L657" s="113"/>
      <c r="M657" s="113"/>
      <c r="N657" s="113"/>
      <c r="O657" s="113"/>
      <c r="P657" s="15"/>
      <c r="Q657" s="171"/>
      <c r="R657" s="172"/>
      <c r="S657" s="172"/>
      <c r="T657" s="172"/>
      <c r="U657" s="172"/>
      <c r="V657" s="173"/>
      <c r="W657" s="174" t="s">
        <v>153</v>
      </c>
      <c r="X657" s="174"/>
      <c r="Y657" s="47"/>
      <c r="Z657" s="164"/>
      <c r="AA657" s="165"/>
      <c r="AB657" s="165"/>
      <c r="AC657" s="165"/>
      <c r="AD657" s="165"/>
      <c r="AE657" s="165"/>
      <c r="AF657" s="165"/>
      <c r="AG657" s="166"/>
      <c r="AH657" s="117" t="s">
        <v>234</v>
      </c>
      <c r="AI657" s="117"/>
    </row>
    <row r="658" spans="1:42" ht="2.25" customHeight="1" x14ac:dyDescent="0.25">
      <c r="A658" s="1"/>
      <c r="O658" s="12"/>
      <c r="P658" s="12"/>
      <c r="Q658" s="47"/>
      <c r="R658" s="47"/>
      <c r="S658" s="47"/>
      <c r="T658" s="47"/>
      <c r="U658" s="47"/>
      <c r="V658" s="47"/>
      <c r="W658" s="47"/>
      <c r="X658" s="47"/>
      <c r="Y658" s="47"/>
      <c r="Z658" s="47"/>
      <c r="AA658" s="47"/>
      <c r="AB658" s="47"/>
      <c r="AC658" s="47"/>
      <c r="AD658" s="47"/>
      <c r="AE658" s="47"/>
      <c r="AF658" s="47"/>
      <c r="AG658" s="47"/>
    </row>
    <row r="659" spans="1:42" ht="15" customHeight="1" x14ac:dyDescent="0.25">
      <c r="A659" s="1"/>
      <c r="B659" s="112" t="s">
        <v>236</v>
      </c>
      <c r="C659" s="113"/>
      <c r="D659" s="113"/>
      <c r="E659" s="113"/>
      <c r="F659" s="113"/>
      <c r="G659" s="113"/>
      <c r="H659" s="113"/>
      <c r="I659" s="113"/>
      <c r="J659" s="113"/>
      <c r="K659" s="113"/>
      <c r="L659" s="113"/>
      <c r="M659" s="113"/>
      <c r="N659" s="113"/>
      <c r="O659" s="113"/>
      <c r="P659" s="15"/>
      <c r="Q659" s="171"/>
      <c r="R659" s="172"/>
      <c r="S659" s="172"/>
      <c r="T659" s="172"/>
      <c r="U659" s="172"/>
      <c r="V659" s="173"/>
      <c r="W659" s="174" t="s">
        <v>153</v>
      </c>
      <c r="X659" s="174"/>
      <c r="Y659" s="47"/>
      <c r="Z659" s="180">
        <f>IF((Q655+Q657+Q659)&lt;&gt;0,Q659/(Q655+Q657+Q659)*(Z655+Z657),0)</f>
        <v>0</v>
      </c>
      <c r="AA659" s="181"/>
      <c r="AB659" s="181"/>
      <c r="AC659" s="181"/>
      <c r="AD659" s="181"/>
      <c r="AE659" s="181"/>
      <c r="AF659" s="181"/>
      <c r="AG659" s="182"/>
      <c r="AH659" s="117" t="s">
        <v>234</v>
      </c>
      <c r="AI659" s="117"/>
    </row>
    <row r="660" spans="1:42" ht="2.25" customHeight="1" x14ac:dyDescent="0.25">
      <c r="Q660" s="47"/>
      <c r="R660" s="47"/>
      <c r="S660" s="47"/>
      <c r="T660" s="47"/>
      <c r="U660" s="47"/>
      <c r="V660" s="47"/>
      <c r="W660" s="47"/>
      <c r="X660" s="47"/>
      <c r="Y660" s="47"/>
      <c r="Z660" s="47"/>
      <c r="AA660" s="47"/>
      <c r="AB660" s="47"/>
      <c r="AC660" s="47"/>
      <c r="AD660" s="47"/>
      <c r="AE660" s="47"/>
      <c r="AF660" s="47"/>
      <c r="AG660" s="47"/>
    </row>
    <row r="661" spans="1:42" ht="15" customHeight="1" x14ac:dyDescent="0.25">
      <c r="A661" s="1"/>
      <c r="B661" s="16"/>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c r="AP661" s="15"/>
    </row>
    <row r="662" spans="1:42" ht="15" customHeight="1" x14ac:dyDescent="0.25">
      <c r="A662" s="1">
        <v>61</v>
      </c>
      <c r="B662" s="145" t="s">
        <v>247</v>
      </c>
      <c r="C662" s="113"/>
      <c r="D662" s="113"/>
      <c r="E662" s="113"/>
      <c r="F662" s="113"/>
      <c r="G662" s="113"/>
      <c r="H662" s="113"/>
      <c r="I662" s="113"/>
      <c r="J662" s="113"/>
      <c r="K662" s="113"/>
      <c r="L662" s="113"/>
      <c r="M662" s="113"/>
      <c r="N662" s="113"/>
      <c r="O662" s="113"/>
      <c r="P662" s="113"/>
      <c r="Q662" s="113"/>
      <c r="R662" s="113"/>
      <c r="S662" s="113"/>
      <c r="T662" s="113"/>
      <c r="U662" s="113"/>
      <c r="V662" s="113"/>
      <c r="W662" s="113"/>
      <c r="X662" s="113"/>
      <c r="Y662" s="113"/>
      <c r="Z662" s="113"/>
      <c r="AA662" s="113"/>
      <c r="AB662" s="113"/>
      <c r="AC662" s="113"/>
      <c r="AD662" s="113"/>
      <c r="AE662" s="113"/>
      <c r="AF662" s="113"/>
      <c r="AG662" s="113"/>
      <c r="AH662" s="113"/>
      <c r="AI662" s="113"/>
      <c r="AJ662" s="113"/>
      <c r="AK662" s="113"/>
      <c r="AL662" s="113"/>
      <c r="AM662" s="113"/>
      <c r="AN662" s="113"/>
      <c r="AO662" s="113"/>
      <c r="AP662" s="113"/>
    </row>
    <row r="663" spans="1:42" ht="2.25" customHeight="1" x14ac:dyDescent="0.25">
      <c r="A663" s="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row>
    <row r="664" spans="1:42" ht="15" customHeight="1" x14ac:dyDescent="0.25">
      <c r="A664" s="1"/>
      <c r="Q664" s="175" t="s">
        <v>206</v>
      </c>
      <c r="R664" s="108"/>
      <c r="S664" s="108"/>
      <c r="T664" s="108"/>
      <c r="U664" s="108"/>
      <c r="V664" s="108"/>
      <c r="W664" s="108"/>
      <c r="X664" s="108"/>
      <c r="Y664" s="17"/>
      <c r="Z664" s="175" t="s">
        <v>232</v>
      </c>
      <c r="AA664" s="175"/>
      <c r="AB664" s="175"/>
      <c r="AC664" s="175"/>
      <c r="AD664" s="175"/>
      <c r="AE664" s="175"/>
      <c r="AF664" s="175"/>
      <c r="AG664" s="175"/>
      <c r="AH664" s="117"/>
      <c r="AI664" s="117"/>
    </row>
    <row r="665" spans="1:42" ht="2.25" customHeight="1" x14ac:dyDescent="0.25">
      <c r="A665" s="1"/>
    </row>
    <row r="666" spans="1:42" ht="15" customHeight="1" x14ac:dyDescent="0.25">
      <c r="A666" s="1"/>
      <c r="B666" s="123" t="s">
        <v>198</v>
      </c>
      <c r="C666" s="117"/>
      <c r="D666" s="117"/>
      <c r="E666" s="117"/>
      <c r="F666" s="117"/>
      <c r="G666" s="117"/>
      <c r="H666" s="117"/>
      <c r="I666" s="117"/>
      <c r="J666" s="117"/>
      <c r="K666" s="117"/>
      <c r="L666" s="117"/>
      <c r="M666" s="117"/>
      <c r="N666" s="117"/>
      <c r="O666" s="117"/>
      <c r="Q666" s="171"/>
      <c r="R666" s="172"/>
      <c r="S666" s="172"/>
      <c r="T666" s="172"/>
      <c r="U666" s="172"/>
      <c r="V666" s="173"/>
      <c r="W666" s="174" t="s">
        <v>153</v>
      </c>
      <c r="X666" s="174"/>
      <c r="Y666" s="47"/>
      <c r="Z666" s="164"/>
      <c r="AA666" s="165"/>
      <c r="AB666" s="165"/>
      <c r="AC666" s="165"/>
      <c r="AD666" s="165"/>
      <c r="AE666" s="165"/>
      <c r="AF666" s="165"/>
      <c r="AG666" s="166"/>
      <c r="AH666" s="117" t="s">
        <v>234</v>
      </c>
      <c r="AI666" s="117"/>
    </row>
    <row r="667" spans="1:42" ht="2.25" customHeight="1" x14ac:dyDescent="0.25">
      <c r="A667" s="1"/>
      <c r="O667" s="12"/>
      <c r="P667" s="12"/>
      <c r="Q667" s="47"/>
      <c r="R667" s="47"/>
      <c r="S667" s="47"/>
      <c r="T667" s="47"/>
      <c r="U667" s="47"/>
      <c r="V667" s="47"/>
      <c r="W667" s="47"/>
      <c r="X667" s="47"/>
      <c r="Y667" s="47"/>
      <c r="Z667" s="47"/>
      <c r="AA667" s="47"/>
      <c r="AB667" s="47"/>
      <c r="AC667" s="47"/>
      <c r="AD667" s="47"/>
      <c r="AE667" s="47"/>
      <c r="AF667" s="47"/>
      <c r="AG667" s="47"/>
    </row>
    <row r="668" spans="1:42" ht="15" customHeight="1" x14ac:dyDescent="0.25">
      <c r="A668" s="1"/>
      <c r="B668" s="123" t="s">
        <v>240</v>
      </c>
      <c r="C668" s="117"/>
      <c r="D668" s="117"/>
      <c r="E668" s="117"/>
      <c r="F668" s="117"/>
      <c r="G668" s="117"/>
      <c r="H668" s="117"/>
      <c r="I668" s="117"/>
      <c r="J668" s="117"/>
      <c r="K668" s="117"/>
      <c r="L668" s="117"/>
      <c r="M668" s="117"/>
      <c r="N668" s="117"/>
      <c r="O668" s="117"/>
      <c r="Q668" s="171"/>
      <c r="R668" s="172"/>
      <c r="S668" s="172"/>
      <c r="T668" s="172"/>
      <c r="U668" s="172"/>
      <c r="V668" s="173"/>
      <c r="W668" s="174" t="s">
        <v>153</v>
      </c>
      <c r="X668" s="174"/>
      <c r="Y668" s="47"/>
      <c r="Z668" s="164"/>
      <c r="AA668" s="165"/>
      <c r="AB668" s="165"/>
      <c r="AC668" s="165"/>
      <c r="AD668" s="165"/>
      <c r="AE668" s="165"/>
      <c r="AF668" s="165"/>
      <c r="AG668" s="166"/>
      <c r="AH668" s="117" t="s">
        <v>234</v>
      </c>
      <c r="AI668" s="117"/>
    </row>
    <row r="669" spans="1:42" ht="2.25" customHeight="1" x14ac:dyDescent="0.25">
      <c r="A669" s="1"/>
      <c r="O669" s="12"/>
      <c r="P669" s="12"/>
      <c r="Q669" s="47"/>
      <c r="R669" s="47"/>
      <c r="S669" s="47"/>
      <c r="T669" s="47"/>
      <c r="U669" s="47"/>
      <c r="V669" s="47"/>
      <c r="W669" s="47"/>
      <c r="X669" s="47"/>
      <c r="Y669" s="47"/>
      <c r="Z669" s="47"/>
      <c r="AA669" s="47"/>
      <c r="AB669" s="47"/>
      <c r="AC669" s="47"/>
      <c r="AD669" s="47"/>
      <c r="AE669" s="47"/>
      <c r="AF669" s="47"/>
      <c r="AG669" s="47"/>
    </row>
    <row r="670" spans="1:42" ht="15" customHeight="1" x14ac:dyDescent="0.25">
      <c r="A670" s="1"/>
      <c r="B670" s="123" t="s">
        <v>199</v>
      </c>
      <c r="C670" s="117"/>
      <c r="D670" s="117"/>
      <c r="E670" s="117"/>
      <c r="F670" s="117"/>
      <c r="G670" s="117"/>
      <c r="H670" s="117"/>
      <c r="I670" s="117"/>
      <c r="J670" s="117"/>
      <c r="K670" s="117"/>
      <c r="L670" s="117"/>
      <c r="M670" s="117"/>
      <c r="N670" s="117"/>
      <c r="O670" s="117"/>
      <c r="P670" s="15"/>
      <c r="Q670" s="171"/>
      <c r="R670" s="172"/>
      <c r="S670" s="172"/>
      <c r="T670" s="172"/>
      <c r="U670" s="172"/>
      <c r="V670" s="173"/>
      <c r="W670" s="174" t="s">
        <v>153</v>
      </c>
      <c r="X670" s="174"/>
      <c r="Y670" s="47"/>
      <c r="Z670" s="164"/>
      <c r="AA670" s="165"/>
      <c r="AB670" s="165"/>
      <c r="AC670" s="165"/>
      <c r="AD670" s="165"/>
      <c r="AE670" s="165"/>
      <c r="AF670" s="165"/>
      <c r="AG670" s="166"/>
      <c r="AH670" s="117" t="s">
        <v>234</v>
      </c>
      <c r="AI670" s="117"/>
    </row>
    <row r="671" spans="1:42" ht="2.25" customHeight="1" x14ac:dyDescent="0.25">
      <c r="A671" s="1"/>
      <c r="Q671" s="47"/>
      <c r="R671" s="47"/>
      <c r="S671" s="47"/>
      <c r="T671" s="47"/>
      <c r="U671" s="47"/>
      <c r="V671" s="47"/>
      <c r="W671" s="47"/>
      <c r="X671" s="47"/>
      <c r="Y671" s="47"/>
      <c r="Z671" s="47"/>
      <c r="AA671" s="47"/>
      <c r="AB671" s="47"/>
      <c r="AC671" s="47"/>
      <c r="AD671" s="47"/>
      <c r="AE671" s="47"/>
      <c r="AF671" s="47"/>
      <c r="AG671" s="47"/>
    </row>
    <row r="672" spans="1:42" ht="15" customHeight="1" x14ac:dyDescent="0.25">
      <c r="A672" s="1"/>
      <c r="B672" s="123" t="s">
        <v>200</v>
      </c>
      <c r="C672" s="117"/>
      <c r="D672" s="117"/>
      <c r="E672" s="117"/>
      <c r="F672" s="117"/>
      <c r="G672" s="117"/>
      <c r="H672" s="117"/>
      <c r="I672" s="117"/>
      <c r="J672" s="117"/>
      <c r="K672" s="117"/>
      <c r="L672" s="117"/>
      <c r="M672" s="117"/>
      <c r="N672" s="117"/>
      <c r="O672" s="117"/>
      <c r="Q672" s="171"/>
      <c r="R672" s="172"/>
      <c r="S672" s="172"/>
      <c r="T672" s="172"/>
      <c r="U672" s="172"/>
      <c r="V672" s="173"/>
      <c r="W672" s="174" t="s">
        <v>153</v>
      </c>
      <c r="X672" s="174"/>
      <c r="Y672" s="47"/>
      <c r="Z672" s="164"/>
      <c r="AA672" s="165"/>
      <c r="AB672" s="165"/>
      <c r="AC672" s="165"/>
      <c r="AD672" s="165"/>
      <c r="AE672" s="165"/>
      <c r="AF672" s="165"/>
      <c r="AG672" s="166"/>
      <c r="AH672" s="117" t="s">
        <v>234</v>
      </c>
      <c r="AI672" s="117"/>
    </row>
    <row r="673" spans="1:47" ht="15" customHeight="1" x14ac:dyDescent="0.25">
      <c r="A673" s="1"/>
      <c r="B673" s="12"/>
    </row>
    <row r="674" spans="1:47" ht="15" customHeight="1" x14ac:dyDescent="0.25">
      <c r="A674" s="1"/>
      <c r="B674" s="132" t="s">
        <v>248</v>
      </c>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c r="AO674" s="132"/>
      <c r="AP674" s="132"/>
    </row>
    <row r="675" spans="1:47" ht="15" customHeight="1" x14ac:dyDescent="0.25">
      <c r="A675" s="1">
        <v>62</v>
      </c>
      <c r="B675" s="145" t="s">
        <v>249</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3"/>
      <c r="AL675" s="113"/>
      <c r="AM675" s="113"/>
      <c r="AN675" s="113"/>
      <c r="AO675" s="113"/>
      <c r="AP675" s="113"/>
    </row>
    <row r="676" spans="1:47" ht="2.25" customHeight="1" x14ac:dyDescent="0.25">
      <c r="A676" s="1"/>
      <c r="N676" s="12"/>
    </row>
    <row r="677" spans="1:47" ht="15" customHeight="1" x14ac:dyDescent="0.25">
      <c r="A677" s="1"/>
      <c r="B677" s="141" t="s">
        <v>250</v>
      </c>
      <c r="C677" s="141"/>
      <c r="D677" s="141"/>
      <c r="E677" s="141"/>
      <c r="F677" s="141"/>
      <c r="G677" s="141"/>
      <c r="H677" s="141"/>
      <c r="I677" s="141"/>
      <c r="J677" s="141"/>
      <c r="K677" s="141"/>
      <c r="L677" s="141"/>
      <c r="M677" s="141"/>
      <c r="N677" s="141"/>
      <c r="O677" s="141"/>
      <c r="P677" s="141"/>
      <c r="Q677" s="141"/>
      <c r="R677" s="141"/>
      <c r="S677" s="141"/>
      <c r="T677" s="141"/>
      <c r="U677" s="141"/>
      <c r="V677" s="141"/>
      <c r="W677" s="141"/>
      <c r="X677" s="141"/>
      <c r="Y677" s="141"/>
      <c r="Z677" s="141"/>
      <c r="AA677" s="141"/>
      <c r="AB677" s="141"/>
      <c r="AC677" s="141"/>
      <c r="AD677" s="141"/>
      <c r="AE677" s="141"/>
      <c r="AF677" s="141"/>
      <c r="AG677" s="141"/>
      <c r="AH677" s="141"/>
      <c r="AI677" s="141"/>
      <c r="AJ677" s="141"/>
      <c r="AK677" s="141"/>
      <c r="AL677" s="141"/>
      <c r="AM677" s="141"/>
      <c r="AN677" s="141"/>
      <c r="AO677" s="141"/>
      <c r="AP677" s="141"/>
    </row>
    <row r="678" spans="1:47" ht="2.25" customHeight="1" x14ac:dyDescent="0.25">
      <c r="A678" s="1"/>
      <c r="N678" s="12"/>
    </row>
    <row r="679" spans="1:47" ht="15" customHeight="1" x14ac:dyDescent="0.3">
      <c r="A679" s="25"/>
      <c r="B679" s="164"/>
      <c r="C679" s="165"/>
      <c r="D679" s="165"/>
      <c r="E679" s="165"/>
      <c r="F679" s="165"/>
      <c r="G679" s="165"/>
      <c r="H679" s="165"/>
      <c r="I679" s="166"/>
      <c r="J679" s="117" t="s">
        <v>234</v>
      </c>
      <c r="K679" s="117"/>
      <c r="P679" s="28"/>
      <c r="Q679" s="28"/>
      <c r="R679" s="28"/>
      <c r="S679" s="28"/>
      <c r="T679" s="28"/>
      <c r="U679" s="28"/>
      <c r="V679" s="28"/>
      <c r="W679" s="28"/>
      <c r="X679" s="28"/>
      <c r="Y679" s="28"/>
      <c r="AJ679" s="28"/>
      <c r="AK679" s="28"/>
      <c r="AL679" s="28"/>
      <c r="AM679" s="28"/>
      <c r="AN679" s="28"/>
      <c r="AO679" s="28"/>
      <c r="AP679" s="28"/>
    </row>
    <row r="680" spans="1:47" ht="15" customHeight="1" x14ac:dyDescent="0.25">
      <c r="A680" s="1"/>
    </row>
    <row r="681" spans="1:47" ht="15" customHeight="1" x14ac:dyDescent="0.25">
      <c r="A681" s="1">
        <v>63</v>
      </c>
      <c r="B681" s="169" t="s">
        <v>251</v>
      </c>
      <c r="C681" s="169"/>
      <c r="D681" s="169"/>
      <c r="E681" s="169"/>
      <c r="F681" s="169"/>
      <c r="G681" s="169"/>
      <c r="H681" s="169"/>
      <c r="I681" s="169"/>
      <c r="J681" s="169"/>
      <c r="K681" s="169"/>
      <c r="L681" s="169"/>
      <c r="M681" s="169"/>
      <c r="N681" s="169"/>
      <c r="O681" s="169"/>
      <c r="P681" s="169"/>
      <c r="Q681" s="169"/>
      <c r="R681" s="169"/>
      <c r="S681" s="169"/>
      <c r="T681" s="169"/>
      <c r="U681" s="169"/>
      <c r="V681" s="169"/>
      <c r="W681" s="169"/>
      <c r="X681" s="169"/>
      <c r="Y681" s="169"/>
      <c r="Z681" s="169"/>
      <c r="AA681" s="169"/>
      <c r="AB681" s="169"/>
      <c r="AC681" s="169"/>
      <c r="AD681" s="169"/>
      <c r="AE681" s="169"/>
      <c r="AF681" s="169"/>
      <c r="AG681" s="169"/>
      <c r="AH681" s="169"/>
      <c r="AI681" s="169"/>
      <c r="AJ681" s="169"/>
      <c r="AK681" s="169"/>
      <c r="AL681" s="169"/>
      <c r="AM681" s="169"/>
      <c r="AN681" s="169"/>
      <c r="AO681" s="169"/>
      <c r="AP681" s="169"/>
    </row>
    <row r="682" spans="1:47" ht="15" customHeight="1" x14ac:dyDescent="0.25">
      <c r="A682" s="1"/>
    </row>
    <row r="683" spans="1:47" ht="15" customHeight="1" x14ac:dyDescent="0.3">
      <c r="A683" s="1"/>
      <c r="B683" s="132" t="s">
        <v>252</v>
      </c>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c r="AO683" s="132"/>
      <c r="AP683" s="133"/>
      <c r="AU683" s="53"/>
    </row>
    <row r="684" spans="1:47" ht="15" customHeight="1" x14ac:dyDescent="0.25">
      <c r="A684" s="1"/>
    </row>
    <row r="685" spans="1:47" ht="15" customHeight="1" x14ac:dyDescent="0.25">
      <c r="A685" s="1">
        <v>64</v>
      </c>
      <c r="B685" s="20" t="s">
        <v>253</v>
      </c>
    </row>
    <row r="686" spans="1:47" ht="2.25" customHeight="1" x14ac:dyDescent="0.25">
      <c r="A686" s="1"/>
    </row>
    <row r="687" spans="1:47" ht="15" customHeight="1" x14ac:dyDescent="0.25">
      <c r="A687" s="1"/>
      <c r="B687" s="107" t="s">
        <v>254</v>
      </c>
      <c r="C687" s="109"/>
      <c r="D687" s="109"/>
      <c r="E687" s="109"/>
      <c r="F687" s="109"/>
      <c r="G687" s="109"/>
      <c r="H687" s="109"/>
      <c r="I687" s="109"/>
      <c r="J687" s="109"/>
      <c r="K687" s="109"/>
      <c r="L687" s="109"/>
      <c r="M687" s="109"/>
      <c r="N687" s="109"/>
      <c r="O687" s="109"/>
      <c r="P687" s="109"/>
      <c r="Q687" s="109"/>
      <c r="R687" s="109"/>
      <c r="S687" s="109"/>
      <c r="T687" s="109"/>
      <c r="U687" s="109"/>
      <c r="V687" s="109"/>
      <c r="W687" s="109"/>
      <c r="X687" s="109"/>
      <c r="Y687" s="109"/>
      <c r="Z687" s="109"/>
      <c r="AA687" s="109"/>
      <c r="AB687" s="109"/>
      <c r="AC687" s="109"/>
      <c r="AD687" s="109"/>
      <c r="AE687" s="109"/>
      <c r="AF687" s="109"/>
      <c r="AG687" s="109"/>
      <c r="AH687" s="109"/>
      <c r="AI687" s="109"/>
      <c r="AJ687" s="109"/>
      <c r="AK687" s="109"/>
      <c r="AL687" s="109"/>
      <c r="AM687" s="109"/>
      <c r="AN687" s="109"/>
      <c r="AO687" s="109"/>
      <c r="AP687" s="109"/>
    </row>
    <row r="688" spans="1:47" ht="15" customHeight="1" x14ac:dyDescent="0.25">
      <c r="A688" s="1"/>
      <c r="B688" s="170"/>
      <c r="C688" s="170"/>
      <c r="D688" s="170"/>
      <c r="E688" s="170"/>
      <c r="F688" s="170"/>
      <c r="G688" s="170"/>
      <c r="H688" s="170"/>
      <c r="I688" s="170"/>
      <c r="J688" s="170"/>
      <c r="K688" s="170"/>
      <c r="L688" s="170"/>
      <c r="M688" s="170"/>
      <c r="N688" s="170"/>
      <c r="O688" s="170"/>
      <c r="P688" s="170"/>
      <c r="Q688" s="170"/>
      <c r="R688" s="170"/>
      <c r="S688" s="170"/>
      <c r="T688" s="170"/>
      <c r="U688" s="170"/>
      <c r="V688" s="170"/>
      <c r="W688" s="170"/>
      <c r="X688" s="170"/>
      <c r="Y688" s="170"/>
      <c r="Z688" s="170"/>
      <c r="AA688" s="170"/>
      <c r="AB688" s="170"/>
      <c r="AC688" s="170"/>
      <c r="AD688" s="170"/>
      <c r="AE688" s="170"/>
      <c r="AF688" s="170"/>
      <c r="AG688" s="170"/>
      <c r="AH688" s="170"/>
      <c r="AI688" s="170"/>
      <c r="AJ688" s="170"/>
      <c r="AK688" s="170"/>
      <c r="AL688" s="170"/>
      <c r="AM688" s="170"/>
      <c r="AN688" s="170"/>
      <c r="AO688" s="170"/>
      <c r="AP688" s="170"/>
    </row>
    <row r="689" spans="1:42" ht="28.5" customHeight="1" x14ac:dyDescent="0.25">
      <c r="A689" s="1"/>
      <c r="B689" s="170"/>
      <c r="C689" s="170"/>
      <c r="D689" s="170"/>
      <c r="E689" s="170"/>
      <c r="F689" s="170"/>
      <c r="G689" s="170"/>
      <c r="H689" s="170"/>
      <c r="I689" s="170"/>
      <c r="J689" s="170"/>
      <c r="K689" s="170"/>
      <c r="L689" s="170"/>
      <c r="M689" s="170"/>
      <c r="N689" s="170"/>
      <c r="O689" s="170"/>
      <c r="P689" s="170"/>
      <c r="Q689" s="170"/>
      <c r="R689" s="170"/>
      <c r="S689" s="170"/>
      <c r="T689" s="170"/>
      <c r="U689" s="170"/>
      <c r="V689" s="170"/>
      <c r="W689" s="170"/>
      <c r="X689" s="170"/>
      <c r="Y689" s="170"/>
      <c r="Z689" s="170"/>
      <c r="AA689" s="170"/>
      <c r="AB689" s="170"/>
      <c r="AC689" s="170"/>
      <c r="AD689" s="170"/>
      <c r="AE689" s="170"/>
      <c r="AF689" s="170"/>
      <c r="AG689" s="170"/>
      <c r="AH689" s="170"/>
      <c r="AI689" s="170"/>
      <c r="AJ689" s="170"/>
      <c r="AK689" s="170"/>
      <c r="AL689" s="170"/>
      <c r="AM689" s="170"/>
      <c r="AN689" s="170"/>
      <c r="AO689" s="170"/>
      <c r="AP689" s="170"/>
    </row>
    <row r="690" spans="1:42" ht="15" customHeight="1" x14ac:dyDescent="0.25">
      <c r="A690" s="1"/>
    </row>
    <row r="691" spans="1:42" ht="15" customHeight="1" x14ac:dyDescent="0.25">
      <c r="A691" s="1"/>
      <c r="B691" s="112" t="s">
        <v>255</v>
      </c>
      <c r="C691" s="113"/>
      <c r="D691" s="113"/>
      <c r="E691" s="113"/>
      <c r="F691" s="113"/>
      <c r="G691" s="113"/>
      <c r="H691" s="113"/>
      <c r="I691" s="113"/>
      <c r="J691" s="113"/>
      <c r="K691" s="113"/>
      <c r="L691" s="113"/>
      <c r="M691" s="113"/>
      <c r="N691" s="113"/>
      <c r="O691" s="113"/>
      <c r="Q691" s="164"/>
      <c r="R691" s="165"/>
      <c r="S691" s="165"/>
      <c r="T691" s="165"/>
      <c r="U691" s="165"/>
      <c r="V691" s="165"/>
      <c r="W691" s="165"/>
      <c r="X691" s="166"/>
      <c r="Y691" s="117" t="s">
        <v>234</v>
      </c>
      <c r="Z691" s="117"/>
    </row>
    <row r="692" spans="1:42" ht="2.25" customHeight="1" x14ac:dyDescent="0.25">
      <c r="A692" s="1"/>
      <c r="O692" s="12"/>
    </row>
    <row r="693" spans="1:42" ht="15" customHeight="1" x14ac:dyDescent="0.25">
      <c r="A693" s="1"/>
      <c r="B693" s="112" t="s">
        <v>256</v>
      </c>
      <c r="C693" s="113"/>
      <c r="D693" s="113"/>
      <c r="E693" s="113"/>
      <c r="F693" s="113"/>
      <c r="G693" s="113"/>
      <c r="H693" s="113"/>
      <c r="I693" s="113"/>
      <c r="J693" s="113"/>
      <c r="K693" s="113"/>
      <c r="L693" s="113"/>
      <c r="M693" s="113"/>
      <c r="N693" s="113"/>
      <c r="O693" s="113"/>
      <c r="Q693" s="161">
        <f>SUM(OppervlakteNieuwbouwEnKostprijs_fldNieuwbouwGenormeerdeOmgevingKostprijsOverdekteSpeelplaats+OppervlakteNieuwbouwEnKostprijs_fldNieuwbouwGenormeerdeOmgevingKostprijsOpenSpeelplaats+OppervlakteNieuwbouwEnKostprijs_fldNieuwbouwGenormeerdeOmgevingKostprijsFietsenberging+OppervlakteNieuwbouwEnKostprijs_fldNieuwbouwGenormeerdeOmgevingKostprijsParkeerEnManoeuvreerruimte+OppervlakteNieuwbouwEnKostprijs_fldKostprijsSchoollokalenGebouw1Aankoop+OppervlakteNieuwbouwEnKostprijs_fldKostprijsLokalenLOGebouw1Aankoop)</f>
        <v>0</v>
      </c>
      <c r="R693" s="162"/>
      <c r="S693" s="162"/>
      <c r="T693" s="162"/>
      <c r="U693" s="162"/>
      <c r="V693" s="162"/>
      <c r="W693" s="162"/>
      <c r="X693" s="163"/>
      <c r="Y693" s="117" t="s">
        <v>234</v>
      </c>
      <c r="Z693" s="117"/>
    </row>
    <row r="694" spans="1:42" ht="2.25" customHeight="1" x14ac:dyDescent="0.25">
      <c r="A694" s="1"/>
      <c r="O694" s="12"/>
    </row>
    <row r="695" spans="1:42" ht="15" customHeight="1" x14ac:dyDescent="0.25">
      <c r="A695" s="1"/>
      <c r="B695" s="112" t="s">
        <v>257</v>
      </c>
      <c r="C695" s="113"/>
      <c r="D695" s="113"/>
      <c r="E695" s="113"/>
      <c r="F695" s="113"/>
      <c r="G695" s="113"/>
      <c r="H695" s="113"/>
      <c r="I695" s="113"/>
      <c r="J695" s="113"/>
      <c r="K695" s="113"/>
      <c r="L695" s="113"/>
      <c r="M695" s="113"/>
      <c r="N695" s="113"/>
      <c r="O695" s="113"/>
      <c r="Q695" s="161">
        <f>Z655</f>
        <v>0</v>
      </c>
      <c r="R695" s="162"/>
      <c r="S695" s="162"/>
      <c r="T695" s="162"/>
      <c r="U695" s="162"/>
      <c r="V695" s="162"/>
      <c r="W695" s="162"/>
      <c r="X695" s="163"/>
      <c r="Y695" s="117" t="s">
        <v>234</v>
      </c>
      <c r="Z695" s="117"/>
    </row>
    <row r="696" spans="1:42" ht="2.25" customHeight="1" x14ac:dyDescent="0.25">
      <c r="A696" s="1"/>
      <c r="O696" s="12"/>
    </row>
    <row r="697" spans="1:42" ht="15" customHeight="1" x14ac:dyDescent="0.25">
      <c r="A697" s="1"/>
      <c r="B697" s="112" t="s">
        <v>258</v>
      </c>
      <c r="C697" s="113"/>
      <c r="D697" s="113"/>
      <c r="E697" s="113"/>
      <c r="F697" s="113"/>
      <c r="G697" s="113"/>
      <c r="H697" s="113"/>
      <c r="I697" s="113"/>
      <c r="J697" s="113"/>
      <c r="K697" s="113"/>
      <c r="L697" s="113"/>
      <c r="M697" s="113"/>
      <c r="N697" s="113"/>
      <c r="O697" s="113"/>
      <c r="Q697" s="161">
        <f>Z657</f>
        <v>0</v>
      </c>
      <c r="R697" s="162"/>
      <c r="S697" s="162"/>
      <c r="T697" s="162"/>
      <c r="U697" s="162"/>
      <c r="V697" s="162"/>
      <c r="W697" s="162"/>
      <c r="X697" s="163"/>
      <c r="Y697" s="117" t="s">
        <v>234</v>
      </c>
      <c r="Z697" s="117"/>
    </row>
    <row r="698" spans="1:42" ht="2.25" customHeight="1" x14ac:dyDescent="0.25">
      <c r="A698" s="1"/>
      <c r="O698" s="12"/>
    </row>
    <row r="699" spans="1:42" ht="15" customHeight="1" x14ac:dyDescent="0.3">
      <c r="A699" s="25"/>
      <c r="B699" s="168" t="s">
        <v>259</v>
      </c>
      <c r="C699" s="167"/>
      <c r="D699" s="167"/>
      <c r="E699" s="167"/>
      <c r="F699" s="167"/>
      <c r="G699" s="167"/>
      <c r="H699" s="167"/>
      <c r="I699" s="167"/>
      <c r="J699" s="167"/>
      <c r="K699" s="167"/>
      <c r="L699" s="167"/>
      <c r="M699" s="167"/>
      <c r="N699" s="167"/>
      <c r="O699" s="167"/>
      <c r="P699" s="28"/>
      <c r="AA699" s="161">
        <f>IF(Z659&lt;&gt;0,Z659,0)+IF(AG588&lt;&gt;0,AG588,0)</f>
        <v>0</v>
      </c>
      <c r="AB699" s="162"/>
      <c r="AC699" s="162"/>
      <c r="AD699" s="162"/>
      <c r="AE699" s="162"/>
      <c r="AF699" s="162"/>
      <c r="AG699" s="162"/>
      <c r="AH699" s="163"/>
      <c r="AI699" s="117" t="s">
        <v>234</v>
      </c>
      <c r="AJ699" s="117"/>
    </row>
    <row r="700" spans="1:42" ht="2.25" customHeight="1" x14ac:dyDescent="0.25">
      <c r="A700" s="1"/>
      <c r="O700" s="12"/>
    </row>
    <row r="701" spans="1:42" ht="15" customHeight="1" x14ac:dyDescent="0.25">
      <c r="A701" s="1"/>
      <c r="B701" s="112" t="s">
        <v>260</v>
      </c>
      <c r="C701" s="113"/>
      <c r="D701" s="113"/>
      <c r="E701" s="113"/>
      <c r="F701" s="113"/>
      <c r="G701" s="113"/>
      <c r="H701" s="113"/>
      <c r="I701" s="113"/>
      <c r="J701" s="113"/>
      <c r="K701" s="113"/>
      <c r="L701" s="113"/>
      <c r="M701" s="113"/>
      <c r="N701" s="113"/>
      <c r="O701" s="113"/>
    </row>
    <row r="702" spans="1:42" ht="15" customHeight="1" x14ac:dyDescent="0.25">
      <c r="A702" s="1"/>
      <c r="B702" s="113"/>
      <c r="C702" s="113"/>
      <c r="D702" s="113"/>
      <c r="E702" s="113"/>
      <c r="F702" s="113"/>
      <c r="G702" s="113"/>
      <c r="H702" s="113"/>
      <c r="I702" s="113"/>
      <c r="J702" s="113"/>
      <c r="K702" s="113"/>
      <c r="L702" s="113"/>
      <c r="M702" s="113"/>
      <c r="N702" s="113"/>
      <c r="O702" s="113"/>
      <c r="Q702" s="161">
        <f>SUM(Z666,Z668,Z670,Z672)</f>
        <v>0</v>
      </c>
      <c r="R702" s="162"/>
      <c r="S702" s="162"/>
      <c r="T702" s="162"/>
      <c r="U702" s="162"/>
      <c r="V702" s="162"/>
      <c r="W702" s="162"/>
      <c r="X702" s="163"/>
      <c r="Y702" s="117" t="s">
        <v>234</v>
      </c>
      <c r="Z702" s="117"/>
    </row>
    <row r="703" spans="1:42" ht="2.25" customHeight="1" x14ac:dyDescent="0.25">
      <c r="A703" s="1"/>
      <c r="B703" s="112" t="s">
        <v>261</v>
      </c>
      <c r="C703" s="113"/>
      <c r="D703" s="113"/>
      <c r="E703" s="113"/>
      <c r="F703" s="113"/>
      <c r="G703" s="113"/>
      <c r="H703" s="113"/>
      <c r="I703" s="113"/>
      <c r="J703" s="113"/>
      <c r="K703" s="113"/>
      <c r="L703" s="113"/>
      <c r="M703" s="113"/>
      <c r="N703" s="113"/>
      <c r="O703" s="113"/>
    </row>
    <row r="704" spans="1:42" ht="15" customHeight="1" x14ac:dyDescent="0.25">
      <c r="A704" s="1"/>
      <c r="B704" s="113"/>
      <c r="C704" s="113"/>
      <c r="D704" s="113"/>
      <c r="E704" s="113"/>
      <c r="F704" s="113"/>
      <c r="G704" s="113"/>
      <c r="H704" s="113"/>
      <c r="I704" s="113"/>
      <c r="J704" s="113"/>
      <c r="K704" s="113"/>
      <c r="L704" s="113"/>
      <c r="M704" s="113"/>
      <c r="N704" s="113"/>
      <c r="O704" s="113"/>
      <c r="Q704" s="161">
        <f>+B679</f>
        <v>0</v>
      </c>
      <c r="R704" s="162"/>
      <c r="S704" s="162"/>
      <c r="T704" s="162"/>
      <c r="U704" s="162"/>
      <c r="V704" s="162"/>
      <c r="W704" s="162"/>
      <c r="X704" s="163"/>
      <c r="Y704" s="117" t="s">
        <v>234</v>
      </c>
      <c r="Z704" s="117"/>
    </row>
    <row r="705" spans="1:42" ht="2.25" customHeight="1" x14ac:dyDescent="0.25">
      <c r="A705" s="1"/>
      <c r="O705" s="12"/>
    </row>
    <row r="706" spans="1:42" ht="15" customHeight="1" x14ac:dyDescent="0.3">
      <c r="A706" s="25"/>
      <c r="B706" s="112" t="s">
        <v>262</v>
      </c>
      <c r="C706" s="113"/>
      <c r="D706" s="113"/>
      <c r="E706" s="113"/>
      <c r="F706" s="113"/>
      <c r="G706" s="113"/>
      <c r="H706" s="113"/>
      <c r="I706" s="113"/>
      <c r="J706" s="113"/>
      <c r="K706" s="113"/>
      <c r="L706" s="113"/>
      <c r="M706" s="113"/>
      <c r="N706" s="113"/>
      <c r="O706" s="113"/>
      <c r="P706" s="28"/>
      <c r="Q706" s="164"/>
      <c r="R706" s="165"/>
      <c r="S706" s="165"/>
      <c r="T706" s="165"/>
      <c r="U706" s="165"/>
      <c r="V706" s="165"/>
      <c r="W706" s="165"/>
      <c r="X706" s="166"/>
      <c r="Y706" s="117" t="s">
        <v>234</v>
      </c>
      <c r="Z706" s="117"/>
      <c r="AA706" s="28"/>
      <c r="AB706" s="28"/>
      <c r="AC706" s="28"/>
      <c r="AD706" s="28"/>
      <c r="AE706" s="28"/>
      <c r="AF706" s="28"/>
      <c r="AG706" s="28"/>
      <c r="AH706" s="28"/>
      <c r="AI706" s="28"/>
      <c r="AJ706" s="28"/>
    </row>
    <row r="707" spans="1:42" ht="2.25" customHeight="1" x14ac:dyDescent="0.25">
      <c r="A707" s="1"/>
      <c r="O707" s="12"/>
      <c r="Q707" s="47"/>
      <c r="R707" s="47"/>
      <c r="S707" s="47"/>
      <c r="T707" s="47"/>
      <c r="U707" s="47"/>
      <c r="V707" s="47"/>
      <c r="W707" s="47"/>
      <c r="X707" s="47"/>
    </row>
    <row r="708" spans="1:42" ht="15" customHeight="1" x14ac:dyDescent="0.25">
      <c r="A708" s="1"/>
      <c r="B708" s="112" t="s">
        <v>263</v>
      </c>
      <c r="C708" s="113"/>
      <c r="D708" s="113"/>
      <c r="E708" s="113"/>
      <c r="F708" s="113"/>
      <c r="G708" s="113"/>
      <c r="H708" s="113"/>
      <c r="I708" s="113"/>
      <c r="J708" s="113"/>
      <c r="K708" s="113"/>
      <c r="L708" s="113"/>
      <c r="M708" s="113"/>
      <c r="N708" s="113"/>
      <c r="O708" s="113"/>
      <c r="Q708" s="164"/>
      <c r="R708" s="165"/>
      <c r="S708" s="165"/>
      <c r="T708" s="165"/>
      <c r="U708" s="165"/>
      <c r="V708" s="165"/>
      <c r="W708" s="165"/>
      <c r="X708" s="166"/>
      <c r="Y708" s="117" t="s">
        <v>234</v>
      </c>
      <c r="Z708" s="117"/>
    </row>
    <row r="709" spans="1:42" ht="2.25" customHeight="1" x14ac:dyDescent="0.25">
      <c r="A709" s="1"/>
      <c r="O709" s="12"/>
      <c r="Q709" s="47"/>
      <c r="R709" s="47"/>
      <c r="S709" s="47"/>
      <c r="T709" s="47"/>
      <c r="U709" s="47"/>
      <c r="V709" s="47"/>
      <c r="W709" s="47"/>
      <c r="X709" s="47"/>
    </row>
    <row r="710" spans="1:42" ht="15" customHeight="1" x14ac:dyDescent="0.25">
      <c r="A710" s="1"/>
      <c r="B710" s="112" t="s">
        <v>264</v>
      </c>
      <c r="C710" s="113"/>
      <c r="D710" s="113"/>
      <c r="E710" s="113"/>
      <c r="F710" s="113"/>
      <c r="G710" s="113"/>
      <c r="H710" s="113"/>
      <c r="I710" s="113"/>
      <c r="J710" s="113"/>
      <c r="K710" s="113"/>
      <c r="L710" s="113"/>
      <c r="M710" s="113"/>
      <c r="N710" s="113"/>
      <c r="O710" s="113"/>
      <c r="Q710" s="164"/>
      <c r="R710" s="165"/>
      <c r="S710" s="165"/>
      <c r="T710" s="165"/>
      <c r="U710" s="165"/>
      <c r="V710" s="165"/>
      <c r="W710" s="165"/>
      <c r="X710" s="166"/>
      <c r="Y710" s="117" t="s">
        <v>234</v>
      </c>
      <c r="Z710" s="117"/>
    </row>
    <row r="711" spans="1:42" ht="2.25" customHeight="1" x14ac:dyDescent="0.25">
      <c r="A711" s="1"/>
      <c r="O711" s="12"/>
      <c r="Q711" s="47"/>
      <c r="R711" s="47"/>
      <c r="S711" s="47"/>
      <c r="T711" s="47"/>
      <c r="U711" s="47"/>
      <c r="V711" s="47"/>
      <c r="W711" s="47"/>
      <c r="X711" s="47"/>
    </row>
    <row r="712" spans="1:42" ht="15" customHeight="1" x14ac:dyDescent="0.25">
      <c r="A712" s="1"/>
      <c r="B712" s="112" t="s">
        <v>265</v>
      </c>
      <c r="C712" s="113"/>
      <c r="D712" s="113"/>
      <c r="E712" s="113"/>
      <c r="F712" s="113"/>
      <c r="G712" s="113"/>
      <c r="H712" s="113"/>
      <c r="I712" s="113"/>
      <c r="J712" s="113"/>
      <c r="K712" s="113"/>
      <c r="L712" s="113"/>
      <c r="M712" s="113"/>
      <c r="N712" s="113"/>
      <c r="O712" s="113"/>
      <c r="Q712" s="164"/>
      <c r="R712" s="165"/>
      <c r="S712" s="165"/>
      <c r="T712" s="165"/>
      <c r="U712" s="165"/>
      <c r="V712" s="165"/>
      <c r="W712" s="165"/>
      <c r="X712" s="166"/>
      <c r="Y712" s="117" t="s">
        <v>234</v>
      </c>
      <c r="Z712" s="117"/>
    </row>
    <row r="713" spans="1:42" ht="2.25" customHeight="1" x14ac:dyDescent="0.25">
      <c r="A713" s="1"/>
      <c r="O713" s="12"/>
    </row>
    <row r="714" spans="1:42" ht="15" customHeight="1" x14ac:dyDescent="0.25">
      <c r="A714" s="1"/>
      <c r="B714" s="112" t="s">
        <v>181</v>
      </c>
      <c r="C714" s="113"/>
      <c r="D714" s="113"/>
      <c r="E714" s="113"/>
      <c r="F714" s="113"/>
      <c r="G714" s="113"/>
      <c r="H714" s="113"/>
      <c r="I714" s="113"/>
      <c r="J714" s="113"/>
      <c r="K714" s="113"/>
      <c r="L714" s="113"/>
      <c r="M714" s="113"/>
      <c r="N714" s="113"/>
      <c r="O714" s="113"/>
      <c r="Q714" s="161">
        <f>SUM(Q691+Q693+Q695+Q697+Q702+Q704+Q706+Q708+Q710+Q712)</f>
        <v>0</v>
      </c>
      <c r="R714" s="162"/>
      <c r="S714" s="162"/>
      <c r="T714" s="162"/>
      <c r="U714" s="162"/>
      <c r="V714" s="162"/>
      <c r="W714" s="162"/>
      <c r="X714" s="163"/>
      <c r="Y714" s="117" t="s">
        <v>234</v>
      </c>
      <c r="Z714" s="117"/>
    </row>
    <row r="715" spans="1:42" ht="2.25" customHeight="1" x14ac:dyDescent="0.25">
      <c r="A715" s="1"/>
      <c r="O715" s="12"/>
      <c r="P715" s="12"/>
      <c r="Q715" s="12"/>
    </row>
    <row r="716" spans="1:42" ht="15" customHeight="1" x14ac:dyDescent="0.25">
      <c r="A716" s="146"/>
      <c r="B716" s="117"/>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c r="AH716" s="117"/>
      <c r="AI716" s="117"/>
      <c r="AJ716" s="117"/>
      <c r="AK716" s="117"/>
      <c r="AL716" s="117"/>
      <c r="AM716" s="117"/>
      <c r="AN716" s="117"/>
      <c r="AO716" s="117"/>
      <c r="AP716" s="117"/>
    </row>
    <row r="717" spans="1:42" ht="15" customHeight="1" x14ac:dyDescent="0.25">
      <c r="A717" s="1"/>
      <c r="B717" s="159" t="s">
        <v>266</v>
      </c>
      <c r="C717" s="159"/>
      <c r="D717" s="159"/>
      <c r="E717" s="159"/>
      <c r="F717" s="159"/>
      <c r="G717" s="159"/>
      <c r="H717" s="159"/>
      <c r="I717" s="159"/>
      <c r="J717" s="159"/>
      <c r="K717" s="159"/>
      <c r="L717" s="159"/>
      <c r="M717" s="159"/>
      <c r="N717" s="159"/>
      <c r="O717" s="159"/>
      <c r="P717" s="159"/>
      <c r="Q717" s="159"/>
      <c r="R717" s="159"/>
      <c r="S717" s="159"/>
      <c r="T717" s="159"/>
      <c r="U717" s="159"/>
      <c r="V717" s="159"/>
      <c r="W717" s="159"/>
      <c r="X717" s="159"/>
      <c r="Y717" s="159"/>
      <c r="Z717" s="159"/>
      <c r="AA717" s="159"/>
      <c r="AB717" s="159"/>
      <c r="AC717" s="159"/>
      <c r="AD717" s="159"/>
      <c r="AE717" s="159"/>
      <c r="AF717" s="159"/>
      <c r="AG717" s="159"/>
      <c r="AH717" s="159"/>
      <c r="AI717" s="159"/>
      <c r="AJ717" s="159"/>
      <c r="AK717" s="159"/>
      <c r="AL717" s="159"/>
      <c r="AM717" s="159"/>
      <c r="AN717" s="159"/>
      <c r="AO717" s="159"/>
      <c r="AP717" s="160"/>
    </row>
    <row r="718" spans="1:42" ht="15" customHeight="1" x14ac:dyDescent="0.25">
      <c r="A718" s="1"/>
    </row>
    <row r="719" spans="1:42" ht="15" customHeight="1" x14ac:dyDescent="0.25">
      <c r="A719" s="1">
        <v>65</v>
      </c>
      <c r="B719" s="167" t="s">
        <v>267</v>
      </c>
      <c r="C719" s="167"/>
      <c r="D719" s="167"/>
      <c r="E719" s="167"/>
      <c r="F719" s="167"/>
      <c r="G719" s="167"/>
      <c r="H719" s="167"/>
      <c r="I719" s="167"/>
      <c r="J719" s="167"/>
      <c r="K719" s="167"/>
      <c r="L719" s="167"/>
      <c r="M719" s="167"/>
      <c r="N719" s="167"/>
      <c r="O719" s="167"/>
      <c r="P719" s="167"/>
      <c r="Q719" s="167"/>
      <c r="R719" s="167"/>
      <c r="S719" s="167"/>
      <c r="T719" s="167"/>
      <c r="U719" s="167"/>
      <c r="V719" s="167"/>
      <c r="W719" s="167"/>
      <c r="X719" s="167"/>
      <c r="Y719" s="167"/>
      <c r="Z719" s="167"/>
      <c r="AA719" s="167"/>
      <c r="AB719" s="167"/>
      <c r="AC719" s="167"/>
      <c r="AD719" s="167"/>
      <c r="AE719" s="167"/>
      <c r="AF719" s="167"/>
      <c r="AG719" s="167"/>
      <c r="AH719" s="167"/>
      <c r="AI719" s="167"/>
      <c r="AJ719" s="167"/>
      <c r="AK719" s="167"/>
      <c r="AL719" s="167"/>
      <c r="AM719" s="167"/>
      <c r="AN719" s="167"/>
      <c r="AO719" s="167"/>
      <c r="AP719" s="167"/>
    </row>
    <row r="720" spans="1:42" ht="15" customHeight="1" x14ac:dyDescent="0.25">
      <c r="A720" s="1"/>
      <c r="B720" s="167"/>
      <c r="C720" s="167"/>
      <c r="D720" s="167"/>
      <c r="E720" s="167"/>
      <c r="F720" s="167"/>
      <c r="G720" s="167"/>
      <c r="H720" s="167"/>
      <c r="I720" s="167"/>
      <c r="J720" s="167"/>
      <c r="K720" s="167"/>
      <c r="L720" s="167"/>
      <c r="M720" s="167"/>
      <c r="N720" s="167"/>
      <c r="O720" s="167"/>
      <c r="P720" s="167"/>
      <c r="Q720" s="167"/>
      <c r="R720" s="167"/>
      <c r="S720" s="167"/>
      <c r="T720" s="167"/>
      <c r="U720" s="167"/>
      <c r="V720" s="167"/>
      <c r="W720" s="167"/>
      <c r="X720" s="167"/>
      <c r="Y720" s="167"/>
      <c r="Z720" s="167"/>
      <c r="AA720" s="167"/>
      <c r="AB720" s="167"/>
      <c r="AC720" s="167"/>
      <c r="AD720" s="167"/>
      <c r="AE720" s="167"/>
      <c r="AF720" s="167"/>
      <c r="AG720" s="167"/>
      <c r="AH720" s="167"/>
      <c r="AI720" s="167"/>
      <c r="AJ720" s="167"/>
      <c r="AK720" s="167"/>
      <c r="AL720" s="167"/>
      <c r="AM720" s="167"/>
      <c r="AN720" s="167"/>
      <c r="AO720" s="167"/>
      <c r="AP720" s="167"/>
    </row>
    <row r="721" spans="1:42" ht="2.25" customHeight="1" x14ac:dyDescent="0.25">
      <c r="A721" s="1"/>
    </row>
    <row r="722" spans="1:42" ht="15" customHeight="1" x14ac:dyDescent="0.25">
      <c r="A722" s="1"/>
      <c r="P722" s="119" t="s">
        <v>268</v>
      </c>
      <c r="Q722" s="119"/>
      <c r="R722" s="119"/>
      <c r="S722" s="119"/>
      <c r="T722" s="119"/>
      <c r="U722" s="119"/>
      <c r="W722" s="119" t="s">
        <v>269</v>
      </c>
      <c r="X722" s="119"/>
      <c r="Y722" s="119"/>
      <c r="Z722" s="119"/>
      <c r="AA722" s="119"/>
      <c r="AB722" s="119"/>
      <c r="AD722" s="119" t="s">
        <v>270</v>
      </c>
      <c r="AE722" s="119"/>
      <c r="AF722" s="119"/>
      <c r="AG722" s="119"/>
      <c r="AH722" s="119"/>
      <c r="AI722" s="119"/>
      <c r="AK722" s="119" t="s">
        <v>271</v>
      </c>
      <c r="AL722" s="119"/>
      <c r="AM722" s="119"/>
      <c r="AN722" s="119"/>
      <c r="AO722" s="119"/>
      <c r="AP722" s="119"/>
    </row>
    <row r="723" spans="1:42" ht="15" customHeight="1" x14ac:dyDescent="0.25">
      <c r="A723" s="1"/>
      <c r="P723" s="119"/>
      <c r="Q723" s="119"/>
      <c r="R723" s="119"/>
      <c r="S723" s="119"/>
      <c r="T723" s="119"/>
      <c r="U723" s="119"/>
      <c r="W723" s="119"/>
      <c r="X723" s="119"/>
      <c r="Y723" s="119"/>
      <c r="Z723" s="119"/>
      <c r="AA723" s="119"/>
      <c r="AB723" s="119"/>
      <c r="AD723" s="119"/>
      <c r="AE723" s="119"/>
      <c r="AF723" s="119"/>
      <c r="AG723" s="119"/>
      <c r="AH723" s="119"/>
      <c r="AI723" s="119"/>
      <c r="AK723" s="119"/>
      <c r="AL723" s="119"/>
      <c r="AM723" s="119"/>
      <c r="AN723" s="119"/>
      <c r="AO723" s="119"/>
      <c r="AP723" s="119"/>
    </row>
    <row r="724" spans="1:42" ht="15" customHeight="1" x14ac:dyDescent="0.25">
      <c r="A724" s="1"/>
      <c r="P724" s="119"/>
      <c r="Q724" s="119"/>
      <c r="R724" s="119"/>
      <c r="S724" s="119"/>
      <c r="T724" s="119"/>
      <c r="U724" s="119"/>
      <c r="W724" s="119"/>
      <c r="X724" s="119"/>
      <c r="Y724" s="119"/>
      <c r="Z724" s="119"/>
      <c r="AA724" s="119"/>
      <c r="AB724" s="119"/>
      <c r="AD724" s="119"/>
      <c r="AE724" s="119"/>
      <c r="AF724" s="119"/>
      <c r="AG724" s="119"/>
      <c r="AH724" s="119"/>
      <c r="AI724" s="119"/>
      <c r="AK724" s="119"/>
      <c r="AL724" s="119"/>
      <c r="AM724" s="119"/>
      <c r="AN724" s="119"/>
      <c r="AO724" s="119"/>
      <c r="AP724" s="119"/>
    </row>
    <row r="725" spans="1:42" ht="15" customHeight="1" x14ac:dyDescent="0.25">
      <c r="A725" s="1"/>
      <c r="P725" s="119"/>
      <c r="Q725" s="119"/>
      <c r="R725" s="119"/>
      <c r="S725" s="119"/>
      <c r="T725" s="119"/>
      <c r="U725" s="119"/>
      <c r="W725" s="119"/>
      <c r="X725" s="119"/>
      <c r="Y725" s="119"/>
      <c r="Z725" s="119"/>
      <c r="AA725" s="119"/>
      <c r="AB725" s="119"/>
      <c r="AD725" s="119"/>
      <c r="AE725" s="119"/>
      <c r="AF725" s="119"/>
      <c r="AG725" s="119"/>
      <c r="AH725" s="119"/>
      <c r="AI725" s="119"/>
      <c r="AK725" s="119"/>
      <c r="AL725" s="119"/>
      <c r="AM725" s="119"/>
      <c r="AN725" s="119"/>
      <c r="AO725" s="119"/>
      <c r="AP725" s="119"/>
    </row>
    <row r="726" spans="1:42" ht="15" customHeight="1" x14ac:dyDescent="0.25">
      <c r="A726" s="1"/>
      <c r="P726" s="119"/>
      <c r="Q726" s="119"/>
      <c r="R726" s="119"/>
      <c r="S726" s="119"/>
      <c r="T726" s="119"/>
      <c r="U726" s="119"/>
      <c r="W726" s="119"/>
      <c r="X726" s="119"/>
      <c r="Y726" s="119"/>
      <c r="Z726" s="119"/>
      <c r="AA726" s="119"/>
      <c r="AB726" s="119"/>
      <c r="AD726" s="119"/>
      <c r="AE726" s="119"/>
      <c r="AF726" s="119"/>
      <c r="AG726" s="119"/>
      <c r="AH726" s="119"/>
      <c r="AI726" s="119"/>
      <c r="AK726" s="119"/>
      <c r="AL726" s="119"/>
      <c r="AM726" s="119"/>
      <c r="AN726" s="119"/>
      <c r="AO726" s="119"/>
      <c r="AP726" s="119"/>
    </row>
    <row r="727" spans="1:42" ht="2.25" customHeight="1" x14ac:dyDescent="0.25">
      <c r="A727" s="1"/>
    </row>
    <row r="728" spans="1:42" ht="15" customHeight="1" x14ac:dyDescent="0.25">
      <c r="A728" s="1"/>
      <c r="B728" s="112" t="s">
        <v>246</v>
      </c>
      <c r="C728" s="113"/>
      <c r="D728" s="113"/>
      <c r="E728" s="113"/>
      <c r="F728" s="113"/>
      <c r="G728" s="113"/>
      <c r="H728" s="113"/>
      <c r="I728" s="113"/>
      <c r="J728" s="113"/>
      <c r="K728" s="113"/>
      <c r="L728" s="113"/>
      <c r="M728" s="113"/>
      <c r="N728" s="113"/>
      <c r="P728" s="114">
        <f>AK519</f>
        <v>0</v>
      </c>
      <c r="Q728" s="115"/>
      <c r="R728" s="115"/>
      <c r="S728" s="116"/>
      <c r="T728" s="117" t="s">
        <v>153</v>
      </c>
      <c r="U728" s="117"/>
      <c r="W728" s="114">
        <f>J605</f>
        <v>0</v>
      </c>
      <c r="X728" s="115"/>
      <c r="Y728" s="115"/>
      <c r="Z728" s="116"/>
      <c r="AA728" s="117" t="s">
        <v>153</v>
      </c>
      <c r="AB728" s="117"/>
      <c r="AD728" s="114">
        <f>SUM(P728,W728)</f>
        <v>0</v>
      </c>
      <c r="AE728" s="115"/>
      <c r="AF728" s="115"/>
      <c r="AG728" s="116"/>
      <c r="AH728" s="117" t="s">
        <v>153</v>
      </c>
      <c r="AI728" s="117"/>
      <c r="AK728" s="114">
        <f>Q452</f>
        <v>0</v>
      </c>
      <c r="AL728" s="115"/>
      <c r="AM728" s="115"/>
      <c r="AN728" s="116"/>
      <c r="AO728" s="117" t="s">
        <v>153</v>
      </c>
      <c r="AP728" s="117"/>
    </row>
    <row r="729" spans="1:42" ht="2.25" customHeight="1" x14ac:dyDescent="0.25">
      <c r="A729" s="1"/>
      <c r="N729" s="12"/>
    </row>
    <row r="730" spans="1:42" ht="15" customHeight="1" x14ac:dyDescent="0.25">
      <c r="A730" s="1"/>
      <c r="B730" s="112" t="s">
        <v>235</v>
      </c>
      <c r="C730" s="113"/>
      <c r="D730" s="113"/>
      <c r="E730" s="113"/>
      <c r="F730" s="113"/>
      <c r="G730" s="113"/>
      <c r="H730" s="113"/>
      <c r="I730" s="113"/>
      <c r="J730" s="113"/>
      <c r="K730" s="113"/>
      <c r="L730" s="113"/>
      <c r="M730" s="113"/>
      <c r="N730" s="113"/>
      <c r="P730" s="114">
        <f>AK544</f>
        <v>0</v>
      </c>
      <c r="Q730" s="115"/>
      <c r="R730" s="115"/>
      <c r="S730" s="116"/>
      <c r="T730" s="117" t="s">
        <v>153</v>
      </c>
      <c r="U730" s="117"/>
      <c r="W730" s="114">
        <f>J607</f>
        <v>0</v>
      </c>
      <c r="X730" s="115"/>
      <c r="Y730" s="115"/>
      <c r="Z730" s="116"/>
      <c r="AA730" s="117" t="s">
        <v>153</v>
      </c>
      <c r="AB730" s="117"/>
      <c r="AD730" s="114">
        <f>SUM(P730,W730)</f>
        <v>0</v>
      </c>
      <c r="AE730" s="115"/>
      <c r="AF730" s="115"/>
      <c r="AG730" s="116"/>
      <c r="AH730" s="117" t="s">
        <v>153</v>
      </c>
      <c r="AI730" s="117"/>
      <c r="AK730" s="114">
        <f>B456</f>
        <v>0</v>
      </c>
      <c r="AL730" s="115"/>
      <c r="AM730" s="115"/>
      <c r="AN730" s="116"/>
      <c r="AO730" s="117" t="s">
        <v>153</v>
      </c>
      <c r="AP730" s="117"/>
    </row>
    <row r="731" spans="1:42" ht="2.25" customHeight="1" x14ac:dyDescent="0.25">
      <c r="A731" s="1"/>
      <c r="N731" s="12"/>
      <c r="AF731" s="85"/>
    </row>
    <row r="732" spans="1:42" ht="15" customHeight="1" x14ac:dyDescent="0.25">
      <c r="A732" s="1"/>
      <c r="B732" s="112" t="s">
        <v>236</v>
      </c>
      <c r="C732" s="113"/>
      <c r="D732" s="113"/>
      <c r="E732" s="113"/>
      <c r="F732" s="113"/>
      <c r="G732" s="113"/>
      <c r="H732" s="113"/>
      <c r="I732" s="113"/>
      <c r="J732" s="113"/>
      <c r="K732" s="113"/>
      <c r="L732" s="113"/>
      <c r="M732" s="113"/>
      <c r="N732" s="113"/>
      <c r="P732" s="114">
        <f>SUM(Q548,Q550,Q552,Q554,Q556,Q558,Q560,Q562)</f>
        <v>0</v>
      </c>
      <c r="Q732" s="115"/>
      <c r="R732" s="115"/>
      <c r="S732" s="116"/>
      <c r="T732" s="117" t="s">
        <v>153</v>
      </c>
      <c r="U732" s="117"/>
      <c r="W732" s="114">
        <f>J609</f>
        <v>0</v>
      </c>
      <c r="X732" s="115"/>
      <c r="Y732" s="115"/>
      <c r="Z732" s="116"/>
      <c r="AA732" s="117" t="s">
        <v>153</v>
      </c>
      <c r="AB732" s="117"/>
      <c r="AD732" s="114">
        <f>SUM(P732,W732)</f>
        <v>0</v>
      </c>
      <c r="AE732" s="115"/>
      <c r="AF732" s="115"/>
      <c r="AG732" s="116"/>
      <c r="AH732" s="117" t="s">
        <v>153</v>
      </c>
      <c r="AI732" s="117"/>
      <c r="AK732" s="158"/>
      <c r="AL732" s="158"/>
      <c r="AM732" s="158"/>
      <c r="AN732" s="158"/>
      <c r="AO732" s="158"/>
      <c r="AP732" s="158"/>
    </row>
    <row r="733" spans="1:42" ht="2.25" customHeight="1" x14ac:dyDescent="0.25">
      <c r="A733" s="1"/>
      <c r="N733" s="12"/>
    </row>
    <row r="734" spans="1:42" ht="15" customHeight="1" x14ac:dyDescent="0.25">
      <c r="A734" s="1"/>
      <c r="B734" s="112" t="s">
        <v>198</v>
      </c>
      <c r="C734" s="113"/>
      <c r="D734" s="113"/>
      <c r="E734" s="113"/>
      <c r="F734" s="113"/>
      <c r="G734" s="113"/>
      <c r="H734" s="113"/>
      <c r="I734" s="113"/>
      <c r="J734" s="113"/>
      <c r="K734" s="113"/>
      <c r="L734" s="113"/>
      <c r="M734" s="113"/>
      <c r="N734" s="113"/>
      <c r="P734" s="114">
        <f>Q566</f>
        <v>0</v>
      </c>
      <c r="Q734" s="115"/>
      <c r="R734" s="115"/>
      <c r="S734" s="116"/>
      <c r="T734" s="117" t="s">
        <v>153</v>
      </c>
      <c r="U734" s="117"/>
      <c r="W734" s="114">
        <f>Q639</f>
        <v>0</v>
      </c>
      <c r="X734" s="115"/>
      <c r="Y734" s="115"/>
      <c r="Z734" s="116"/>
      <c r="AA734" s="117" t="s">
        <v>153</v>
      </c>
      <c r="AB734" s="117"/>
      <c r="AD734" s="114">
        <f>SUM(P734,W734)</f>
        <v>0</v>
      </c>
      <c r="AE734" s="115"/>
      <c r="AF734" s="115"/>
      <c r="AG734" s="116"/>
      <c r="AH734" s="117" t="s">
        <v>153</v>
      </c>
      <c r="AI734" s="117"/>
      <c r="AK734" s="114">
        <f>Q462</f>
        <v>0</v>
      </c>
      <c r="AL734" s="115"/>
      <c r="AM734" s="115"/>
      <c r="AN734" s="116"/>
      <c r="AO734" s="117" t="s">
        <v>153</v>
      </c>
      <c r="AP734" s="117"/>
    </row>
    <row r="735" spans="1:42" ht="2.25" customHeight="1" x14ac:dyDescent="0.25">
      <c r="A735" s="1"/>
      <c r="N735" s="12"/>
    </row>
    <row r="736" spans="1:42" ht="15" customHeight="1" x14ac:dyDescent="0.25">
      <c r="A736" s="1"/>
      <c r="B736" s="112" t="s">
        <v>197</v>
      </c>
      <c r="C736" s="113"/>
      <c r="D736" s="113"/>
      <c r="E736" s="113"/>
      <c r="F736" s="113"/>
      <c r="G736" s="113"/>
      <c r="H736" s="113"/>
      <c r="I736" s="113"/>
      <c r="J736" s="113"/>
      <c r="K736" s="113"/>
      <c r="L736" s="113"/>
      <c r="M736" s="113"/>
      <c r="N736" s="113"/>
      <c r="P736" s="114">
        <f>Q570</f>
        <v>0</v>
      </c>
      <c r="Q736" s="115"/>
      <c r="R736" s="115"/>
      <c r="S736" s="116"/>
      <c r="T736" s="117" t="s">
        <v>153</v>
      </c>
      <c r="U736" s="117"/>
      <c r="W736" s="114">
        <f>Q639+Q641</f>
        <v>0</v>
      </c>
      <c r="X736" s="115"/>
      <c r="Y736" s="115"/>
      <c r="Z736" s="116"/>
      <c r="AA736" s="117" t="s">
        <v>153</v>
      </c>
      <c r="AB736" s="117"/>
      <c r="AD736" s="114">
        <f>SUM(P736,W736)</f>
        <v>0</v>
      </c>
      <c r="AE736" s="115"/>
      <c r="AF736" s="115"/>
      <c r="AG736" s="116"/>
      <c r="AH736" s="117" t="s">
        <v>153</v>
      </c>
      <c r="AI736" s="117"/>
      <c r="AK736" s="114">
        <f>Q460</f>
        <v>0</v>
      </c>
      <c r="AL736" s="115"/>
      <c r="AM736" s="115"/>
      <c r="AN736" s="116"/>
      <c r="AO736" s="117" t="s">
        <v>153</v>
      </c>
      <c r="AP736" s="117"/>
    </row>
    <row r="737" spans="1:56" ht="2.25" customHeight="1" x14ac:dyDescent="0.25">
      <c r="A737" s="1"/>
      <c r="N737" s="12"/>
    </row>
    <row r="738" spans="1:56" ht="15" customHeight="1" x14ac:dyDescent="0.25">
      <c r="A738" s="1"/>
      <c r="B738" s="112" t="s">
        <v>199</v>
      </c>
      <c r="C738" s="113"/>
      <c r="D738" s="113"/>
      <c r="E738" s="113"/>
      <c r="F738" s="113"/>
      <c r="G738" s="113"/>
      <c r="H738" s="113"/>
      <c r="I738" s="113"/>
      <c r="J738" s="113"/>
      <c r="K738" s="113"/>
      <c r="L738" s="113"/>
      <c r="M738" s="113"/>
      <c r="N738" s="113"/>
      <c r="P738" s="114">
        <f>Q568</f>
        <v>0</v>
      </c>
      <c r="Q738" s="115"/>
      <c r="R738" s="115"/>
      <c r="S738" s="116"/>
      <c r="T738" s="117" t="s">
        <v>153</v>
      </c>
      <c r="U738" s="117"/>
      <c r="W738" s="114">
        <f>Q643</f>
        <v>0</v>
      </c>
      <c r="X738" s="115"/>
      <c r="Y738" s="115"/>
      <c r="Z738" s="116"/>
      <c r="AA738" s="117" t="s">
        <v>153</v>
      </c>
      <c r="AB738" s="117"/>
      <c r="AD738" s="114">
        <f>SUM(P738,W738)</f>
        <v>0</v>
      </c>
      <c r="AE738" s="115"/>
      <c r="AF738" s="115"/>
      <c r="AG738" s="116"/>
      <c r="AH738" s="117" t="s">
        <v>153</v>
      </c>
      <c r="AI738" s="117"/>
      <c r="AK738" s="114">
        <f>Q464</f>
        <v>0</v>
      </c>
      <c r="AL738" s="115"/>
      <c r="AM738" s="115"/>
      <c r="AN738" s="116"/>
      <c r="AO738" s="117" t="s">
        <v>153</v>
      </c>
      <c r="AP738" s="117"/>
    </row>
    <row r="739" spans="1:56" ht="2.25" customHeight="1" x14ac:dyDescent="0.25">
      <c r="A739" s="1"/>
      <c r="N739" s="12"/>
      <c r="Y739" s="85"/>
    </row>
    <row r="740" spans="1:56" ht="15" customHeight="1" x14ac:dyDescent="0.25">
      <c r="A740" s="1"/>
      <c r="B740" s="112" t="s">
        <v>200</v>
      </c>
      <c r="C740" s="113"/>
      <c r="D740" s="113"/>
      <c r="E740" s="113"/>
      <c r="F740" s="113"/>
      <c r="G740" s="113"/>
      <c r="H740" s="113"/>
      <c r="I740" s="113"/>
      <c r="J740" s="113"/>
      <c r="K740" s="113"/>
      <c r="L740" s="113"/>
      <c r="M740" s="113"/>
      <c r="N740" s="113"/>
      <c r="P740" s="114">
        <f>Q572</f>
        <v>0</v>
      </c>
      <c r="Q740" s="115"/>
      <c r="R740" s="115"/>
      <c r="S740" s="116"/>
      <c r="T740" s="117" t="s">
        <v>153</v>
      </c>
      <c r="U740" s="117"/>
      <c r="W740" s="114">
        <f>Q645</f>
        <v>0</v>
      </c>
      <c r="X740" s="115"/>
      <c r="Y740" s="115"/>
      <c r="Z740" s="116"/>
      <c r="AA740" s="117" t="s">
        <v>153</v>
      </c>
      <c r="AB740" s="117"/>
      <c r="AD740" s="114">
        <f>SUM(P740,W740)</f>
        <v>0</v>
      </c>
      <c r="AE740" s="115"/>
      <c r="AF740" s="115"/>
      <c r="AG740" s="116"/>
      <c r="AH740" s="117" t="s">
        <v>153</v>
      </c>
      <c r="AI740" s="117"/>
      <c r="AK740" s="114">
        <f>Q466</f>
        <v>0</v>
      </c>
      <c r="AL740" s="115"/>
      <c r="AM740" s="115"/>
      <c r="AN740" s="116"/>
      <c r="AO740" s="117" t="s">
        <v>153</v>
      </c>
      <c r="AP740" s="117"/>
    </row>
    <row r="741" spans="1:56" ht="2.25" customHeight="1" x14ac:dyDescent="0.25">
      <c r="A741" s="1"/>
      <c r="B741" s="14"/>
      <c r="C741" s="15"/>
      <c r="D741" s="15"/>
      <c r="E741" s="15"/>
      <c r="F741" s="15"/>
      <c r="G741" s="15"/>
      <c r="H741" s="15"/>
      <c r="I741" s="15"/>
      <c r="J741" s="15"/>
      <c r="K741" s="15"/>
      <c r="L741" s="15"/>
      <c r="M741" s="15"/>
      <c r="N741" s="15"/>
      <c r="P741" s="3"/>
      <c r="Q741" s="3"/>
      <c r="R741" s="3"/>
      <c r="S741" s="3"/>
      <c r="W741" s="3"/>
      <c r="X741" s="3"/>
      <c r="Y741" s="3"/>
      <c r="Z741" s="3"/>
      <c r="AD741" s="3"/>
      <c r="AE741" s="3"/>
      <c r="AF741" s="3"/>
      <c r="AG741" s="3"/>
      <c r="AK741" s="3"/>
      <c r="AL741" s="3"/>
      <c r="AM741" s="3"/>
      <c r="AN741" s="3"/>
    </row>
    <row r="742" spans="1:56" ht="15" customHeight="1" x14ac:dyDescent="0.25">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c r="AO742" s="112"/>
      <c r="AP742" s="112"/>
    </row>
    <row r="743" spans="1:56" ht="15" customHeight="1" x14ac:dyDescent="0.25">
      <c r="A743" s="1"/>
      <c r="B743" s="132" t="s">
        <v>272</v>
      </c>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c r="AO743" s="132"/>
      <c r="AP743" s="133"/>
    </row>
    <row r="744" spans="1:56" ht="15" customHeight="1" x14ac:dyDescent="0.25">
      <c r="A744" s="1"/>
    </row>
    <row r="745" spans="1:56" ht="15" customHeight="1" x14ac:dyDescent="0.25">
      <c r="A745" s="1">
        <v>66</v>
      </c>
      <c r="B745" s="141" t="s">
        <v>273</v>
      </c>
      <c r="C745" s="141"/>
      <c r="D745" s="141"/>
      <c r="E745" s="141"/>
      <c r="F745" s="141"/>
      <c r="G745" s="141"/>
      <c r="H745" s="141"/>
      <c r="I745" s="141"/>
      <c r="J745" s="141"/>
      <c r="K745" s="141"/>
      <c r="L745" s="141"/>
      <c r="M745" s="141"/>
      <c r="N745" s="141"/>
      <c r="O745" s="141"/>
      <c r="P745" s="141"/>
      <c r="Q745" s="141"/>
      <c r="R745" s="141"/>
      <c r="S745" s="141"/>
      <c r="T745" s="141"/>
      <c r="U745" s="141"/>
      <c r="V745" s="141"/>
      <c r="W745" s="141"/>
      <c r="X745" s="141"/>
      <c r="Y745" s="141"/>
      <c r="Z745" s="141"/>
      <c r="AA745" s="141"/>
      <c r="AB745" s="141"/>
      <c r="AC745" s="141"/>
      <c r="AD745" s="141"/>
      <c r="AE745" s="141"/>
      <c r="AF745" s="141"/>
      <c r="AG745" s="141"/>
      <c r="AH745" s="141"/>
      <c r="AI745" s="141"/>
      <c r="AJ745" s="141"/>
      <c r="AK745" s="141"/>
      <c r="AL745" s="141"/>
      <c r="AM745" s="141"/>
      <c r="AN745" s="141"/>
      <c r="AO745" s="141"/>
      <c r="AP745" s="141"/>
    </row>
    <row r="746" spans="1:56" ht="15" customHeight="1" x14ac:dyDescent="0.25">
      <c r="A746" s="1"/>
    </row>
    <row r="747" spans="1:56" ht="15" customHeight="1" x14ac:dyDescent="0.25">
      <c r="A747" s="1">
        <v>67</v>
      </c>
      <c r="B747" s="145" t="s">
        <v>274</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3"/>
      <c r="AL747" s="113"/>
      <c r="AM747" s="113"/>
      <c r="AN747" s="113"/>
      <c r="AO747" s="113"/>
      <c r="AP747" s="113"/>
    </row>
    <row r="748" spans="1:56" s="53" customFormat="1" ht="15" customHeight="1" x14ac:dyDescent="0.3">
      <c r="A748" s="17"/>
      <c r="B748" s="107" t="s">
        <v>275</v>
      </c>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7"/>
      <c r="AL748" s="107"/>
      <c r="AM748" s="107"/>
      <c r="AN748" s="107"/>
      <c r="AO748" s="107"/>
      <c r="AP748" s="107"/>
      <c r="AQ748" s="13"/>
      <c r="AR748" s="13"/>
      <c r="AS748" s="13"/>
      <c r="AT748" s="13"/>
      <c r="AU748" s="13"/>
      <c r="AV748" s="13"/>
      <c r="AW748" s="13"/>
      <c r="AX748" s="13"/>
      <c r="AY748" s="13"/>
      <c r="AZ748" s="13"/>
      <c r="BA748" s="13"/>
      <c r="BB748" s="13"/>
      <c r="BC748" s="13"/>
      <c r="BD748" s="13"/>
    </row>
    <row r="749" spans="1:56" s="53" customFormat="1" ht="15" customHeight="1" x14ac:dyDescent="0.3">
      <c r="A749" s="17"/>
      <c r="B749" s="107"/>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7"/>
      <c r="AL749" s="107"/>
      <c r="AM749" s="107"/>
      <c r="AN749" s="107"/>
      <c r="AO749" s="107"/>
      <c r="AP749" s="107"/>
      <c r="AQ749" s="13"/>
      <c r="AR749" s="13"/>
      <c r="AS749" s="13"/>
      <c r="AT749" s="13"/>
      <c r="AU749" s="13"/>
      <c r="AV749" s="13"/>
      <c r="AW749" s="13"/>
      <c r="AX749" s="13"/>
      <c r="AY749" s="13"/>
      <c r="AZ749" s="13"/>
      <c r="BA749" s="13"/>
      <c r="BB749" s="13"/>
      <c r="BC749" s="13"/>
      <c r="BD749" s="13"/>
    </row>
    <row r="750" spans="1:56" s="53" customFormat="1" ht="15" customHeight="1" x14ac:dyDescent="0.3">
      <c r="A750" s="17"/>
      <c r="B750" s="107"/>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7"/>
      <c r="AL750" s="107"/>
      <c r="AM750" s="107"/>
      <c r="AN750" s="107"/>
      <c r="AO750" s="107"/>
      <c r="AP750" s="107"/>
      <c r="AQ750" s="13"/>
      <c r="AR750" s="13"/>
      <c r="AS750" s="13"/>
      <c r="AT750" s="13"/>
      <c r="AU750" s="13"/>
      <c r="AV750" s="13"/>
      <c r="AW750" s="13"/>
      <c r="AX750" s="13"/>
      <c r="AY750" s="13"/>
      <c r="AZ750" s="13"/>
      <c r="BA750" s="13"/>
      <c r="BB750" s="13"/>
      <c r="BC750" s="13"/>
      <c r="BD750" s="13"/>
    </row>
    <row r="751" spans="1:56" ht="2.25" customHeight="1" x14ac:dyDescent="0.25">
      <c r="A751" s="1"/>
    </row>
    <row r="752" spans="1:56" ht="15" customHeight="1" x14ac:dyDescent="0.25">
      <c r="A752" s="1"/>
      <c r="C752" s="117" t="s">
        <v>276</v>
      </c>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c r="AH752" s="117"/>
      <c r="AI752" s="117"/>
      <c r="AJ752" s="117"/>
      <c r="AK752" s="117"/>
      <c r="AL752" s="117"/>
      <c r="AM752" s="117"/>
      <c r="AN752" s="117"/>
      <c r="AO752" s="117"/>
      <c r="AP752" s="117"/>
    </row>
    <row r="753" spans="1:56" ht="2.25" customHeight="1" x14ac:dyDescent="0.25">
      <c r="A753" s="1"/>
      <c r="B753" s="16"/>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c r="AM753" s="15"/>
      <c r="AN753" s="15"/>
      <c r="AO753" s="15"/>
      <c r="AP753" s="15"/>
    </row>
    <row r="754" spans="1:56" ht="15" customHeight="1" x14ac:dyDescent="0.25">
      <c r="A754" s="1"/>
      <c r="C754" s="117" t="s">
        <v>277</v>
      </c>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c r="AH754" s="117"/>
      <c r="AI754" s="117"/>
      <c r="AJ754" s="117"/>
      <c r="AK754" s="117"/>
      <c r="AL754" s="117"/>
      <c r="AM754" s="117"/>
      <c r="AN754" s="117"/>
      <c r="AO754" s="117"/>
      <c r="AP754" s="117"/>
    </row>
    <row r="755" spans="1:56" ht="2.25" customHeight="1" x14ac:dyDescent="0.25">
      <c r="A755" s="1"/>
    </row>
    <row r="756" spans="1:56" ht="15" customHeight="1" x14ac:dyDescent="0.25">
      <c r="A756" s="1"/>
      <c r="C756" s="117" t="s">
        <v>278</v>
      </c>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c r="AH756" s="117"/>
      <c r="AI756" s="117"/>
      <c r="AJ756" s="117"/>
      <c r="AK756" s="117"/>
      <c r="AL756" s="117"/>
      <c r="AM756" s="117"/>
      <c r="AN756" s="117"/>
      <c r="AO756" s="117"/>
      <c r="AP756" s="117"/>
    </row>
    <row r="757" spans="1:56" ht="2.25" customHeight="1" x14ac:dyDescent="0.25">
      <c r="A757" s="1"/>
    </row>
    <row r="758" spans="1:56" ht="15" customHeight="1" x14ac:dyDescent="0.25">
      <c r="A758" s="1"/>
      <c r="C758" s="117" t="s">
        <v>279</v>
      </c>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7"/>
      <c r="AL758" s="117"/>
      <c r="AM758" s="117"/>
      <c r="AN758" s="117"/>
      <c r="AO758" s="117"/>
      <c r="AP758" s="117"/>
    </row>
    <row r="759" spans="1:56" ht="2.25" customHeight="1" x14ac:dyDescent="0.25">
      <c r="A759" s="1"/>
    </row>
    <row r="760" spans="1:56" ht="15" customHeight="1" x14ac:dyDescent="0.25">
      <c r="A760" s="1"/>
      <c r="C760" s="117" t="s">
        <v>280</v>
      </c>
      <c r="D760" s="117"/>
      <c r="E760" s="117"/>
      <c r="F760" s="117"/>
      <c r="G760" s="117"/>
      <c r="H760" s="117"/>
      <c r="I760" s="117"/>
      <c r="J760" s="117"/>
      <c r="K760" s="117"/>
      <c r="L760" s="117"/>
      <c r="M760" s="117"/>
      <c r="N760" s="117"/>
      <c r="O760" s="117"/>
      <c r="P760" s="117"/>
      <c r="Q760" s="117"/>
      <c r="R760" s="117"/>
      <c r="S760" s="117"/>
      <c r="T760" s="117"/>
      <c r="U760" s="117"/>
      <c r="V760" s="117"/>
      <c r="W760" s="117"/>
      <c r="X760" s="117"/>
      <c r="Y760" s="117"/>
      <c r="Z760" s="117"/>
      <c r="AA760" s="117"/>
      <c r="AB760" s="117"/>
      <c r="AC760" s="117"/>
      <c r="AD760" s="117"/>
      <c r="AE760" s="117"/>
      <c r="AF760" s="117"/>
      <c r="AG760" s="117"/>
      <c r="AH760" s="117"/>
      <c r="AI760" s="117"/>
      <c r="AJ760" s="117"/>
      <c r="AK760" s="117"/>
      <c r="AL760" s="117"/>
      <c r="AM760" s="117"/>
      <c r="AN760" s="117"/>
      <c r="AO760" s="117"/>
      <c r="AP760" s="117"/>
    </row>
    <row r="761" spans="1:56" ht="2.25" customHeight="1" x14ac:dyDescent="0.25">
      <c r="A761" s="1"/>
    </row>
    <row r="762" spans="1:56" ht="15" customHeight="1" x14ac:dyDescent="0.25">
      <c r="A762" s="1"/>
      <c r="C762" s="117" t="s">
        <v>281</v>
      </c>
      <c r="D762" s="117"/>
      <c r="E762" s="117"/>
      <c r="F762" s="117"/>
      <c r="G762" s="117"/>
      <c r="H762" s="117"/>
      <c r="I762" s="117"/>
      <c r="J762" s="117"/>
      <c r="K762" s="117"/>
      <c r="L762" s="117"/>
      <c r="M762" s="117"/>
      <c r="N762" s="117"/>
      <c r="O762" s="117"/>
      <c r="P762" s="117"/>
      <c r="Q762" s="117"/>
      <c r="R762" s="117"/>
      <c r="S762" s="117"/>
      <c r="T762" s="117"/>
      <c r="U762" s="117"/>
      <c r="V762" s="117"/>
      <c r="W762" s="117"/>
      <c r="X762" s="117"/>
      <c r="Y762" s="117"/>
      <c r="Z762" s="117"/>
      <c r="AA762" s="117"/>
      <c r="AB762" s="117"/>
      <c r="AC762" s="117"/>
      <c r="AD762" s="117"/>
      <c r="AE762" s="117"/>
      <c r="AF762" s="117"/>
      <c r="AG762" s="117"/>
      <c r="AH762" s="117"/>
      <c r="AI762" s="117"/>
      <c r="AJ762" s="117"/>
      <c r="AK762" s="117"/>
      <c r="AL762" s="117"/>
      <c r="AM762" s="117"/>
      <c r="AN762" s="117"/>
      <c r="AO762" s="117"/>
      <c r="AP762" s="117"/>
    </row>
    <row r="763" spans="1:56" ht="2.25" customHeight="1" x14ac:dyDescent="0.25">
      <c r="A763" s="1"/>
    </row>
    <row r="764" spans="1:56" s="53" customFormat="1" ht="15" customHeight="1" x14ac:dyDescent="0.3">
      <c r="A764" s="17"/>
      <c r="B764" s="108"/>
      <c r="C764" s="109" t="s">
        <v>282</v>
      </c>
      <c r="D764" s="109"/>
      <c r="E764" s="109"/>
      <c r="F764" s="109"/>
      <c r="G764" s="109"/>
      <c r="H764" s="109"/>
      <c r="I764" s="109"/>
      <c r="J764" s="109"/>
      <c r="K764" s="109"/>
      <c r="L764" s="109"/>
      <c r="M764" s="109"/>
      <c r="N764" s="109"/>
      <c r="O764" s="109"/>
      <c r="P764" s="109"/>
      <c r="Q764" s="109"/>
      <c r="R764" s="109"/>
      <c r="S764" s="109"/>
      <c r="T764" s="109"/>
      <c r="U764" s="109"/>
      <c r="V764" s="109"/>
      <c r="W764" s="109"/>
      <c r="X764" s="109"/>
      <c r="Y764" s="109"/>
      <c r="Z764" s="109"/>
      <c r="AA764" s="109"/>
      <c r="AB764" s="109"/>
      <c r="AC764" s="109"/>
      <c r="AD764" s="109"/>
      <c r="AE764" s="109"/>
      <c r="AF764" s="109"/>
      <c r="AG764" s="109"/>
      <c r="AH764" s="109"/>
      <c r="AI764" s="109"/>
      <c r="AJ764" s="109"/>
      <c r="AK764" s="109"/>
      <c r="AL764" s="109"/>
      <c r="AM764" s="109"/>
      <c r="AN764" s="109"/>
      <c r="AO764" s="109"/>
      <c r="AP764" s="109"/>
      <c r="AQ764" s="13"/>
      <c r="AR764" s="13"/>
      <c r="AS764" s="13"/>
      <c r="AT764" s="13"/>
      <c r="AU764" s="13"/>
      <c r="AV764" s="13"/>
      <c r="AW764" s="13"/>
      <c r="AX764" s="13"/>
      <c r="AY764" s="13"/>
      <c r="AZ764" s="13"/>
      <c r="BA764" s="13"/>
      <c r="BB764" s="13"/>
      <c r="BC764" s="13"/>
      <c r="BD764" s="13"/>
    </row>
    <row r="765" spans="1:56" s="53" customFormat="1" ht="15" customHeight="1" x14ac:dyDescent="0.3">
      <c r="A765" s="17"/>
      <c r="B765" s="108"/>
      <c r="C765" s="109"/>
      <c r="D765" s="109"/>
      <c r="E765" s="109"/>
      <c r="F765" s="109"/>
      <c r="G765" s="109"/>
      <c r="H765" s="109"/>
      <c r="I765" s="109"/>
      <c r="J765" s="109"/>
      <c r="K765" s="109"/>
      <c r="L765" s="109"/>
      <c r="M765" s="109"/>
      <c r="N765" s="109"/>
      <c r="O765" s="109"/>
      <c r="P765" s="109"/>
      <c r="Q765" s="109"/>
      <c r="R765" s="109"/>
      <c r="S765" s="109"/>
      <c r="T765" s="109"/>
      <c r="U765" s="109"/>
      <c r="V765" s="109"/>
      <c r="W765" s="109"/>
      <c r="X765" s="109"/>
      <c r="Y765" s="109"/>
      <c r="Z765" s="109"/>
      <c r="AA765" s="109"/>
      <c r="AB765" s="109"/>
      <c r="AC765" s="109"/>
      <c r="AD765" s="109"/>
      <c r="AE765" s="109"/>
      <c r="AF765" s="109"/>
      <c r="AG765" s="109"/>
      <c r="AH765" s="109"/>
      <c r="AI765" s="109"/>
      <c r="AJ765" s="109"/>
      <c r="AK765" s="109"/>
      <c r="AL765" s="109"/>
      <c r="AM765" s="109"/>
      <c r="AN765" s="109"/>
      <c r="AO765" s="109"/>
      <c r="AP765" s="109"/>
      <c r="AQ765" s="13"/>
      <c r="AR765" s="13"/>
      <c r="AS765" s="13"/>
      <c r="AT765" s="13"/>
      <c r="AU765" s="13"/>
      <c r="AV765" s="13"/>
      <c r="AW765" s="13"/>
      <c r="AX765" s="13"/>
      <c r="AY765" s="13"/>
      <c r="AZ765" s="13"/>
      <c r="BA765" s="13"/>
      <c r="BB765" s="13"/>
      <c r="BC765" s="13"/>
      <c r="BD765" s="13"/>
    </row>
    <row r="766" spans="1:56" s="53" customFormat="1" ht="2.25" customHeight="1" x14ac:dyDescent="0.3">
      <c r="A766" s="17"/>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row>
    <row r="767" spans="1:56" ht="15" customHeight="1" x14ac:dyDescent="0.25">
      <c r="A767" s="1"/>
      <c r="C767" s="117" t="s">
        <v>283</v>
      </c>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c r="AH767" s="117"/>
      <c r="AI767" s="117"/>
      <c r="AJ767" s="117"/>
      <c r="AK767" s="117"/>
      <c r="AL767" s="117"/>
      <c r="AM767" s="117"/>
      <c r="AN767" s="117"/>
      <c r="AO767" s="117"/>
      <c r="AP767" s="117"/>
    </row>
    <row r="768" spans="1:56" ht="2.25" customHeight="1" x14ac:dyDescent="0.25">
      <c r="A768" s="1"/>
    </row>
    <row r="769" spans="1:56" s="28" customFormat="1" ht="15" customHeight="1" x14ac:dyDescent="0.3">
      <c r="A769" s="54"/>
      <c r="C769" s="142" t="s">
        <v>284</v>
      </c>
      <c r="D769" s="142"/>
      <c r="E769" s="142"/>
      <c r="F769" s="142"/>
      <c r="G769" s="142"/>
      <c r="H769" s="142"/>
      <c r="I769" s="142"/>
      <c r="J769" s="142"/>
      <c r="K769" s="142"/>
      <c r="L769" s="142"/>
      <c r="M769" s="142"/>
      <c r="N769" s="142"/>
      <c r="O769" s="142"/>
      <c r="P769" s="142"/>
      <c r="Q769" s="142"/>
      <c r="R769" s="142"/>
      <c r="S769" s="142"/>
      <c r="T769" s="142"/>
      <c r="U769" s="142"/>
      <c r="V769" s="142"/>
      <c r="W769" s="142"/>
      <c r="X769" s="142"/>
      <c r="Y769" s="142"/>
      <c r="Z769" s="142"/>
      <c r="AA769" s="142"/>
      <c r="AB769" s="142"/>
      <c r="AC769" s="142"/>
      <c r="AD769" s="142"/>
      <c r="AE769" s="142"/>
      <c r="AF769" s="142"/>
      <c r="AG769" s="142"/>
      <c r="AH769" s="142"/>
      <c r="AI769" s="142"/>
      <c r="AJ769" s="142"/>
      <c r="AK769" s="142"/>
      <c r="AL769" s="142"/>
      <c r="AM769" s="142"/>
      <c r="AN769" s="142"/>
      <c r="AO769" s="142"/>
      <c r="AP769" s="142"/>
    </row>
    <row r="770" spans="1:56" ht="2.25" customHeight="1" x14ac:dyDescent="0.25">
      <c r="A770" s="1"/>
    </row>
    <row r="771" spans="1:56" ht="15" customHeight="1" x14ac:dyDescent="0.25">
      <c r="A771" s="1"/>
      <c r="C771" s="117" t="s">
        <v>285</v>
      </c>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7"/>
      <c r="AL771" s="117"/>
      <c r="AM771" s="117"/>
      <c r="AN771" s="117"/>
      <c r="AO771" s="117"/>
      <c r="AP771" s="117"/>
    </row>
    <row r="772" spans="1:56" ht="2.25" customHeight="1" x14ac:dyDescent="0.25">
      <c r="A772" s="1"/>
    </row>
    <row r="773" spans="1:56" ht="15" customHeight="1" x14ac:dyDescent="0.25">
      <c r="A773" s="1"/>
      <c r="C773" s="117" t="s">
        <v>286</v>
      </c>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7"/>
      <c r="AL773" s="117"/>
      <c r="AM773" s="117"/>
      <c r="AN773" s="117"/>
      <c r="AO773" s="117"/>
      <c r="AP773" s="117"/>
    </row>
    <row r="774" spans="1:56" ht="2.25" customHeight="1" x14ac:dyDescent="0.25">
      <c r="A774" s="1"/>
    </row>
    <row r="775" spans="1:56" ht="15" customHeight="1" x14ac:dyDescent="0.25">
      <c r="A775" s="1"/>
      <c r="C775" s="117" t="s">
        <v>287</v>
      </c>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7"/>
      <c r="AL775" s="117"/>
      <c r="AM775" s="117"/>
      <c r="AN775" s="117"/>
      <c r="AO775" s="117"/>
      <c r="AP775" s="117"/>
    </row>
    <row r="776" spans="1:56" ht="2.25" customHeight="1" x14ac:dyDescent="0.25">
      <c r="A776" s="1"/>
    </row>
    <row r="777" spans="1:56" ht="24.75" customHeight="1" x14ac:dyDescent="0.25">
      <c r="A777" s="1"/>
      <c r="C777" s="143" t="s">
        <v>288</v>
      </c>
      <c r="D777" s="144"/>
      <c r="E777" s="144"/>
      <c r="F777" s="144"/>
      <c r="G777" s="144"/>
      <c r="H777" s="144"/>
      <c r="I777" s="144"/>
      <c r="J777" s="144"/>
      <c r="K777" s="144"/>
      <c r="L777" s="144"/>
      <c r="M777" s="144"/>
      <c r="N777" s="144"/>
      <c r="O777" s="144"/>
      <c r="P777" s="144"/>
      <c r="Q777" s="144"/>
      <c r="R777" s="144"/>
      <c r="S777" s="144"/>
      <c r="T777" s="144"/>
      <c r="U777" s="144"/>
      <c r="V777" s="144"/>
      <c r="W777" s="144"/>
      <c r="X777" s="144"/>
      <c r="Y777" s="144"/>
      <c r="Z777" s="144"/>
      <c r="AA777" s="144"/>
      <c r="AB777" s="144"/>
      <c r="AC777" s="144"/>
      <c r="AD777" s="144"/>
      <c r="AE777" s="144"/>
      <c r="AF777" s="144"/>
      <c r="AG777" s="144"/>
      <c r="AH777" s="144"/>
      <c r="AI777" s="144"/>
      <c r="AJ777" s="144"/>
      <c r="AK777" s="144"/>
      <c r="AL777" s="144"/>
      <c r="AM777" s="144"/>
      <c r="AN777" s="144"/>
      <c r="AO777" s="144"/>
      <c r="AP777" s="144"/>
    </row>
    <row r="778" spans="1:56" ht="2.25" customHeight="1" x14ac:dyDescent="0.25">
      <c r="A778" s="1"/>
    </row>
    <row r="779" spans="1:56" ht="15" customHeight="1" x14ac:dyDescent="0.25">
      <c r="A779" s="1"/>
      <c r="C779" s="117" t="s">
        <v>289</v>
      </c>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c r="AH779" s="117"/>
      <c r="AI779" s="117"/>
      <c r="AJ779" s="117"/>
      <c r="AK779" s="117"/>
      <c r="AL779" s="117"/>
      <c r="AM779" s="117"/>
      <c r="AN779" s="117"/>
      <c r="AO779" s="117"/>
      <c r="AP779" s="117"/>
    </row>
    <row r="780" spans="1:56" ht="2.25" customHeight="1" x14ac:dyDescent="0.25">
      <c r="A780" s="1"/>
    </row>
    <row r="781" spans="1:56" s="25" customFormat="1" ht="26.25" customHeight="1" x14ac:dyDescent="0.25">
      <c r="A781" s="1"/>
      <c r="C781" s="143" t="s">
        <v>290</v>
      </c>
      <c r="D781" s="144"/>
      <c r="E781" s="144"/>
      <c r="F781" s="144"/>
      <c r="G781" s="144"/>
      <c r="H781" s="144"/>
      <c r="I781" s="144"/>
      <c r="J781" s="144"/>
      <c r="K781" s="144"/>
      <c r="L781" s="144"/>
      <c r="M781" s="144"/>
      <c r="N781" s="144"/>
      <c r="O781" s="144"/>
      <c r="P781" s="144"/>
      <c r="Q781" s="144"/>
      <c r="R781" s="144"/>
      <c r="S781" s="144"/>
      <c r="T781" s="144"/>
      <c r="U781" s="144"/>
      <c r="V781" s="144"/>
      <c r="W781" s="144"/>
      <c r="X781" s="144"/>
      <c r="Y781" s="144"/>
      <c r="Z781" s="144"/>
      <c r="AA781" s="144"/>
      <c r="AB781" s="144"/>
      <c r="AC781" s="144"/>
      <c r="AD781" s="144"/>
      <c r="AE781" s="144"/>
      <c r="AF781" s="144"/>
      <c r="AG781" s="144"/>
      <c r="AH781" s="144"/>
      <c r="AI781" s="144"/>
      <c r="AJ781" s="144"/>
      <c r="AK781" s="144"/>
      <c r="AL781" s="144"/>
      <c r="AM781" s="144"/>
      <c r="AN781" s="144"/>
      <c r="AO781" s="144"/>
      <c r="AP781" s="144"/>
    </row>
    <row r="782" spans="1:56" s="53" customFormat="1" ht="2.25" customHeight="1" x14ac:dyDescent="0.3">
      <c r="A782" s="17"/>
      <c r="B782" s="25"/>
      <c r="C782" s="89"/>
      <c r="D782" s="89"/>
      <c r="E782" s="89"/>
      <c r="F782" s="89"/>
      <c r="G782" s="89"/>
      <c r="H782" s="89"/>
      <c r="I782" s="89"/>
      <c r="J782" s="89"/>
      <c r="K782" s="89"/>
      <c r="L782" s="89"/>
      <c r="M782" s="89"/>
      <c r="N782" s="89"/>
      <c r="O782" s="89"/>
      <c r="P782" s="89"/>
      <c r="Q782" s="89"/>
      <c r="R782" s="89"/>
      <c r="S782" s="89"/>
      <c r="T782" s="89"/>
      <c r="U782" s="89"/>
      <c r="V782" s="89"/>
      <c r="W782" s="89"/>
      <c r="X782" s="89"/>
      <c r="Y782" s="89"/>
      <c r="Z782" s="89"/>
      <c r="AA782" s="89"/>
      <c r="AB782" s="89"/>
      <c r="AC782" s="89"/>
      <c r="AD782" s="89"/>
      <c r="AE782" s="89"/>
      <c r="AF782" s="89"/>
      <c r="AG782" s="89"/>
      <c r="AH782" s="89"/>
      <c r="AI782" s="89"/>
      <c r="AJ782" s="89"/>
      <c r="AK782" s="89"/>
      <c r="AL782" s="89"/>
      <c r="AM782" s="89"/>
      <c r="AN782" s="89"/>
      <c r="AO782" s="89"/>
      <c r="AP782" s="89"/>
      <c r="AQ782" s="25"/>
      <c r="AR782" s="25"/>
      <c r="AS782" s="25"/>
      <c r="AT782" s="25"/>
      <c r="AU782" s="13"/>
      <c r="AV782" s="13"/>
      <c r="AW782" s="13"/>
      <c r="AX782" s="13"/>
      <c r="AY782" s="13"/>
      <c r="AZ782" s="13"/>
      <c r="BA782" s="13"/>
      <c r="BB782" s="13"/>
      <c r="BC782" s="13"/>
      <c r="BD782" s="13"/>
    </row>
    <row r="783" spans="1:56" s="53" customFormat="1" ht="15" customHeight="1" x14ac:dyDescent="0.3">
      <c r="C783" s="110" t="s">
        <v>291</v>
      </c>
      <c r="D783" s="110"/>
      <c r="E783" s="110"/>
      <c r="F783" s="110"/>
      <c r="G783" s="110"/>
      <c r="H783" s="110"/>
      <c r="I783" s="110"/>
      <c r="J783" s="110"/>
      <c r="K783" s="110"/>
      <c r="L783" s="110"/>
      <c r="M783" s="110"/>
      <c r="N783" s="110"/>
      <c r="O783" s="110"/>
      <c r="P783" s="110"/>
      <c r="Q783" s="110"/>
      <c r="R783" s="110"/>
      <c r="S783" s="110"/>
      <c r="T783" s="110"/>
      <c r="U783" s="110"/>
      <c r="V783" s="110"/>
      <c r="W783" s="110"/>
      <c r="X783" s="110"/>
      <c r="Y783" s="110"/>
      <c r="Z783" s="110"/>
      <c r="AA783" s="110"/>
      <c r="AB783" s="110"/>
      <c r="AC783" s="110"/>
      <c r="AD783" s="110"/>
      <c r="AE783" s="110"/>
      <c r="AF783" s="110"/>
      <c r="AG783" s="110"/>
      <c r="AH783" s="110"/>
      <c r="AI783" s="110"/>
      <c r="AJ783" s="110"/>
      <c r="AK783" s="110"/>
      <c r="AL783" s="110"/>
      <c r="AM783" s="110"/>
      <c r="AN783" s="110"/>
      <c r="AO783" s="110"/>
      <c r="AP783" s="110"/>
    </row>
    <row r="784" spans="1:56" s="53" customFormat="1" ht="2.25" customHeight="1" x14ac:dyDescent="0.3">
      <c r="C784" s="111"/>
      <c r="D784" s="111"/>
      <c r="E784" s="111"/>
      <c r="F784" s="111"/>
      <c r="G784" s="111"/>
      <c r="H784" s="111"/>
      <c r="I784" s="111"/>
      <c r="J784" s="111"/>
      <c r="K784" s="111"/>
      <c r="L784" s="111"/>
      <c r="M784" s="111"/>
      <c r="N784" s="111"/>
      <c r="O784" s="111"/>
      <c r="P784" s="111"/>
      <c r="Q784" s="111"/>
      <c r="R784" s="111"/>
      <c r="S784" s="111"/>
      <c r="T784" s="111"/>
      <c r="U784" s="111"/>
      <c r="V784" s="111"/>
      <c r="W784" s="111"/>
      <c r="X784" s="111"/>
      <c r="Y784" s="111"/>
      <c r="Z784" s="111"/>
      <c r="AA784" s="111"/>
      <c r="AB784" s="111"/>
      <c r="AC784" s="111"/>
      <c r="AD784" s="111"/>
      <c r="AE784" s="111"/>
      <c r="AF784" s="111"/>
      <c r="AG784" s="111"/>
      <c r="AH784" s="111"/>
      <c r="AI784" s="111"/>
      <c r="AJ784" s="111"/>
      <c r="AK784" s="111"/>
      <c r="AL784" s="111"/>
      <c r="AM784" s="111"/>
      <c r="AN784" s="111"/>
      <c r="AO784" s="111"/>
      <c r="AP784" s="111"/>
    </row>
    <row r="785" spans="1:56" s="53" customFormat="1" ht="15" customHeight="1" x14ac:dyDescent="0.3">
      <c r="A785" s="17"/>
      <c r="B785" s="25"/>
      <c r="C785" s="109" t="s">
        <v>292</v>
      </c>
      <c r="D785" s="109"/>
      <c r="E785" s="109"/>
      <c r="F785" s="109"/>
      <c r="G785" s="109"/>
      <c r="H785" s="109"/>
      <c r="I785" s="109"/>
      <c r="J785" s="109"/>
      <c r="K785" s="109"/>
      <c r="L785" s="109"/>
      <c r="M785" s="109"/>
      <c r="N785" s="109"/>
      <c r="O785" s="109"/>
      <c r="P785" s="109"/>
      <c r="Q785" s="109"/>
      <c r="R785" s="109"/>
      <c r="S785" s="109"/>
      <c r="T785" s="109"/>
      <c r="U785" s="109"/>
      <c r="V785" s="109"/>
      <c r="W785" s="109"/>
      <c r="X785" s="109"/>
      <c r="Y785" s="109"/>
      <c r="Z785" s="109"/>
      <c r="AA785" s="109"/>
      <c r="AB785" s="109"/>
      <c r="AC785" s="109"/>
      <c r="AD785" s="109"/>
      <c r="AE785" s="109"/>
      <c r="AF785" s="109"/>
      <c r="AG785" s="109"/>
      <c r="AH785" s="109"/>
      <c r="AI785" s="109"/>
      <c r="AJ785" s="109"/>
      <c r="AK785" s="109"/>
      <c r="AL785" s="109"/>
      <c r="AM785" s="109"/>
      <c r="AN785" s="109"/>
      <c r="AO785" s="109"/>
      <c r="AP785" s="109"/>
      <c r="AQ785" s="25"/>
      <c r="AR785" s="25"/>
      <c r="AS785" s="25"/>
      <c r="AT785" s="25"/>
      <c r="AU785" s="13"/>
      <c r="AV785" s="13"/>
      <c r="AW785" s="13"/>
      <c r="AX785" s="13"/>
      <c r="AY785" s="13"/>
      <c r="AZ785" s="13"/>
      <c r="BA785" s="13"/>
      <c r="BB785" s="13"/>
      <c r="BC785" s="13"/>
      <c r="BD785" s="13"/>
    </row>
    <row r="786" spans="1:56" ht="15" customHeight="1" x14ac:dyDescent="0.25">
      <c r="A786" s="1"/>
    </row>
    <row r="787" spans="1:56" ht="15" customHeight="1" x14ac:dyDescent="0.25">
      <c r="A787" s="20"/>
      <c r="B787" s="132" t="s">
        <v>293</v>
      </c>
      <c r="C787" s="132"/>
      <c r="D787" s="132"/>
      <c r="E787" s="132"/>
      <c r="F787" s="132"/>
      <c r="G787" s="132"/>
      <c r="H787" s="132"/>
      <c r="I787" s="132"/>
      <c r="J787" s="132"/>
      <c r="K787" s="132"/>
      <c r="L787" s="132"/>
      <c r="M787" s="132"/>
      <c r="N787" s="132"/>
      <c r="O787" s="132"/>
      <c r="P787" s="132"/>
      <c r="Q787" s="132"/>
      <c r="R787" s="132"/>
      <c r="S787" s="132"/>
      <c r="T787" s="132"/>
      <c r="U787" s="132"/>
      <c r="V787" s="132"/>
      <c r="W787" s="132"/>
      <c r="X787" s="132"/>
      <c r="Y787" s="132"/>
      <c r="Z787" s="132"/>
      <c r="AA787" s="132"/>
      <c r="AB787" s="132"/>
      <c r="AC787" s="132"/>
      <c r="AD787" s="132"/>
      <c r="AE787" s="132"/>
      <c r="AF787" s="132"/>
      <c r="AG787" s="132"/>
      <c r="AH787" s="132"/>
      <c r="AI787" s="132"/>
      <c r="AJ787" s="132"/>
      <c r="AK787" s="132"/>
      <c r="AL787" s="132"/>
      <c r="AM787" s="132"/>
      <c r="AN787" s="132"/>
      <c r="AO787" s="132"/>
      <c r="AP787" s="133"/>
    </row>
    <row r="788" spans="1:56" ht="15" customHeight="1" x14ac:dyDescent="0.25">
      <c r="A788" s="20"/>
    </row>
    <row r="789" spans="1:56" ht="30" customHeight="1" x14ac:dyDescent="0.25">
      <c r="A789" s="1">
        <v>68</v>
      </c>
      <c r="B789" s="145" t="s">
        <v>294</v>
      </c>
      <c r="C789" s="146"/>
      <c r="D789" s="146"/>
      <c r="E789" s="146"/>
      <c r="F789" s="146"/>
      <c r="G789" s="146"/>
      <c r="H789" s="146"/>
      <c r="I789" s="146"/>
      <c r="J789" s="146"/>
      <c r="K789" s="146"/>
      <c r="L789" s="146"/>
      <c r="M789" s="146"/>
      <c r="N789" s="146"/>
      <c r="O789" s="146"/>
      <c r="P789" s="146"/>
      <c r="Q789" s="146"/>
      <c r="R789" s="146"/>
      <c r="S789" s="146"/>
      <c r="T789" s="146"/>
      <c r="U789" s="146"/>
      <c r="V789" s="146"/>
      <c r="W789" s="146"/>
      <c r="X789" s="146"/>
      <c r="Y789" s="146"/>
      <c r="Z789" s="146"/>
      <c r="AA789" s="146"/>
      <c r="AB789" s="146"/>
      <c r="AC789" s="146"/>
      <c r="AD789" s="146"/>
      <c r="AE789" s="146"/>
      <c r="AF789" s="146"/>
      <c r="AG789" s="146"/>
      <c r="AH789" s="146"/>
      <c r="AI789" s="146"/>
      <c r="AJ789" s="146"/>
      <c r="AK789" s="146"/>
      <c r="AL789" s="146"/>
      <c r="AM789" s="146"/>
      <c r="AN789" s="146"/>
      <c r="AO789" s="146"/>
      <c r="AP789" s="146"/>
    </row>
    <row r="790" spans="1:56" ht="15" customHeight="1" x14ac:dyDescent="0.25">
      <c r="A790" s="1"/>
      <c r="B790" s="217" t="s">
        <v>295</v>
      </c>
      <c r="C790" s="217"/>
      <c r="D790" s="217"/>
      <c r="E790" s="217"/>
      <c r="F790" s="217"/>
      <c r="G790" s="217"/>
      <c r="H790" s="217"/>
      <c r="I790" s="217"/>
      <c r="J790" s="217"/>
      <c r="K790" s="217"/>
      <c r="L790" s="217"/>
      <c r="M790" s="217"/>
      <c r="N790" s="217"/>
      <c r="O790" s="217"/>
      <c r="P790" s="217"/>
      <c r="Q790" s="217"/>
      <c r="R790" s="217"/>
      <c r="S790" s="217"/>
      <c r="T790" s="217"/>
      <c r="U790" s="217"/>
      <c r="V790" s="217"/>
      <c r="W790" s="217"/>
      <c r="X790" s="217"/>
      <c r="Y790" s="217"/>
      <c r="Z790" s="217"/>
      <c r="AA790" s="217"/>
      <c r="AB790" s="217"/>
      <c r="AC790" s="217"/>
      <c r="AD790" s="217"/>
      <c r="AE790" s="217"/>
      <c r="AF790" s="217"/>
      <c r="AG790" s="217"/>
      <c r="AH790" s="217"/>
      <c r="AI790" s="217"/>
      <c r="AJ790" s="217"/>
      <c r="AK790" s="217"/>
      <c r="AL790" s="217"/>
      <c r="AM790" s="217"/>
      <c r="AN790" s="217"/>
      <c r="AO790" s="217"/>
      <c r="AP790" s="217"/>
    </row>
    <row r="791" spans="1:56" ht="15" customHeight="1" x14ac:dyDescent="0.25">
      <c r="A791" s="20"/>
    </row>
    <row r="792" spans="1:56" ht="15" customHeight="1" x14ac:dyDescent="0.3">
      <c r="A792" s="20"/>
      <c r="B792" s="112" t="s">
        <v>296</v>
      </c>
      <c r="C792" s="112"/>
      <c r="D792" s="112"/>
      <c r="E792" s="112"/>
      <c r="F792" s="112"/>
      <c r="G792" s="112"/>
      <c r="H792" s="112"/>
      <c r="I792" s="112"/>
      <c r="J792" s="112"/>
      <c r="K792" s="112"/>
      <c r="L792" s="112"/>
      <c r="M792" s="112"/>
      <c r="O792" s="147" t="s">
        <v>55</v>
      </c>
      <c r="P792" s="148"/>
      <c r="Q792" s="84"/>
      <c r="R792" s="84"/>
      <c r="T792" s="147" t="s">
        <v>56</v>
      </c>
      <c r="U792" s="147"/>
      <c r="V792" s="148"/>
      <c r="W792" s="84"/>
      <c r="X792" s="84"/>
      <c r="Y792" s="24"/>
      <c r="Z792" s="147" t="s">
        <v>57</v>
      </c>
      <c r="AA792" s="147"/>
      <c r="AB792" s="84"/>
      <c r="AC792" s="84"/>
      <c r="AD792" s="84"/>
      <c r="AE792" s="84"/>
    </row>
    <row r="793" spans="1:56" ht="15" customHeight="1" x14ac:dyDescent="0.25">
      <c r="A793" s="20"/>
    </row>
    <row r="794" spans="1:56" ht="15" customHeight="1" x14ac:dyDescent="0.25">
      <c r="A794" s="20"/>
      <c r="B794" s="306" t="s">
        <v>297</v>
      </c>
      <c r="C794" s="306"/>
      <c r="D794" s="306"/>
      <c r="E794" s="306"/>
      <c r="F794" s="306"/>
      <c r="G794" s="306"/>
      <c r="H794" s="306"/>
      <c r="I794" s="306"/>
      <c r="J794" s="306"/>
      <c r="K794" s="306"/>
      <c r="L794" s="306"/>
      <c r="M794" s="306"/>
      <c r="O794" s="149"/>
      <c r="P794" s="150"/>
      <c r="Q794" s="150"/>
      <c r="R794" s="150"/>
      <c r="S794" s="150"/>
      <c r="T794" s="150"/>
      <c r="U794" s="150"/>
      <c r="V794" s="150"/>
      <c r="W794" s="150"/>
      <c r="X794" s="150"/>
      <c r="Y794" s="150"/>
      <c r="Z794" s="150"/>
      <c r="AA794" s="150"/>
      <c r="AB794" s="150"/>
      <c r="AC794" s="150"/>
      <c r="AD794" s="150"/>
      <c r="AE794" s="150"/>
      <c r="AF794" s="150"/>
      <c r="AG794" s="150"/>
      <c r="AH794" s="151"/>
    </row>
    <row r="795" spans="1:56" ht="15" customHeight="1" x14ac:dyDescent="0.25">
      <c r="A795" s="20"/>
      <c r="B795" s="306"/>
      <c r="C795" s="306"/>
      <c r="D795" s="306"/>
      <c r="E795" s="306"/>
      <c r="F795" s="306"/>
      <c r="G795" s="306"/>
      <c r="H795" s="306"/>
      <c r="I795" s="306"/>
      <c r="J795" s="306"/>
      <c r="K795" s="306"/>
      <c r="L795" s="306"/>
      <c r="M795" s="306"/>
      <c r="O795" s="152"/>
      <c r="P795" s="153"/>
      <c r="Q795" s="153"/>
      <c r="R795" s="153"/>
      <c r="S795" s="153"/>
      <c r="T795" s="153"/>
      <c r="U795" s="153"/>
      <c r="V795" s="153"/>
      <c r="W795" s="153"/>
      <c r="X795" s="153"/>
      <c r="Y795" s="153"/>
      <c r="Z795" s="153"/>
      <c r="AA795" s="153"/>
      <c r="AB795" s="153"/>
      <c r="AC795" s="153"/>
      <c r="AD795" s="153"/>
      <c r="AE795" s="153"/>
      <c r="AF795" s="153"/>
      <c r="AG795" s="153"/>
      <c r="AH795" s="154"/>
    </row>
    <row r="796" spans="1:56" ht="15" customHeight="1" x14ac:dyDescent="0.25">
      <c r="A796" s="20"/>
      <c r="B796" s="306"/>
      <c r="C796" s="306"/>
      <c r="D796" s="306"/>
      <c r="E796" s="306"/>
      <c r="F796" s="306"/>
      <c r="G796" s="306"/>
      <c r="H796" s="306"/>
      <c r="I796" s="306"/>
      <c r="J796" s="306"/>
      <c r="K796" s="306"/>
      <c r="L796" s="306"/>
      <c r="M796" s="306"/>
      <c r="O796" s="152"/>
      <c r="P796" s="153"/>
      <c r="Q796" s="153"/>
      <c r="R796" s="153"/>
      <c r="S796" s="153"/>
      <c r="T796" s="153"/>
      <c r="U796" s="153"/>
      <c r="V796" s="153"/>
      <c r="W796" s="153"/>
      <c r="X796" s="153"/>
      <c r="Y796" s="153"/>
      <c r="Z796" s="153"/>
      <c r="AA796" s="153"/>
      <c r="AB796" s="153"/>
      <c r="AC796" s="153"/>
      <c r="AD796" s="153"/>
      <c r="AE796" s="153"/>
      <c r="AF796" s="153"/>
      <c r="AG796" s="153"/>
      <c r="AH796" s="154"/>
    </row>
    <row r="797" spans="1:56" ht="15" customHeight="1" x14ac:dyDescent="0.25">
      <c r="A797" s="20"/>
      <c r="B797" s="306"/>
      <c r="C797" s="306"/>
      <c r="D797" s="306"/>
      <c r="E797" s="306"/>
      <c r="F797" s="306"/>
      <c r="G797" s="306"/>
      <c r="H797" s="306"/>
      <c r="I797" s="306"/>
      <c r="J797" s="306"/>
      <c r="K797" s="306"/>
      <c r="L797" s="306"/>
      <c r="M797" s="306"/>
      <c r="O797" s="152"/>
      <c r="P797" s="153"/>
      <c r="Q797" s="153"/>
      <c r="R797" s="153"/>
      <c r="S797" s="153"/>
      <c r="T797" s="153"/>
      <c r="U797" s="153"/>
      <c r="V797" s="153"/>
      <c r="W797" s="153"/>
      <c r="X797" s="153"/>
      <c r="Y797" s="153"/>
      <c r="Z797" s="153"/>
      <c r="AA797" s="153"/>
      <c r="AB797" s="153"/>
      <c r="AC797" s="153"/>
      <c r="AD797" s="153"/>
      <c r="AE797" s="153"/>
      <c r="AF797" s="153"/>
      <c r="AG797" s="153"/>
      <c r="AH797" s="154"/>
    </row>
    <row r="798" spans="1:56" ht="15" customHeight="1" x14ac:dyDescent="0.25">
      <c r="A798" s="20"/>
      <c r="B798" s="306"/>
      <c r="C798" s="306"/>
      <c r="D798" s="306"/>
      <c r="E798" s="306"/>
      <c r="F798" s="306"/>
      <c r="G798" s="306"/>
      <c r="H798" s="306"/>
      <c r="I798" s="306"/>
      <c r="J798" s="306"/>
      <c r="K798" s="306"/>
      <c r="L798" s="306"/>
      <c r="M798" s="306"/>
      <c r="O798" s="155"/>
      <c r="P798" s="156"/>
      <c r="Q798" s="156"/>
      <c r="R798" s="156"/>
      <c r="S798" s="156"/>
      <c r="T798" s="156"/>
      <c r="U798" s="156"/>
      <c r="V798" s="156"/>
      <c r="W798" s="156"/>
      <c r="X798" s="156"/>
      <c r="Y798" s="156"/>
      <c r="Z798" s="156"/>
      <c r="AA798" s="156"/>
      <c r="AB798" s="156"/>
      <c r="AC798" s="156"/>
      <c r="AD798" s="156"/>
      <c r="AE798" s="156"/>
      <c r="AF798" s="156"/>
      <c r="AG798" s="156"/>
      <c r="AH798" s="157"/>
    </row>
    <row r="799" spans="1:56" ht="2.25" customHeight="1" x14ac:dyDescent="0.25">
      <c r="A799" s="20"/>
    </row>
    <row r="800" spans="1:56" ht="15" customHeight="1" x14ac:dyDescent="0.25">
      <c r="A800" s="20"/>
      <c r="B800" s="123" t="s">
        <v>64</v>
      </c>
      <c r="C800" s="123"/>
      <c r="D800" s="123"/>
      <c r="E800" s="123"/>
      <c r="F800" s="123"/>
      <c r="G800" s="123"/>
      <c r="H800" s="123"/>
      <c r="I800" s="123"/>
      <c r="J800" s="123"/>
      <c r="K800" s="123"/>
      <c r="L800" s="123"/>
      <c r="M800" s="123"/>
      <c r="O800" s="134"/>
      <c r="P800" s="135"/>
      <c r="Q800" s="135"/>
      <c r="R800" s="135"/>
      <c r="S800" s="135"/>
      <c r="T800" s="135"/>
      <c r="U800" s="135"/>
      <c r="V800" s="135"/>
      <c r="W800" s="135"/>
      <c r="X800" s="135"/>
      <c r="Y800" s="135"/>
      <c r="Z800" s="135"/>
      <c r="AA800" s="135"/>
      <c r="AB800" s="135"/>
      <c r="AC800" s="135"/>
      <c r="AD800" s="135"/>
      <c r="AE800" s="135"/>
      <c r="AF800" s="135"/>
      <c r="AG800" s="135"/>
      <c r="AH800" s="136"/>
    </row>
    <row r="801" spans="1:42" ht="2.25" customHeight="1" x14ac:dyDescent="0.25">
      <c r="A801" s="13"/>
    </row>
    <row r="802" spans="1:42" ht="15" customHeight="1" x14ac:dyDescent="0.25">
      <c r="A802" s="20"/>
      <c r="B802" s="123" t="s">
        <v>298</v>
      </c>
      <c r="C802" s="123"/>
      <c r="D802" s="123"/>
      <c r="E802" s="123"/>
      <c r="F802" s="123"/>
      <c r="G802" s="123"/>
      <c r="H802" s="123"/>
      <c r="I802" s="123"/>
      <c r="J802" s="123"/>
      <c r="K802" s="123"/>
      <c r="L802" s="123"/>
      <c r="M802" s="123"/>
      <c r="O802" s="134"/>
      <c r="P802" s="135"/>
      <c r="Q802" s="135"/>
      <c r="R802" s="135"/>
      <c r="S802" s="135"/>
      <c r="T802" s="135"/>
      <c r="U802" s="135"/>
      <c r="V802" s="135"/>
      <c r="W802" s="135"/>
      <c r="X802" s="135"/>
      <c r="Y802" s="135"/>
      <c r="Z802" s="135"/>
      <c r="AA802" s="135"/>
      <c r="AB802" s="135"/>
      <c r="AC802" s="135"/>
      <c r="AD802" s="135"/>
      <c r="AE802" s="135"/>
      <c r="AF802" s="135"/>
      <c r="AG802" s="135"/>
      <c r="AH802" s="136"/>
    </row>
    <row r="803" spans="1:42" ht="15" customHeight="1" x14ac:dyDescent="0.25">
      <c r="A803" s="20"/>
    </row>
    <row r="804" spans="1:42" ht="15" customHeight="1" x14ac:dyDescent="0.25">
      <c r="A804" s="20"/>
      <c r="B804" s="132" t="s">
        <v>299</v>
      </c>
      <c r="C804" s="132"/>
      <c r="D804" s="132"/>
      <c r="E804" s="132"/>
      <c r="F804" s="132"/>
      <c r="G804" s="132"/>
      <c r="H804" s="132"/>
      <c r="I804" s="132"/>
      <c r="J804" s="132"/>
      <c r="K804" s="132"/>
      <c r="L804" s="132"/>
      <c r="M804" s="132"/>
      <c r="N804" s="132"/>
      <c r="O804" s="132"/>
      <c r="P804" s="132"/>
      <c r="Q804" s="132"/>
      <c r="R804" s="132"/>
      <c r="S804" s="132"/>
      <c r="T804" s="132"/>
      <c r="U804" s="132"/>
      <c r="V804" s="132"/>
      <c r="W804" s="132"/>
      <c r="X804" s="132"/>
      <c r="Y804" s="132"/>
      <c r="Z804" s="132"/>
      <c r="AA804" s="132"/>
      <c r="AB804" s="132"/>
      <c r="AC804" s="132"/>
      <c r="AD804" s="132"/>
      <c r="AE804" s="132"/>
      <c r="AF804" s="132"/>
      <c r="AG804" s="132"/>
      <c r="AH804" s="132"/>
      <c r="AI804" s="132"/>
      <c r="AJ804" s="132"/>
      <c r="AK804" s="132"/>
      <c r="AL804" s="132"/>
      <c r="AM804" s="132"/>
      <c r="AN804" s="132"/>
      <c r="AO804" s="132"/>
      <c r="AP804" s="133"/>
    </row>
    <row r="805" spans="1:42" ht="15" customHeight="1" x14ac:dyDescent="0.25">
      <c r="A805" s="20"/>
    </row>
    <row r="806" spans="1:42" ht="15" customHeight="1" x14ac:dyDescent="0.25">
      <c r="A806" s="20">
        <v>69</v>
      </c>
      <c r="B806" s="137" t="s">
        <v>300</v>
      </c>
      <c r="C806" s="137"/>
      <c r="D806" s="137"/>
      <c r="E806" s="137"/>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7"/>
      <c r="AL806" s="137"/>
      <c r="AM806" s="137"/>
      <c r="AN806" s="137"/>
      <c r="AO806" s="137"/>
      <c r="AP806" s="137"/>
    </row>
    <row r="807" spans="1:42" ht="30" customHeight="1" x14ac:dyDescent="0.25">
      <c r="A807" s="20"/>
      <c r="B807" s="138" t="s">
        <v>301</v>
      </c>
      <c r="C807" s="139"/>
      <c r="D807" s="139"/>
      <c r="E807" s="139"/>
      <c r="F807" s="139"/>
      <c r="G807" s="139"/>
      <c r="H807" s="139"/>
      <c r="I807" s="139"/>
      <c r="J807" s="139"/>
      <c r="K807" s="139"/>
      <c r="L807" s="139"/>
      <c r="M807" s="139"/>
      <c r="N807" s="139"/>
      <c r="O807" s="139"/>
      <c r="P807" s="139"/>
      <c r="Q807" s="139"/>
      <c r="R807" s="139"/>
      <c r="S807" s="139"/>
      <c r="T807" s="139"/>
      <c r="U807" s="139"/>
      <c r="V807" s="139"/>
      <c r="W807" s="139"/>
      <c r="X807" s="139"/>
      <c r="Y807" s="139"/>
      <c r="Z807" s="139"/>
      <c r="AA807" s="139"/>
      <c r="AB807" s="139"/>
      <c r="AC807" s="139"/>
      <c r="AD807" s="139"/>
      <c r="AE807" s="139"/>
      <c r="AF807" s="139"/>
      <c r="AG807" s="139"/>
      <c r="AH807" s="139"/>
      <c r="AI807" s="139"/>
      <c r="AJ807" s="139"/>
      <c r="AK807" s="139"/>
      <c r="AL807" s="139"/>
      <c r="AM807" s="139"/>
      <c r="AN807" s="139"/>
      <c r="AO807" s="139"/>
      <c r="AP807" s="55"/>
    </row>
    <row r="808" spans="1:42" ht="15" customHeight="1" x14ac:dyDescent="0.25">
      <c r="A808" s="20"/>
      <c r="B808" s="140" t="s">
        <v>302</v>
      </c>
      <c r="C808" s="140"/>
      <c r="D808" s="140"/>
      <c r="E808" s="140"/>
      <c r="F808" s="140"/>
      <c r="G808" s="140"/>
      <c r="H808" s="140"/>
      <c r="I808" s="140"/>
      <c r="J808" s="140"/>
      <c r="K808" s="140"/>
      <c r="L808" s="140"/>
      <c r="M808" s="140"/>
      <c r="N808" s="140"/>
      <c r="O808" s="140"/>
      <c r="P808" s="140"/>
      <c r="Q808" s="140"/>
      <c r="R808" s="140"/>
      <c r="S808" s="140"/>
      <c r="T808" s="140"/>
      <c r="U808" s="140"/>
      <c r="V808" s="140"/>
      <c r="W808" s="140"/>
      <c r="X808" s="140"/>
      <c r="Y808" s="140"/>
      <c r="Z808" s="140"/>
      <c r="AA808" s="140"/>
      <c r="AB808" s="140"/>
      <c r="AC808" s="140"/>
      <c r="AD808" s="140"/>
      <c r="AE808" s="140"/>
      <c r="AF808" s="140"/>
      <c r="AG808" s="140"/>
      <c r="AH808" s="140"/>
      <c r="AI808" s="140"/>
      <c r="AJ808" s="140"/>
      <c r="AK808" s="140"/>
      <c r="AL808" s="140"/>
      <c r="AM808" s="140"/>
      <c r="AN808" s="140"/>
      <c r="AO808" s="140"/>
      <c r="AP808" s="140"/>
    </row>
    <row r="809" spans="1:42" ht="15" customHeight="1" x14ac:dyDescent="0.25">
      <c r="A809" s="1"/>
    </row>
    <row r="810" spans="1:42" ht="15" customHeight="1" x14ac:dyDescent="0.25"/>
  </sheetData>
  <sheetProtection algorithmName="SHA-512" hashValue="I2vNz6ObdVBe7pBuEDJoowR+UkEwUy8s6zSpFOHwxlvOd9BperwDwfPPm4mMlxdsk0ySGfCdfuKYeGQ1haXGmg==" saltValue="Sv+RHDHkDsD9UW+3QF/lVQ==" spinCount="100000" sheet="1" objects="1" scenarios="1"/>
  <mergeCells count="926">
    <mergeCell ref="Q90:AP90"/>
    <mergeCell ref="B94:O94"/>
    <mergeCell ref="Q80:T80"/>
    <mergeCell ref="V80:AP80"/>
    <mergeCell ref="AE38:AP38"/>
    <mergeCell ref="AE36:AP36"/>
    <mergeCell ref="H11:I11"/>
    <mergeCell ref="C38:N38"/>
    <mergeCell ref="B794:M798"/>
    <mergeCell ref="B379:O379"/>
    <mergeCell ref="M529:N529"/>
    <mergeCell ref="B615:O615"/>
    <mergeCell ref="W615:X615"/>
    <mergeCell ref="Q615:V615"/>
    <mergeCell ref="B747:AP747"/>
    <mergeCell ref="C36:N36"/>
    <mergeCell ref="C32:N32"/>
    <mergeCell ref="W643:X643"/>
    <mergeCell ref="B645:O645"/>
    <mergeCell ref="U403:V403"/>
    <mergeCell ref="Q379:T379"/>
    <mergeCell ref="B403:O403"/>
    <mergeCell ref="X403:AC403"/>
    <mergeCell ref="B333:AP333"/>
    <mergeCell ref="B70:O70"/>
    <mergeCell ref="B76:O76"/>
    <mergeCell ref="B116:O116"/>
    <mergeCell ref="B90:O90"/>
    <mergeCell ref="B6:AP6"/>
    <mergeCell ref="B2:AF4"/>
    <mergeCell ref="B15:AP16"/>
    <mergeCell ref="J11:Q11"/>
    <mergeCell ref="J25:AP25"/>
    <mergeCell ref="B25:C25"/>
    <mergeCell ref="D25:I25"/>
    <mergeCell ref="B26:AP26"/>
    <mergeCell ref="B23:AP23"/>
    <mergeCell ref="Q92:AP92"/>
    <mergeCell ref="B92:O92"/>
    <mergeCell ref="X540:AC540"/>
    <mergeCell ref="AH8:AP8"/>
    <mergeCell ref="AH9:AP9"/>
    <mergeCell ref="AI10:AP11"/>
    <mergeCell ref="AG2:AP2"/>
    <mergeCell ref="AH7:AP7"/>
    <mergeCell ref="C265:AP265"/>
    <mergeCell ref="C44:AP44"/>
    <mergeCell ref="B40:AP40"/>
    <mergeCell ref="B34:AP34"/>
    <mergeCell ref="B80:O80"/>
    <mergeCell ref="B72:O72"/>
    <mergeCell ref="Q114:AP114"/>
    <mergeCell ref="Q38:AB38"/>
    <mergeCell ref="Q36:AB36"/>
    <mergeCell ref="B30:AP30"/>
    <mergeCell ref="Q32:AB32"/>
    <mergeCell ref="AE32:AP32"/>
    <mergeCell ref="B18:AP18"/>
    <mergeCell ref="B20:AP21"/>
    <mergeCell ref="B13:AP13"/>
    <mergeCell ref="B28:AP28"/>
    <mergeCell ref="Q118:T118"/>
    <mergeCell ref="V118:AP118"/>
    <mergeCell ref="B118:O118"/>
    <mergeCell ref="B96:O96"/>
    <mergeCell ref="B114:O114"/>
    <mergeCell ref="W446:X446"/>
    <mergeCell ref="Q448:V448"/>
    <mergeCell ref="W448:X448"/>
    <mergeCell ref="B450:O450"/>
    <mergeCell ref="B444:O444"/>
    <mergeCell ref="B442:O442"/>
    <mergeCell ref="B448:O448"/>
    <mergeCell ref="B550:O550"/>
    <mergeCell ref="Q550:V550"/>
    <mergeCell ref="W550:X550"/>
    <mergeCell ref="AD540:AE540"/>
    <mergeCell ref="AG540:AJ540"/>
    <mergeCell ref="AK544:AN544"/>
    <mergeCell ref="P529:S529"/>
    <mergeCell ref="B527:E527"/>
    <mergeCell ref="G527:L527"/>
    <mergeCell ref="M527:N527"/>
    <mergeCell ref="G529:L529"/>
    <mergeCell ref="B529:E529"/>
    <mergeCell ref="B540:E540"/>
    <mergeCell ref="G540:L540"/>
    <mergeCell ref="M540:N540"/>
    <mergeCell ref="P540:S540"/>
    <mergeCell ref="B542:E542"/>
    <mergeCell ref="G542:L542"/>
    <mergeCell ref="M542:N542"/>
    <mergeCell ref="B532:AP534"/>
    <mergeCell ref="B535:AP535"/>
    <mergeCell ref="B537:E538"/>
    <mergeCell ref="AO544:AP544"/>
    <mergeCell ref="B64:AP64"/>
    <mergeCell ref="B66:O66"/>
    <mergeCell ref="Q66:AP66"/>
    <mergeCell ref="B68:O68"/>
    <mergeCell ref="Q68:AK68"/>
    <mergeCell ref="AM68:AP68"/>
    <mergeCell ref="B133:AP133"/>
    <mergeCell ref="B137:AP137"/>
    <mergeCell ref="B122:O122"/>
    <mergeCell ref="Q122:AP122"/>
    <mergeCell ref="B124:O124"/>
    <mergeCell ref="Q70:T70"/>
    <mergeCell ref="V70:AP70"/>
    <mergeCell ref="Q72:AP72"/>
    <mergeCell ref="B74:AP74"/>
    <mergeCell ref="Q76:AP76"/>
    <mergeCell ref="B78:O78"/>
    <mergeCell ref="Q78:AK78"/>
    <mergeCell ref="AM78:AP78"/>
    <mergeCell ref="A82:AP82"/>
    <mergeCell ref="B84:AP84"/>
    <mergeCell ref="B86:AP86"/>
    <mergeCell ref="B88:O88"/>
    <mergeCell ref="Q88:AP88"/>
    <mergeCell ref="B790:AP790"/>
    <mergeCell ref="B787:AP787"/>
    <mergeCell ref="B695:O695"/>
    <mergeCell ref="W639:X639"/>
    <mergeCell ref="C758:AP758"/>
    <mergeCell ref="B425:O425"/>
    <mergeCell ref="X425:AC425"/>
    <mergeCell ref="Q639:V639"/>
    <mergeCell ref="AD529:AE529"/>
    <mergeCell ref="AD527:AE527"/>
    <mergeCell ref="U432:V432"/>
    <mergeCell ref="B440:AP440"/>
    <mergeCell ref="Q442:V442"/>
    <mergeCell ref="W442:X442"/>
    <mergeCell ref="Q444:V444"/>
    <mergeCell ref="W444:X444"/>
    <mergeCell ref="Q446:V446"/>
    <mergeCell ref="B433:O433"/>
    <mergeCell ref="X433:AC433"/>
    <mergeCell ref="AD433:AE433"/>
    <mergeCell ref="A435:AP435"/>
    <mergeCell ref="B458:AP458"/>
    <mergeCell ref="Q460:V460"/>
    <mergeCell ref="W460:X460"/>
    <mergeCell ref="C141:AP141"/>
    <mergeCell ref="B143:AP143"/>
    <mergeCell ref="B145:AP145"/>
    <mergeCell ref="C147:AP147"/>
    <mergeCell ref="C42:AP42"/>
    <mergeCell ref="B46:AP46"/>
    <mergeCell ref="B48:O48"/>
    <mergeCell ref="Q48:AP48"/>
    <mergeCell ref="B50:O50"/>
    <mergeCell ref="Q50:AK50"/>
    <mergeCell ref="AM50:AP50"/>
    <mergeCell ref="B52:O52"/>
    <mergeCell ref="Q52:T52"/>
    <mergeCell ref="V52:AP52"/>
    <mergeCell ref="B54:O54"/>
    <mergeCell ref="B56:AP56"/>
    <mergeCell ref="B58:O58"/>
    <mergeCell ref="Q58:AP58"/>
    <mergeCell ref="B60:O60"/>
    <mergeCell ref="Q60:AK60"/>
    <mergeCell ref="AM60:AP60"/>
    <mergeCell ref="B62:O62"/>
    <mergeCell ref="Q62:T62"/>
    <mergeCell ref="V62:AP62"/>
    <mergeCell ref="C149:AP149"/>
    <mergeCell ref="Q94:V94"/>
    <mergeCell ref="W94:X94"/>
    <mergeCell ref="Z94:AE94"/>
    <mergeCell ref="AF94:AG94"/>
    <mergeCell ref="AI94:AN94"/>
    <mergeCell ref="AO94:AP94"/>
    <mergeCell ref="B100:AP100"/>
    <mergeCell ref="C102:AP102"/>
    <mergeCell ref="C104:AP104"/>
    <mergeCell ref="B106:AP106"/>
    <mergeCell ref="B107:AP107"/>
    <mergeCell ref="C108:AP108"/>
    <mergeCell ref="C110:AP110"/>
    <mergeCell ref="B112:AP112"/>
    <mergeCell ref="Q116:AK116"/>
    <mergeCell ref="AM116:AP116"/>
    <mergeCell ref="B120:O120"/>
    <mergeCell ref="Q120:AP120"/>
    <mergeCell ref="Q124:AP124"/>
    <mergeCell ref="B126:AP127"/>
    <mergeCell ref="C129:G129"/>
    <mergeCell ref="C131:G131"/>
    <mergeCell ref="AD139:AP139"/>
    <mergeCell ref="B299:AP299"/>
    <mergeCell ref="B151:AP152"/>
    <mergeCell ref="C154:AP154"/>
    <mergeCell ref="C156:AP156"/>
    <mergeCell ref="A158:AP158"/>
    <mergeCell ref="B159:AP159"/>
    <mergeCell ref="B161:O162"/>
    <mergeCell ref="Q161:AP162"/>
    <mergeCell ref="B164:O164"/>
    <mergeCell ref="B166:O166"/>
    <mergeCell ref="Q166:AK166"/>
    <mergeCell ref="AM166:AP166"/>
    <mergeCell ref="B168:O168"/>
    <mergeCell ref="Q168:T168"/>
    <mergeCell ref="V168:AP168"/>
    <mergeCell ref="B170:O170"/>
    <mergeCell ref="B172:O172"/>
    <mergeCell ref="Q172:AK172"/>
    <mergeCell ref="AM172:AP172"/>
    <mergeCell ref="B176:AP176"/>
    <mergeCell ref="B178:C178"/>
    <mergeCell ref="D178:U178"/>
    <mergeCell ref="V178:AP178"/>
    <mergeCell ref="B179:AP179"/>
    <mergeCell ref="C317:AP317"/>
    <mergeCell ref="C318:AP318"/>
    <mergeCell ref="C319:AP319"/>
    <mergeCell ref="B320:AP320"/>
    <mergeCell ref="B322:E322"/>
    <mergeCell ref="B325:AP325"/>
    <mergeCell ref="B327:E327"/>
    <mergeCell ref="B330:AP330"/>
    <mergeCell ref="B174:O174"/>
    <mergeCell ref="Q174:T174"/>
    <mergeCell ref="V174:AP174"/>
    <mergeCell ref="B251:AP251"/>
    <mergeCell ref="B253:AP253"/>
    <mergeCell ref="B258:AP258"/>
    <mergeCell ref="C259:AP259"/>
    <mergeCell ref="C261:AO261"/>
    <mergeCell ref="C263:E263"/>
    <mergeCell ref="J263:L263"/>
    <mergeCell ref="B266:AP266"/>
    <mergeCell ref="B268:AP280"/>
    <mergeCell ref="B282:AP282"/>
    <mergeCell ref="B283:AP283"/>
    <mergeCell ref="B285:AP295"/>
    <mergeCell ref="A297:AP297"/>
    <mergeCell ref="C301:AP301"/>
    <mergeCell ref="C303:AP303"/>
    <mergeCell ref="B305:AP305"/>
    <mergeCell ref="C306:AP306"/>
    <mergeCell ref="C308:AP308"/>
    <mergeCell ref="C310:AP310"/>
    <mergeCell ref="C312:AP312"/>
    <mergeCell ref="I314:AP314"/>
    <mergeCell ref="B316:AP316"/>
    <mergeCell ref="B371:O371"/>
    <mergeCell ref="Q371:T371"/>
    <mergeCell ref="U371:V371"/>
    <mergeCell ref="X371:AC371"/>
    <mergeCell ref="AD371:AE371"/>
    <mergeCell ref="B335:AP335"/>
    <mergeCell ref="B337:O337"/>
    <mergeCell ref="Q337:T337"/>
    <mergeCell ref="B339:O340"/>
    <mergeCell ref="Q340:T340"/>
    <mergeCell ref="B342:AP342"/>
    <mergeCell ref="B344:E344"/>
    <mergeCell ref="B346:AP346"/>
    <mergeCell ref="B348:E348"/>
    <mergeCell ref="B350:AP350"/>
    <mergeCell ref="B352:E352"/>
    <mergeCell ref="A354:AP354"/>
    <mergeCell ref="B355:AP355"/>
    <mergeCell ref="B357:AP358"/>
    <mergeCell ref="B360:O360"/>
    <mergeCell ref="Q360:T360"/>
    <mergeCell ref="U360:V360"/>
    <mergeCell ref="X360:AC360"/>
    <mergeCell ref="AD360:AE360"/>
    <mergeCell ref="B377:O377"/>
    <mergeCell ref="Q377:T377"/>
    <mergeCell ref="U377:V377"/>
    <mergeCell ref="X377:AC377"/>
    <mergeCell ref="AD377:AE377"/>
    <mergeCell ref="U379:V379"/>
    <mergeCell ref="X379:AC379"/>
    <mergeCell ref="AD379:AE379"/>
    <mergeCell ref="B362:AP363"/>
    <mergeCell ref="B365:O365"/>
    <mergeCell ref="Q365:T365"/>
    <mergeCell ref="U365:V365"/>
    <mergeCell ref="X365:AC365"/>
    <mergeCell ref="AD365:AE365"/>
    <mergeCell ref="B367:O367"/>
    <mergeCell ref="Q367:T367"/>
    <mergeCell ref="U367:V367"/>
    <mergeCell ref="X367:AC367"/>
    <mergeCell ref="AD367:AE367"/>
    <mergeCell ref="B369:O369"/>
    <mergeCell ref="Q369:T369"/>
    <mergeCell ref="U369:V369"/>
    <mergeCell ref="X369:AC369"/>
    <mergeCell ref="AD369:AE369"/>
    <mergeCell ref="A372:N372"/>
    <mergeCell ref="B373:O373"/>
    <mergeCell ref="Q373:T373"/>
    <mergeCell ref="U373:V373"/>
    <mergeCell ref="X373:AC373"/>
    <mergeCell ref="AD373:AE373"/>
    <mergeCell ref="B375:O375"/>
    <mergeCell ref="Q375:T375"/>
    <mergeCell ref="U375:V375"/>
    <mergeCell ref="X375:AC375"/>
    <mergeCell ref="AD375:AE375"/>
    <mergeCell ref="B385:O385"/>
    <mergeCell ref="Q385:T385"/>
    <mergeCell ref="U385:V385"/>
    <mergeCell ref="X385:AC385"/>
    <mergeCell ref="AD385:AE385"/>
    <mergeCell ref="B387:O387"/>
    <mergeCell ref="Q387:T387"/>
    <mergeCell ref="U387:V387"/>
    <mergeCell ref="X387:AC387"/>
    <mergeCell ref="AD387:AE387"/>
    <mergeCell ref="B381:O381"/>
    <mergeCell ref="Q381:T381"/>
    <mergeCell ref="U381:V381"/>
    <mergeCell ref="X381:AC381"/>
    <mergeCell ref="AD381:AE381"/>
    <mergeCell ref="B383:O383"/>
    <mergeCell ref="Q383:T383"/>
    <mergeCell ref="U383:V383"/>
    <mergeCell ref="X383:AC383"/>
    <mergeCell ref="AD383:AE383"/>
    <mergeCell ref="AD403:AE403"/>
    <mergeCell ref="Q403:T403"/>
    <mergeCell ref="B389:O389"/>
    <mergeCell ref="Q389:T389"/>
    <mergeCell ref="U389:V389"/>
    <mergeCell ref="X389:AC389"/>
    <mergeCell ref="AD389:AE389"/>
    <mergeCell ref="B391:O391"/>
    <mergeCell ref="Q391:T391"/>
    <mergeCell ref="U391:V391"/>
    <mergeCell ref="X391:AC391"/>
    <mergeCell ref="AD391:AE391"/>
    <mergeCell ref="B393:O393"/>
    <mergeCell ref="Q393:T393"/>
    <mergeCell ref="U393:V393"/>
    <mergeCell ref="X393:AC393"/>
    <mergeCell ref="AD393:AE393"/>
    <mergeCell ref="B395:O395"/>
    <mergeCell ref="Q395:T395"/>
    <mergeCell ref="U395:V395"/>
    <mergeCell ref="X395:AC395"/>
    <mergeCell ref="AD395:AE395"/>
    <mergeCell ref="Q413:T413"/>
    <mergeCell ref="U413:V413"/>
    <mergeCell ref="X413:AC413"/>
    <mergeCell ref="AD413:AE413"/>
    <mergeCell ref="B397:O397"/>
    <mergeCell ref="Q397:T397"/>
    <mergeCell ref="U397:V397"/>
    <mergeCell ref="X397:AC397"/>
    <mergeCell ref="AD397:AE397"/>
    <mergeCell ref="B399:O399"/>
    <mergeCell ref="Q399:T399"/>
    <mergeCell ref="U399:V399"/>
    <mergeCell ref="X399:AC399"/>
    <mergeCell ref="AD399:AE399"/>
    <mergeCell ref="B401:O401"/>
    <mergeCell ref="Q401:T401"/>
    <mergeCell ref="U401:V401"/>
    <mergeCell ref="X401:AC401"/>
    <mergeCell ref="AD401:AE401"/>
    <mergeCell ref="B405:O405"/>
    <mergeCell ref="Q405:T405"/>
    <mergeCell ref="U405:V405"/>
    <mergeCell ref="X405:AC405"/>
    <mergeCell ref="AD405:AE405"/>
    <mergeCell ref="B429:O429"/>
    <mergeCell ref="Q429:T429"/>
    <mergeCell ref="U429:V429"/>
    <mergeCell ref="X429:AC429"/>
    <mergeCell ref="AD429:AE429"/>
    <mergeCell ref="U423:V423"/>
    <mergeCell ref="X423:AC423"/>
    <mergeCell ref="AD423:AE423"/>
    <mergeCell ref="B407:O407"/>
    <mergeCell ref="Q407:T407"/>
    <mergeCell ref="U407:V407"/>
    <mergeCell ref="X407:AC407"/>
    <mergeCell ref="AD407:AE407"/>
    <mergeCell ref="B409:O409"/>
    <mergeCell ref="Q409:T409"/>
    <mergeCell ref="U409:V409"/>
    <mergeCell ref="X409:AC409"/>
    <mergeCell ref="AD409:AE409"/>
    <mergeCell ref="B411:O411"/>
    <mergeCell ref="Q411:T411"/>
    <mergeCell ref="U411:V411"/>
    <mergeCell ref="X411:AC411"/>
    <mergeCell ref="AD411:AE411"/>
    <mergeCell ref="B413:O413"/>
    <mergeCell ref="B421:O421"/>
    <mergeCell ref="Q421:T421"/>
    <mergeCell ref="U421:V421"/>
    <mergeCell ref="X421:AC421"/>
    <mergeCell ref="AD421:AE421"/>
    <mergeCell ref="B423:O423"/>
    <mergeCell ref="Q423:T423"/>
    <mergeCell ref="AD425:AE425"/>
    <mergeCell ref="B427:AP427"/>
    <mergeCell ref="B415:O415"/>
    <mergeCell ref="Q415:T415"/>
    <mergeCell ref="U415:V415"/>
    <mergeCell ref="X415:AC415"/>
    <mergeCell ref="AD415:AE415"/>
    <mergeCell ref="B417:O417"/>
    <mergeCell ref="X417:AC417"/>
    <mergeCell ref="AD417:AE417"/>
    <mergeCell ref="B419:AP419"/>
    <mergeCell ref="B431:O431"/>
    <mergeCell ref="Q431:T431"/>
    <mergeCell ref="U431:V431"/>
    <mergeCell ref="X431:AC431"/>
    <mergeCell ref="AD431:AE431"/>
    <mergeCell ref="B462:O462"/>
    <mergeCell ref="Q462:V462"/>
    <mergeCell ref="W462:X462"/>
    <mergeCell ref="Q464:V464"/>
    <mergeCell ref="W464:X464"/>
    <mergeCell ref="B437:AP438"/>
    <mergeCell ref="B464:O464"/>
    <mergeCell ref="B446:O446"/>
    <mergeCell ref="Q450:V450"/>
    <mergeCell ref="W450:X450"/>
    <mergeCell ref="Q452:V452"/>
    <mergeCell ref="W452:X452"/>
    <mergeCell ref="B454:AP454"/>
    <mergeCell ref="B456:G456"/>
    <mergeCell ref="H456:I456"/>
    <mergeCell ref="B452:O452"/>
    <mergeCell ref="B460:O460"/>
    <mergeCell ref="Q466:V466"/>
    <mergeCell ref="W466:X466"/>
    <mergeCell ref="B485:E485"/>
    <mergeCell ref="I485:N485"/>
    <mergeCell ref="S485:V485"/>
    <mergeCell ref="B476:AP476"/>
    <mergeCell ref="B478:F479"/>
    <mergeCell ref="I478:Q479"/>
    <mergeCell ref="S478:V479"/>
    <mergeCell ref="X478:AN479"/>
    <mergeCell ref="AF485:AK485"/>
    <mergeCell ref="AL485:AM485"/>
    <mergeCell ref="B468:AP468"/>
    <mergeCell ref="B471:AP472"/>
    <mergeCell ref="B474:AP475"/>
    <mergeCell ref="B466:O466"/>
    <mergeCell ref="B487:E487"/>
    <mergeCell ref="I487:N487"/>
    <mergeCell ref="S487:V487"/>
    <mergeCell ref="AF487:AK487"/>
    <mergeCell ref="AL487:AM487"/>
    <mergeCell ref="B481:E481"/>
    <mergeCell ref="I481:N481"/>
    <mergeCell ref="S481:V481"/>
    <mergeCell ref="AF481:AK481"/>
    <mergeCell ref="AL481:AM481"/>
    <mergeCell ref="B483:E483"/>
    <mergeCell ref="I483:N483"/>
    <mergeCell ref="S483:V483"/>
    <mergeCell ref="AF483:AK483"/>
    <mergeCell ref="AL483:AM483"/>
    <mergeCell ref="B493:E493"/>
    <mergeCell ref="I493:N493"/>
    <mergeCell ref="S493:V493"/>
    <mergeCell ref="AF493:AK493"/>
    <mergeCell ref="AL493:AM493"/>
    <mergeCell ref="B495:E495"/>
    <mergeCell ref="I495:N495"/>
    <mergeCell ref="S495:V495"/>
    <mergeCell ref="AF495:AK495"/>
    <mergeCell ref="AL495:AM495"/>
    <mergeCell ref="B489:E489"/>
    <mergeCell ref="I489:N489"/>
    <mergeCell ref="S489:V489"/>
    <mergeCell ref="AF489:AK489"/>
    <mergeCell ref="AL489:AM489"/>
    <mergeCell ref="B491:E491"/>
    <mergeCell ref="I491:N491"/>
    <mergeCell ref="S491:V491"/>
    <mergeCell ref="AF491:AK491"/>
    <mergeCell ref="AL491:AM491"/>
    <mergeCell ref="B516:E516"/>
    <mergeCell ref="G516:L516"/>
    <mergeCell ref="M516:N516"/>
    <mergeCell ref="P514:S514"/>
    <mergeCell ref="X514:AC514"/>
    <mergeCell ref="AD514:AE514"/>
    <mergeCell ref="B509:AP509"/>
    <mergeCell ref="B511:E512"/>
    <mergeCell ref="G511:N512"/>
    <mergeCell ref="P511:S512"/>
    <mergeCell ref="U511:AE512"/>
    <mergeCell ref="AG511:AO512"/>
    <mergeCell ref="B514:E514"/>
    <mergeCell ref="G514:L514"/>
    <mergeCell ref="M514:N514"/>
    <mergeCell ref="AG514:AJ514"/>
    <mergeCell ref="B497:E497"/>
    <mergeCell ref="I497:N497"/>
    <mergeCell ref="S497:V497"/>
    <mergeCell ref="AF497:AK497"/>
    <mergeCell ref="B503:E503"/>
    <mergeCell ref="I503:N503"/>
    <mergeCell ref="S503:V503"/>
    <mergeCell ref="AF503:AK503"/>
    <mergeCell ref="B505:AP508"/>
    <mergeCell ref="S499:V499"/>
    <mergeCell ref="AF499:AK499"/>
    <mergeCell ref="AL499:AM499"/>
    <mergeCell ref="B501:E501"/>
    <mergeCell ref="I501:N501"/>
    <mergeCell ref="S501:V501"/>
    <mergeCell ref="AF501:AK501"/>
    <mergeCell ref="AL501:AM501"/>
    <mergeCell ref="AL503:AM503"/>
    <mergeCell ref="AL497:AM497"/>
    <mergeCell ref="B499:E499"/>
    <mergeCell ref="I499:N499"/>
    <mergeCell ref="G537:N538"/>
    <mergeCell ref="P537:S538"/>
    <mergeCell ref="U537:AE538"/>
    <mergeCell ref="AG537:AO538"/>
    <mergeCell ref="A518:AP518"/>
    <mergeCell ref="B519:AJ519"/>
    <mergeCell ref="AK519:AN519"/>
    <mergeCell ref="AO519:AP519"/>
    <mergeCell ref="A520:AP520"/>
    <mergeCell ref="B521:AP522"/>
    <mergeCell ref="G524:N525"/>
    <mergeCell ref="P524:S525"/>
    <mergeCell ref="U524:AE525"/>
    <mergeCell ref="X527:AC527"/>
    <mergeCell ref="X529:AC529"/>
    <mergeCell ref="P516:S516"/>
    <mergeCell ref="X516:AC516"/>
    <mergeCell ref="AD516:AE516"/>
    <mergeCell ref="AG516:AJ516"/>
    <mergeCell ref="P527:S527"/>
    <mergeCell ref="P542:S542"/>
    <mergeCell ref="X542:AC542"/>
    <mergeCell ref="AD542:AE542"/>
    <mergeCell ref="AG542:AJ542"/>
    <mergeCell ref="B544:AJ544"/>
    <mergeCell ref="B584:H584"/>
    <mergeCell ref="I584:N584"/>
    <mergeCell ref="O584:P584"/>
    <mergeCell ref="R584:U584"/>
    <mergeCell ref="Y584:AD584"/>
    <mergeCell ref="AE584:AF584"/>
    <mergeCell ref="AG584:AN584"/>
    <mergeCell ref="B580:AP580"/>
    <mergeCell ref="I582:P582"/>
    <mergeCell ref="R582:U582"/>
    <mergeCell ref="V582:AF582"/>
    <mergeCell ref="AG582:AP582"/>
    <mergeCell ref="B546:AP546"/>
    <mergeCell ref="B548:O548"/>
    <mergeCell ref="Q548:V548"/>
    <mergeCell ref="W548:X548"/>
    <mergeCell ref="AO584:AP584"/>
    <mergeCell ref="B552:O552"/>
    <mergeCell ref="Q552:V552"/>
    <mergeCell ref="W552:X552"/>
    <mergeCell ref="B554:O554"/>
    <mergeCell ref="Q554:V554"/>
    <mergeCell ref="W554:X554"/>
    <mergeCell ref="B556:O556"/>
    <mergeCell ref="Q556:V556"/>
    <mergeCell ref="W556:X556"/>
    <mergeCell ref="B558:O558"/>
    <mergeCell ref="Q558:V558"/>
    <mergeCell ref="W558:X558"/>
    <mergeCell ref="B560:O560"/>
    <mergeCell ref="Q560:V560"/>
    <mergeCell ref="W560:X560"/>
    <mergeCell ref="B562:O562"/>
    <mergeCell ref="Q570:V570"/>
    <mergeCell ref="W570:X570"/>
    <mergeCell ref="B572:O572"/>
    <mergeCell ref="Q572:V572"/>
    <mergeCell ref="W572:X572"/>
    <mergeCell ref="Q562:V562"/>
    <mergeCell ref="W562:X562"/>
    <mergeCell ref="B566:O566"/>
    <mergeCell ref="Q566:V566"/>
    <mergeCell ref="W566:X566"/>
    <mergeCell ref="B568:O568"/>
    <mergeCell ref="Q568:V568"/>
    <mergeCell ref="W568:X568"/>
    <mergeCell ref="B570:O570"/>
    <mergeCell ref="B574:AP574"/>
    <mergeCell ref="B564:AP564"/>
    <mergeCell ref="Y587:AD587"/>
    <mergeCell ref="B588:H588"/>
    <mergeCell ref="I588:N588"/>
    <mergeCell ref="O588:P588"/>
    <mergeCell ref="R588:U588"/>
    <mergeCell ref="Y588:AD588"/>
    <mergeCell ref="AE588:AF588"/>
    <mergeCell ref="AG588:AN588"/>
    <mergeCell ref="AO588:AP588"/>
    <mergeCell ref="Y585:AD585"/>
    <mergeCell ref="B586:H586"/>
    <mergeCell ref="I586:N586"/>
    <mergeCell ref="O586:P586"/>
    <mergeCell ref="R586:U586"/>
    <mergeCell ref="Y586:AD586"/>
    <mergeCell ref="AE586:AF586"/>
    <mergeCell ref="AG586:AN586"/>
    <mergeCell ref="AO586:AP586"/>
    <mergeCell ref="B607:H607"/>
    <mergeCell ref="J607:M607"/>
    <mergeCell ref="N607:O607"/>
    <mergeCell ref="B609:H609"/>
    <mergeCell ref="J609:M609"/>
    <mergeCell ref="N609:O609"/>
    <mergeCell ref="B611:AP611"/>
    <mergeCell ref="A589:AP589"/>
    <mergeCell ref="B590:AP591"/>
    <mergeCell ref="I593:P594"/>
    <mergeCell ref="R593:U594"/>
    <mergeCell ref="W593:AG594"/>
    <mergeCell ref="B596:H596"/>
    <mergeCell ref="I596:N596"/>
    <mergeCell ref="O596:P596"/>
    <mergeCell ref="R596:U596"/>
    <mergeCell ref="Z596:AE596"/>
    <mergeCell ref="AF596:AG596"/>
    <mergeCell ref="B598:H598"/>
    <mergeCell ref="I598:N598"/>
    <mergeCell ref="O598:P598"/>
    <mergeCell ref="R598:U598"/>
    <mergeCell ref="Z598:AE598"/>
    <mergeCell ref="AF598:AG598"/>
    <mergeCell ref="B600:H600"/>
    <mergeCell ref="I600:N600"/>
    <mergeCell ref="O600:P600"/>
    <mergeCell ref="R600:U600"/>
    <mergeCell ref="Z600:AE600"/>
    <mergeCell ref="AF600:AG600"/>
    <mergeCell ref="B603:AP603"/>
    <mergeCell ref="B605:H605"/>
    <mergeCell ref="J605:M605"/>
    <mergeCell ref="N605:O605"/>
    <mergeCell ref="B643:O643"/>
    <mergeCell ref="Q643:V643"/>
    <mergeCell ref="Q613:X613"/>
    <mergeCell ref="Z613:AI613"/>
    <mergeCell ref="Z615:AG615"/>
    <mergeCell ref="AH615:AI615"/>
    <mergeCell ref="B617:O617"/>
    <mergeCell ref="Q617:V617"/>
    <mergeCell ref="W617:X617"/>
    <mergeCell ref="Z617:AG617"/>
    <mergeCell ref="AH617:AI617"/>
    <mergeCell ref="B619:O619"/>
    <mergeCell ref="Q619:V619"/>
    <mergeCell ref="W619:X619"/>
    <mergeCell ref="Z619:AG619"/>
    <mergeCell ref="AH619:AI619"/>
    <mergeCell ref="B621:O621"/>
    <mergeCell ref="Q621:V621"/>
    <mergeCell ref="W621:X621"/>
    <mergeCell ref="Z621:AG621"/>
    <mergeCell ref="AH621:AI621"/>
    <mergeCell ref="B634:O634"/>
    <mergeCell ref="Q634:V634"/>
    <mergeCell ref="W634:X634"/>
    <mergeCell ref="B636:AP636"/>
    <mergeCell ref="Q637:X637"/>
    <mergeCell ref="B641:O641"/>
    <mergeCell ref="Q641:V641"/>
    <mergeCell ref="W641:X641"/>
    <mergeCell ref="B639:O639"/>
    <mergeCell ref="B623:AP624"/>
    <mergeCell ref="Q626:X626"/>
    <mergeCell ref="B628:O628"/>
    <mergeCell ref="Q628:V628"/>
    <mergeCell ref="W628:X628"/>
    <mergeCell ref="B630:O630"/>
    <mergeCell ref="Q630:V630"/>
    <mergeCell ref="W630:X630"/>
    <mergeCell ref="B632:O632"/>
    <mergeCell ref="Q632:V632"/>
    <mergeCell ref="W632:X632"/>
    <mergeCell ref="B657:O657"/>
    <mergeCell ref="Q657:V657"/>
    <mergeCell ref="W657:X657"/>
    <mergeCell ref="Z657:AG657"/>
    <mergeCell ref="AH657:AI657"/>
    <mergeCell ref="B659:O659"/>
    <mergeCell ref="Q659:V659"/>
    <mergeCell ref="W659:X659"/>
    <mergeCell ref="Z659:AG659"/>
    <mergeCell ref="AH659:AI659"/>
    <mergeCell ref="Q645:V645"/>
    <mergeCell ref="W645:X645"/>
    <mergeCell ref="B647:AP647"/>
    <mergeCell ref="B651:AP651"/>
    <mergeCell ref="Q653:X653"/>
    <mergeCell ref="Z653:AI653"/>
    <mergeCell ref="B655:O655"/>
    <mergeCell ref="Q655:V655"/>
    <mergeCell ref="W655:X655"/>
    <mergeCell ref="Z655:AG655"/>
    <mergeCell ref="AH655:AI655"/>
    <mergeCell ref="B691:O691"/>
    <mergeCell ref="Q691:X691"/>
    <mergeCell ref="Y691:Z691"/>
    <mergeCell ref="B693:O693"/>
    <mergeCell ref="B662:AP662"/>
    <mergeCell ref="Q664:X664"/>
    <mergeCell ref="Z664:AI664"/>
    <mergeCell ref="B666:O666"/>
    <mergeCell ref="Q666:V666"/>
    <mergeCell ref="W666:X666"/>
    <mergeCell ref="Z666:AG666"/>
    <mergeCell ref="AH666:AI666"/>
    <mergeCell ref="B668:O668"/>
    <mergeCell ref="Q668:V668"/>
    <mergeCell ref="W668:X668"/>
    <mergeCell ref="Z668:AG668"/>
    <mergeCell ref="AH668:AI668"/>
    <mergeCell ref="B670:O670"/>
    <mergeCell ref="Q670:V670"/>
    <mergeCell ref="W670:X670"/>
    <mergeCell ref="Z670:AG670"/>
    <mergeCell ref="AH670:AI670"/>
    <mergeCell ref="AH672:AI672"/>
    <mergeCell ref="B674:AP674"/>
    <mergeCell ref="B675:AP675"/>
    <mergeCell ref="B677:AP677"/>
    <mergeCell ref="B679:I679"/>
    <mergeCell ref="J679:K679"/>
    <mergeCell ref="B681:AP681"/>
    <mergeCell ref="B683:AP683"/>
    <mergeCell ref="B687:AP689"/>
    <mergeCell ref="B672:O672"/>
    <mergeCell ref="Q672:V672"/>
    <mergeCell ref="W672:X672"/>
    <mergeCell ref="Z672:AG672"/>
    <mergeCell ref="Q693:X693"/>
    <mergeCell ref="Y693:Z693"/>
    <mergeCell ref="AI699:AJ699"/>
    <mergeCell ref="B701:O702"/>
    <mergeCell ref="Q702:X702"/>
    <mergeCell ref="Y702:Z702"/>
    <mergeCell ref="B714:O714"/>
    <mergeCell ref="Q714:X714"/>
    <mergeCell ref="Y714:Z714"/>
    <mergeCell ref="Q695:X695"/>
    <mergeCell ref="Y695:Z695"/>
    <mergeCell ref="B697:O697"/>
    <mergeCell ref="Q697:X697"/>
    <mergeCell ref="Y697:Z697"/>
    <mergeCell ref="B699:O699"/>
    <mergeCell ref="AA699:AH699"/>
    <mergeCell ref="A716:AP716"/>
    <mergeCell ref="B717:AP717"/>
    <mergeCell ref="B703:O704"/>
    <mergeCell ref="Q704:X704"/>
    <mergeCell ref="Y704:Z704"/>
    <mergeCell ref="B706:O706"/>
    <mergeCell ref="Q706:X706"/>
    <mergeCell ref="Y706:Z706"/>
    <mergeCell ref="B719:AP720"/>
    <mergeCell ref="B708:O708"/>
    <mergeCell ref="Q708:X708"/>
    <mergeCell ref="Y708:Z708"/>
    <mergeCell ref="B710:O710"/>
    <mergeCell ref="Q710:X710"/>
    <mergeCell ref="Y710:Z710"/>
    <mergeCell ref="B712:O712"/>
    <mergeCell ref="Q712:X712"/>
    <mergeCell ref="Y712:Z712"/>
    <mergeCell ref="W732:Z732"/>
    <mergeCell ref="AA732:AB732"/>
    <mergeCell ref="AD732:AG732"/>
    <mergeCell ref="AH732:AI732"/>
    <mergeCell ref="AK732:AN732"/>
    <mergeCell ref="AO732:AP732"/>
    <mergeCell ref="P722:U726"/>
    <mergeCell ref="W722:AB726"/>
    <mergeCell ref="AD722:AI726"/>
    <mergeCell ref="AK722:AP726"/>
    <mergeCell ref="AH736:AI736"/>
    <mergeCell ref="AK736:AN736"/>
    <mergeCell ref="AO736:AP736"/>
    <mergeCell ref="AH728:AI728"/>
    <mergeCell ref="AK728:AN728"/>
    <mergeCell ref="AO728:AP728"/>
    <mergeCell ref="B730:N730"/>
    <mergeCell ref="P730:S730"/>
    <mergeCell ref="T730:U730"/>
    <mergeCell ref="W730:Z730"/>
    <mergeCell ref="AA730:AB730"/>
    <mergeCell ref="AD730:AG730"/>
    <mergeCell ref="AH730:AI730"/>
    <mergeCell ref="AK730:AN730"/>
    <mergeCell ref="AO730:AP730"/>
    <mergeCell ref="B728:N728"/>
    <mergeCell ref="P728:S728"/>
    <mergeCell ref="T728:U728"/>
    <mergeCell ref="W728:Z728"/>
    <mergeCell ref="AA728:AB728"/>
    <mergeCell ref="AD728:AG728"/>
    <mergeCell ref="B732:N732"/>
    <mergeCell ref="P732:S732"/>
    <mergeCell ref="T732:U732"/>
    <mergeCell ref="T792:V792"/>
    <mergeCell ref="Z792:AA792"/>
    <mergeCell ref="C762:AP762"/>
    <mergeCell ref="C756:AP756"/>
    <mergeCell ref="C760:AP760"/>
    <mergeCell ref="O794:AH798"/>
    <mergeCell ref="B738:N738"/>
    <mergeCell ref="P738:S738"/>
    <mergeCell ref="T738:U738"/>
    <mergeCell ref="W738:Z738"/>
    <mergeCell ref="AA738:AB738"/>
    <mergeCell ref="AD738:AG738"/>
    <mergeCell ref="AH738:AI738"/>
    <mergeCell ref="AK738:AN738"/>
    <mergeCell ref="AO738:AP738"/>
    <mergeCell ref="B740:N740"/>
    <mergeCell ref="P740:S740"/>
    <mergeCell ref="T740:U740"/>
    <mergeCell ref="W740:Z740"/>
    <mergeCell ref="AA740:AB740"/>
    <mergeCell ref="AD740:AG740"/>
    <mergeCell ref="AH740:AI740"/>
    <mergeCell ref="AK740:AN740"/>
    <mergeCell ref="AO740:AP740"/>
    <mergeCell ref="B800:M800"/>
    <mergeCell ref="O800:AH800"/>
    <mergeCell ref="B802:M802"/>
    <mergeCell ref="O802:AH802"/>
    <mergeCell ref="B804:AP804"/>
    <mergeCell ref="B806:AP806"/>
    <mergeCell ref="B807:AO807"/>
    <mergeCell ref="B808:AP808"/>
    <mergeCell ref="A742:AP742"/>
    <mergeCell ref="B743:AP743"/>
    <mergeCell ref="B745:AP745"/>
    <mergeCell ref="C752:AP752"/>
    <mergeCell ref="C754:AP754"/>
    <mergeCell ref="C767:AP767"/>
    <mergeCell ref="C769:AP769"/>
    <mergeCell ref="C771:AP771"/>
    <mergeCell ref="C773:AP773"/>
    <mergeCell ref="C775:AP775"/>
    <mergeCell ref="C777:AP777"/>
    <mergeCell ref="C779:AP779"/>
    <mergeCell ref="C781:AP781"/>
    <mergeCell ref="B789:AP789"/>
    <mergeCell ref="B792:M792"/>
    <mergeCell ref="O792:P792"/>
    <mergeCell ref="C181:AP181"/>
    <mergeCell ref="D183:AP188"/>
    <mergeCell ref="D190:AP192"/>
    <mergeCell ref="C194:AP194"/>
    <mergeCell ref="B196:AP196"/>
    <mergeCell ref="B198:AP199"/>
    <mergeCell ref="B201:AP201"/>
    <mergeCell ref="C203:AP203"/>
    <mergeCell ref="C205:AP205"/>
    <mergeCell ref="B208:AP210"/>
    <mergeCell ref="C212:AP212"/>
    <mergeCell ref="C213:D213"/>
    <mergeCell ref="E213:AA213"/>
    <mergeCell ref="AB213:AP213"/>
    <mergeCell ref="C214:AP214"/>
    <mergeCell ref="C215:AP216"/>
    <mergeCell ref="C218:AP218"/>
    <mergeCell ref="B220:AP220"/>
    <mergeCell ref="B222:B223"/>
    <mergeCell ref="C222:AP223"/>
    <mergeCell ref="C225:AP225"/>
    <mergeCell ref="B227:AP227"/>
    <mergeCell ref="C229:W229"/>
    <mergeCell ref="AD229:AP229"/>
    <mergeCell ref="AD231:AP231"/>
    <mergeCell ref="AD233:AP233"/>
    <mergeCell ref="C235:AP235"/>
    <mergeCell ref="B237:AP237"/>
    <mergeCell ref="C239:AP239"/>
    <mergeCell ref="C241:AP241"/>
    <mergeCell ref="B243:AP243"/>
    <mergeCell ref="B244:AP244"/>
    <mergeCell ref="C246:AP246"/>
    <mergeCell ref="C248:AP248"/>
    <mergeCell ref="C249:D249"/>
    <mergeCell ref="E249:Z249"/>
    <mergeCell ref="AA249:AP249"/>
    <mergeCell ref="B284:AP284"/>
    <mergeCell ref="B576:AP578"/>
    <mergeCell ref="B648:AP649"/>
    <mergeCell ref="B748:AP750"/>
    <mergeCell ref="B764:B765"/>
    <mergeCell ref="C764:AP765"/>
    <mergeCell ref="C783:AP783"/>
    <mergeCell ref="C784:AP784"/>
    <mergeCell ref="C785:AP785"/>
    <mergeCell ref="B734:N734"/>
    <mergeCell ref="P734:S734"/>
    <mergeCell ref="T734:U734"/>
    <mergeCell ref="W734:Z734"/>
    <mergeCell ref="AA734:AB734"/>
    <mergeCell ref="AD734:AG734"/>
    <mergeCell ref="AH734:AI734"/>
    <mergeCell ref="AK734:AN734"/>
    <mergeCell ref="AO734:AP734"/>
    <mergeCell ref="B736:N736"/>
    <mergeCell ref="P736:S736"/>
    <mergeCell ref="T736:U736"/>
    <mergeCell ref="W736:Z736"/>
    <mergeCell ref="AA736:AB736"/>
    <mergeCell ref="AD736:AG736"/>
  </mergeCells>
  <dataValidations count="11">
    <dataValidation type="whole" operator="greaterThanOrEqual" allowBlank="1" showInputMessage="1" showErrorMessage="1" error="De waarde die u invult, moet een geheel getal zijn." sqref="Q655:V655 Q657:V657 Q659:V659 Q666:V666 Q668:V668 Q670:V670 B327:E327 Q628:V628 Q630:V630 Q632:V632 Q634:V634 Q621:V621 Q619:V619 Q617:V617 Q615:V615 I596:N596 I598:N598 I600:N600 I584:N584 I586:N586 I588:N588 Q548:V548 Q550:V550 Q552:V552 Q554:V554 Q556:V556 Q558:V558 Q560:V560 Q562:V562 Q566:V566 Q568:V568 Q570:V570 Q572:V572 G540:L540 G542:L542 G527:L527 G529:L529 G514:L514 G516:L516 I501:N501 I499:N499 I497:N497 I495:N495 I493:N493 I491:N491 I489:N489 M486 I487:N487 I485:N485 I483:N483 I481:N481 Q431:T431 Q429:T429 Q421:T421 Q423:T423 Q415:T415 Q413:T413 Q411:T411 Q409:T409 Q407:T407 Q405:T405 Q403:T403 Q401:T401 Q399:T399 Q397:T397 Q395:T395 Q393:T393 Q391:T391 Q365:T365 Q367:T367 T370 Q371:T371 Q369:T369 Q373:T373 Q375:T375 Q377:T377 Q379:T379 Q381:T381 Q383:T383 Q385:T385 Q387:T387 Q389:T389 Q360:T360 B344:E344 B348:E348 B352:E352 Q337:T337 Q340:T340 B322:E322 Q672:V672 I503:N503" xr:uid="{06C8FEEA-5394-467D-941C-D3173BA86F33}">
      <formula1>0</formula1>
    </dataValidation>
    <dataValidation type="whole" allowBlank="1" showInputMessage="1" showErrorMessage="1" error="De waarde die u invult, moet tussen 0000 en 9999 liggen." sqref="R584:U584 R586:U586 R588:U588 R596:U596 R598:U598 R600:U600 P514:S514 P516:S516 P527:S527 P529:S529 P540:S540 S543 S481:V481 S483:V483 S485:V485 S487:V487 S489:V489 S491:V491 S493:V493 S495:V495 S497:V497 S499:V499 S501:V501 S503:V503" xr:uid="{93F53CC7-6D52-4B8A-8EC1-6856370C9F66}">
      <formula1>0</formula1>
      <formula2>9999</formula2>
    </dataValidation>
    <dataValidation type="decimal" operator="greaterThanOrEqual" allowBlank="1" showInputMessage="1" showErrorMessage="1" error="De waarde die u invult, moet groter of gelijk aan nul zijn." sqref="Q706:X706 Q708:X708 Q710:X710 Q712:X712 Q691:X691 B679:I679 Z666:AG666 Z668:AG668 Z670:AG670 AG584:AN584 Z655:AG655 Z657:AG657 Z615:AG615 Z617:AG617 Z619:AG619 Z621:AG621 AG586:AN586 Z672:AG672" xr:uid="{23D8F031-B335-43E6-A203-2481756B27A5}">
      <formula1>0</formula1>
    </dataValidation>
    <dataValidation type="whole" allowBlank="1" showInputMessage="1" showErrorMessage="1" error="De waarde die u invult, moet een geheel getal zijn." sqref="AI94:AN94 Q94:V94 Z94:AE94" xr:uid="{C29A6DDA-F64B-4573-B03B-201314E6D971}">
      <formula1>0</formula1>
      <formula2>99</formula2>
    </dataValidation>
    <dataValidation type="whole" allowBlank="1" showInputMessage="1" showErrorMessage="1" error="De waarde die u invult, moet tussen 0 en 9 liggen." sqref="X792 R792 H263 Q54:T54 V54:X54 Z54:AB54 Z96 T96 K135:M135 B135:E135 G135:I135 K129:X129" xr:uid="{A5AC2267-9E39-4AAE-B4D3-5040055FC228}">
      <formula1>0</formula1>
      <formula2>9</formula2>
    </dataValidation>
    <dataValidation type="whole" allowBlank="1" showInputMessage="1" showErrorMessage="1" error="De waarde die u invult, moet tussen 0000 en 9999 liggen." sqref="AB792:AE792 M263:P263 AD96:AG96" xr:uid="{29603BBE-3E3A-4846-8D7F-21BEF4DA35EB}">
      <formula1>0</formula1>
      <formula2>9</formula2>
    </dataValidation>
    <dataValidation type="whole" allowBlank="1" showInputMessage="1" showErrorMessage="1" error="De waarde die u invult, moet tussen 1000 en 9999 liggen." sqref="Q52:T52 Q168:T168 Q118:T118 Q80:T80 Q70:T70 Q62:T62 Q174:T177 Q179:T194" xr:uid="{006BF8BA-327D-423B-B01E-F31D1E2B6711}">
      <formula1>1000</formula1>
      <formula2>9999</formula2>
    </dataValidation>
    <dataValidation type="whole" allowBlank="1" showInputMessage="1" showErrorMessage="1" error="De waarde die u invult, moet tussen 0 en 1 liggen." sqref="Y96 W792 G263" xr:uid="{539DAD51-AA9D-4B3A-B05B-4E935BC689A5}">
      <formula1>0</formula1>
      <formula2>1</formula2>
    </dataValidation>
    <dataValidation type="whole" allowBlank="1" showInputMessage="1" showErrorMessage="1" error="De waarde die u invult, moet tussen 0 en 3 liggen." sqref="S96 Q792" xr:uid="{DA4A2E2C-6EF4-4C15-BE1D-EE5AE137976B}">
      <formula1>0</formula1>
      <formula2>3</formula2>
    </dataValidation>
    <dataValidation type="whole" allowBlank="1" showInputMessage="1" showErrorMessage="1" sqref="U54 Y54 AC54" xr:uid="{9B346BCC-586F-45B3-B46D-51D105F2D507}">
      <formula1>0</formula1>
      <formula2>9</formula2>
    </dataValidation>
    <dataValidation type="whole" allowBlank="1" showInputMessage="1" showErrorMessage="1" error="De waarde moet steeds liggen tussen 0 en 9999" sqref="P542:S542" xr:uid="{5EC436D4-8A2E-4D7D-B1E7-5039BD904DC6}">
      <formula1>0</formula1>
      <formula2>9999</formula2>
    </dataValidation>
  </dataValidations>
  <hyperlinks>
    <hyperlink ref="B11" r:id="rId1" xr:uid="{B135A10E-DAFB-4AD1-A4B4-9C9E7A81899A}"/>
    <hyperlink ref="J11" r:id="rId2" xr:uid="{383B46DF-D9E4-4406-8E73-A1E0B59D1810}"/>
    <hyperlink ref="B806" r:id="rId3" xr:uid="{8B5A9F24-DB54-4EB2-86C3-67FB95B26306}"/>
    <hyperlink ref="D25" r:id="rId4" xr:uid="{91745A4A-DEE2-4691-9894-93F07E454307}"/>
    <hyperlink ref="D178" r:id="rId5" xr:uid="{FBFEDD75-C7BF-4ECF-8DBD-3D8D1621E7C0}"/>
    <hyperlink ref="E249" r:id="rId6" xr:uid="{4B215638-D898-4FD2-9768-C8A19B10D1F2}"/>
    <hyperlink ref="E213" r:id="rId7" xr:uid="{D249B0F9-ED91-4081-A69E-32DB1572EF25}"/>
  </hyperlinks>
  <pageMargins left="0.23622047244094491" right="0.23622047244094491" top="0.74803149606299213" bottom="0.74803149606299213" header="0.31496062992125984" footer="0.31496062992125984"/>
  <pageSetup paperSize="9" orientation="portrait" r:id="rId8"/>
  <headerFooter>
    <oddFooter>&amp;L&amp;8Subsidieaanvraag voor de aankoop van een gebouw voor het gewoon secundair onderwijs&amp;R&amp;8 pagina &amp;P van &amp;N</oddFooter>
  </headerFooter>
  <rowBreaks count="15" manualBreakCount="15">
    <brk id="257" max="16383" man="1"/>
    <brk id="361" max="16383" man="1"/>
    <brk id="436" max="16383" man="1"/>
    <brk id="504" max="16383" man="1"/>
    <brk id="563" max="16383" man="1"/>
    <brk id="682" max="16383" man="1"/>
    <brk id="719" man="1"/>
    <brk id="477" man="1"/>
    <brk id="560" man="1"/>
    <brk id="641" man="1"/>
    <brk id="164" man="1"/>
    <brk id="387" man="1"/>
    <brk id="312" man="1"/>
    <brk id="76" man="1"/>
    <brk id="786" max="16383"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6" r:id="rId11" name="RB_OnderwijsNet_Vrij">
              <controlPr defaultSize="0" autoFill="0" autoLine="0" autoPict="0">
                <anchor moveWithCells="1">
                  <from>
                    <xdr:col>0</xdr:col>
                    <xdr:colOff>160020</xdr:colOff>
                    <xdr:row>29</xdr:row>
                    <xdr:rowOff>182880</xdr:rowOff>
                  </from>
                  <to>
                    <xdr:col>2</xdr:col>
                    <xdr:colOff>60960</xdr:colOff>
                    <xdr:row>32</xdr:row>
                    <xdr:rowOff>0</xdr:rowOff>
                  </to>
                </anchor>
              </controlPr>
            </control>
          </mc:Choice>
        </mc:AlternateContent>
        <mc:AlternateContent xmlns:mc="http://schemas.openxmlformats.org/markup-compatibility/2006">
          <mc:Choice Requires="x14">
            <control shapeId="1027" r:id="rId12" name="RB_OnderwijsNet_Gem">
              <controlPr defaultSize="0" autoFill="0" autoLine="0" autoPict="0">
                <anchor moveWithCells="1">
                  <from>
                    <xdr:col>14</xdr:col>
                    <xdr:colOff>106680</xdr:colOff>
                    <xdr:row>29</xdr:row>
                    <xdr:rowOff>182880</xdr:rowOff>
                  </from>
                  <to>
                    <xdr:col>16</xdr:col>
                    <xdr:colOff>121920</xdr:colOff>
                    <xdr:row>32</xdr:row>
                    <xdr:rowOff>0</xdr:rowOff>
                  </to>
                </anchor>
              </controlPr>
            </control>
          </mc:Choice>
        </mc:AlternateContent>
        <mc:AlternateContent xmlns:mc="http://schemas.openxmlformats.org/markup-compatibility/2006">
          <mc:Choice Requires="x14">
            <control shapeId="1028" r:id="rId13" name="RB_OnderwijsNet_Prov">
              <controlPr defaultSize="0" autoFill="0" autoLine="0" autoPict="0">
                <anchor moveWithCells="1">
                  <from>
                    <xdr:col>28</xdr:col>
                    <xdr:colOff>106680</xdr:colOff>
                    <xdr:row>29</xdr:row>
                    <xdr:rowOff>182880</xdr:rowOff>
                  </from>
                  <to>
                    <xdr:col>30</xdr:col>
                    <xdr:colOff>121920</xdr:colOff>
                    <xdr:row>32</xdr:row>
                    <xdr:rowOff>0</xdr:rowOff>
                  </to>
                </anchor>
              </controlPr>
            </control>
          </mc:Choice>
        </mc:AlternateContent>
        <mc:AlternateContent xmlns:mc="http://schemas.openxmlformats.org/markup-compatibility/2006">
          <mc:Choice Requires="x14">
            <control shapeId="1029" r:id="rId14" name="RB_Diko_True">
              <controlPr defaultSize="0" autoFill="0" autoLine="0" autoPict="0">
                <anchor moveWithCells="1">
                  <from>
                    <xdr:col>0</xdr:col>
                    <xdr:colOff>160020</xdr:colOff>
                    <xdr:row>39</xdr:row>
                    <xdr:rowOff>182880</xdr:rowOff>
                  </from>
                  <to>
                    <xdr:col>2</xdr:col>
                    <xdr:colOff>60960</xdr:colOff>
                    <xdr:row>41</xdr:row>
                    <xdr:rowOff>160020</xdr:rowOff>
                  </to>
                </anchor>
              </controlPr>
            </control>
          </mc:Choice>
        </mc:AlternateContent>
        <mc:AlternateContent xmlns:mc="http://schemas.openxmlformats.org/markup-compatibility/2006">
          <mc:Choice Requires="x14">
            <control shapeId="1030" r:id="rId15" name="RB_Diko_False">
              <controlPr defaultSize="0" autoFill="0" autoLine="0" autoPict="0">
                <anchor moveWithCells="1">
                  <from>
                    <xdr:col>0</xdr:col>
                    <xdr:colOff>160020</xdr:colOff>
                    <xdr:row>42</xdr:row>
                    <xdr:rowOff>0</xdr:rowOff>
                  </from>
                  <to>
                    <xdr:col>2</xdr:col>
                    <xdr:colOff>60960</xdr:colOff>
                    <xdr:row>44</xdr:row>
                    <xdr:rowOff>38100</xdr:rowOff>
                  </to>
                </anchor>
              </controlPr>
            </control>
          </mc:Choice>
        </mc:AlternateContent>
        <mc:AlternateContent xmlns:mc="http://schemas.openxmlformats.org/markup-compatibility/2006">
          <mc:Choice Requires="x14">
            <control shapeId="1031" r:id="rId16" name="RB_CritRationalisatieProgr_True">
              <controlPr defaultSize="0" autoFill="0" autoLine="0" autoPict="0">
                <anchor moveWithCells="1">
                  <from>
                    <xdr:col>0</xdr:col>
                    <xdr:colOff>160020</xdr:colOff>
                    <xdr:row>145</xdr:row>
                    <xdr:rowOff>0</xdr:rowOff>
                  </from>
                  <to>
                    <xdr:col>2</xdr:col>
                    <xdr:colOff>60960</xdr:colOff>
                    <xdr:row>146</xdr:row>
                    <xdr:rowOff>175260</xdr:rowOff>
                  </to>
                </anchor>
              </controlPr>
            </control>
          </mc:Choice>
        </mc:AlternateContent>
        <mc:AlternateContent xmlns:mc="http://schemas.openxmlformats.org/markup-compatibility/2006">
          <mc:Choice Requires="x14">
            <control shapeId="1032" r:id="rId17" name="RB_CritRationalisatieProgr_F">
              <controlPr defaultSize="0" autoFill="0" autoLine="0" autoPict="0">
                <anchor moveWithCells="1">
                  <from>
                    <xdr:col>0</xdr:col>
                    <xdr:colOff>175260</xdr:colOff>
                    <xdr:row>148</xdr:row>
                    <xdr:rowOff>0</xdr:rowOff>
                  </from>
                  <to>
                    <xdr:col>2</xdr:col>
                    <xdr:colOff>68580</xdr:colOff>
                    <xdr:row>148</xdr:row>
                    <xdr:rowOff>175260</xdr:rowOff>
                  </to>
                </anchor>
              </controlPr>
            </control>
          </mc:Choice>
        </mc:AlternateContent>
        <mc:AlternateContent xmlns:mc="http://schemas.openxmlformats.org/markup-compatibility/2006">
          <mc:Choice Requires="x14">
            <control shapeId="1033" r:id="rId18" name="RB_BeschikSchoolgebVrij_True">
              <controlPr defaultSize="0" autoFill="0" autoLine="0" autoPict="0">
                <anchor moveWithCells="1">
                  <from>
                    <xdr:col>0</xdr:col>
                    <xdr:colOff>160020</xdr:colOff>
                    <xdr:row>152</xdr:row>
                    <xdr:rowOff>0</xdr:rowOff>
                  </from>
                  <to>
                    <xdr:col>2</xdr:col>
                    <xdr:colOff>60960</xdr:colOff>
                    <xdr:row>153</xdr:row>
                    <xdr:rowOff>160020</xdr:rowOff>
                  </to>
                </anchor>
              </controlPr>
            </control>
          </mc:Choice>
        </mc:AlternateContent>
        <mc:AlternateContent xmlns:mc="http://schemas.openxmlformats.org/markup-compatibility/2006">
          <mc:Choice Requires="x14">
            <control shapeId="1034" r:id="rId19" name="RB_BeschikSchoolgebVrij_False">
              <controlPr defaultSize="0" autoFill="0" autoLine="0" autoPict="0">
                <anchor moveWithCells="1">
                  <from>
                    <xdr:col>0</xdr:col>
                    <xdr:colOff>160020</xdr:colOff>
                    <xdr:row>153</xdr:row>
                    <xdr:rowOff>152400</xdr:rowOff>
                  </from>
                  <to>
                    <xdr:col>2</xdr:col>
                    <xdr:colOff>60960</xdr:colOff>
                    <xdr:row>155</xdr:row>
                    <xdr:rowOff>99060</xdr:rowOff>
                  </to>
                </anchor>
              </controlPr>
            </control>
          </mc:Choice>
        </mc:AlternateContent>
        <mc:AlternateContent xmlns:mc="http://schemas.openxmlformats.org/markup-compatibility/2006">
          <mc:Choice Requires="x14">
            <control shapeId="1035" r:id="rId20" name="RB_Prov_Ant">
              <controlPr defaultSize="0" autoFill="0" autoLine="0" autoPict="0">
                <anchor moveWithCells="1">
                  <from>
                    <xdr:col>0</xdr:col>
                    <xdr:colOff>220980</xdr:colOff>
                    <xdr:row>34</xdr:row>
                    <xdr:rowOff>7620</xdr:rowOff>
                  </from>
                  <to>
                    <xdr:col>2</xdr:col>
                    <xdr:colOff>114300</xdr:colOff>
                    <xdr:row>36</xdr:row>
                    <xdr:rowOff>22860</xdr:rowOff>
                  </to>
                </anchor>
              </controlPr>
            </control>
          </mc:Choice>
        </mc:AlternateContent>
        <mc:AlternateContent xmlns:mc="http://schemas.openxmlformats.org/markup-compatibility/2006">
          <mc:Choice Requires="x14">
            <control shapeId="1036" r:id="rId21" name="RB_Prov_BHG">
              <controlPr defaultSize="0" autoFill="0" autoLine="0" autoPict="0">
                <anchor moveWithCells="1">
                  <from>
                    <xdr:col>0</xdr:col>
                    <xdr:colOff>236220</xdr:colOff>
                    <xdr:row>36</xdr:row>
                    <xdr:rowOff>7620</xdr:rowOff>
                  </from>
                  <to>
                    <xdr:col>2</xdr:col>
                    <xdr:colOff>137160</xdr:colOff>
                    <xdr:row>38</xdr:row>
                    <xdr:rowOff>22860</xdr:rowOff>
                  </to>
                </anchor>
              </controlPr>
            </control>
          </mc:Choice>
        </mc:AlternateContent>
        <mc:AlternateContent xmlns:mc="http://schemas.openxmlformats.org/markup-compatibility/2006">
          <mc:Choice Requires="x14">
            <control shapeId="1037" r:id="rId22" name="RB_Prov_Lim">
              <controlPr defaultSize="0" autoFill="0" autoLine="0" autoPict="0">
                <anchor moveWithCells="1">
                  <from>
                    <xdr:col>14</xdr:col>
                    <xdr:colOff>106680</xdr:colOff>
                    <xdr:row>33</xdr:row>
                    <xdr:rowOff>182880</xdr:rowOff>
                  </from>
                  <to>
                    <xdr:col>16</xdr:col>
                    <xdr:colOff>121920</xdr:colOff>
                    <xdr:row>36</xdr:row>
                    <xdr:rowOff>0</xdr:rowOff>
                  </to>
                </anchor>
              </controlPr>
            </control>
          </mc:Choice>
        </mc:AlternateContent>
        <mc:AlternateContent xmlns:mc="http://schemas.openxmlformats.org/markup-compatibility/2006">
          <mc:Choice Requires="x14">
            <control shapeId="1038" r:id="rId23" name="RB_Prov_OV">
              <controlPr defaultSize="0" autoFill="0" autoLine="0" autoPict="0">
                <anchor moveWithCells="1">
                  <from>
                    <xdr:col>14</xdr:col>
                    <xdr:colOff>106680</xdr:colOff>
                    <xdr:row>35</xdr:row>
                    <xdr:rowOff>152400</xdr:rowOff>
                  </from>
                  <to>
                    <xdr:col>16</xdr:col>
                    <xdr:colOff>121920</xdr:colOff>
                    <xdr:row>37</xdr:row>
                    <xdr:rowOff>160020</xdr:rowOff>
                  </to>
                </anchor>
              </controlPr>
            </control>
          </mc:Choice>
        </mc:AlternateContent>
        <mc:AlternateContent xmlns:mc="http://schemas.openxmlformats.org/markup-compatibility/2006">
          <mc:Choice Requires="x14">
            <control shapeId="1039" r:id="rId24" name="RB_Prov_VB">
              <controlPr defaultSize="0" autoFill="0" autoLine="0" autoPict="0">
                <anchor moveWithCells="1">
                  <from>
                    <xdr:col>28</xdr:col>
                    <xdr:colOff>106680</xdr:colOff>
                    <xdr:row>33</xdr:row>
                    <xdr:rowOff>182880</xdr:rowOff>
                  </from>
                  <to>
                    <xdr:col>30</xdr:col>
                    <xdr:colOff>121920</xdr:colOff>
                    <xdr:row>36</xdr:row>
                    <xdr:rowOff>0</xdr:rowOff>
                  </to>
                </anchor>
              </controlPr>
            </control>
          </mc:Choice>
        </mc:AlternateContent>
        <mc:AlternateContent xmlns:mc="http://schemas.openxmlformats.org/markup-compatibility/2006">
          <mc:Choice Requires="x14">
            <control shapeId="1040" r:id="rId25" name="RB_Prov_WV">
              <controlPr defaultSize="0" autoFill="0" autoLine="0" autoPict="0">
                <anchor moveWithCells="1">
                  <from>
                    <xdr:col>28</xdr:col>
                    <xdr:colOff>106680</xdr:colOff>
                    <xdr:row>35</xdr:row>
                    <xdr:rowOff>152400</xdr:rowOff>
                  </from>
                  <to>
                    <xdr:col>30</xdr:col>
                    <xdr:colOff>121920</xdr:colOff>
                    <xdr:row>37</xdr:row>
                    <xdr:rowOff>160020</xdr:rowOff>
                  </to>
                </anchor>
              </controlPr>
            </control>
          </mc:Choice>
        </mc:AlternateContent>
        <mc:AlternateContent xmlns:mc="http://schemas.openxmlformats.org/markup-compatibility/2006">
          <mc:Choice Requires="x14">
            <control shapeId="1041" r:id="rId26" name="RB_Samen_Met_Andere_IM_True">
              <controlPr defaultSize="0" autoFill="0" autoLine="0" autoPict="0">
                <anchor moveWithCells="1">
                  <from>
                    <xdr:col>0</xdr:col>
                    <xdr:colOff>144780</xdr:colOff>
                    <xdr:row>99</xdr:row>
                    <xdr:rowOff>160020</xdr:rowOff>
                  </from>
                  <to>
                    <xdr:col>2</xdr:col>
                    <xdr:colOff>38100</xdr:colOff>
                    <xdr:row>101</xdr:row>
                    <xdr:rowOff>182880</xdr:rowOff>
                  </to>
                </anchor>
              </controlPr>
            </control>
          </mc:Choice>
        </mc:AlternateContent>
        <mc:AlternateContent xmlns:mc="http://schemas.openxmlformats.org/markup-compatibility/2006">
          <mc:Choice Requires="x14">
            <control shapeId="1042" r:id="rId27" name="RB_Samen_Met_Andere_IM_False">
              <controlPr defaultSize="0" autoFill="0" autoLine="0" autoPict="0">
                <anchor moveWithCells="1">
                  <from>
                    <xdr:col>0</xdr:col>
                    <xdr:colOff>144780</xdr:colOff>
                    <xdr:row>101</xdr:row>
                    <xdr:rowOff>121920</xdr:rowOff>
                  </from>
                  <to>
                    <xdr:col>2</xdr:col>
                    <xdr:colOff>38100</xdr:colOff>
                    <xdr:row>103</xdr:row>
                    <xdr:rowOff>160020</xdr:rowOff>
                  </to>
                </anchor>
              </controlPr>
            </control>
          </mc:Choice>
        </mc:AlternateContent>
        <mc:AlternateContent xmlns:mc="http://schemas.openxmlformats.org/markup-compatibility/2006">
          <mc:Choice Requires="x14">
            <control shapeId="1043" r:id="rId28" name="RB_CoordinerendeMacht_True">
              <controlPr defaultSize="0" autoFill="0" autoLine="0" autoPict="0">
                <anchor moveWithCells="1">
                  <from>
                    <xdr:col>0</xdr:col>
                    <xdr:colOff>160020</xdr:colOff>
                    <xdr:row>107</xdr:row>
                    <xdr:rowOff>0</xdr:rowOff>
                  </from>
                  <to>
                    <xdr:col>2</xdr:col>
                    <xdr:colOff>60960</xdr:colOff>
                    <xdr:row>109</xdr:row>
                    <xdr:rowOff>7620</xdr:rowOff>
                  </to>
                </anchor>
              </controlPr>
            </control>
          </mc:Choice>
        </mc:AlternateContent>
        <mc:AlternateContent xmlns:mc="http://schemas.openxmlformats.org/markup-compatibility/2006">
          <mc:Choice Requires="x14">
            <control shapeId="1044" r:id="rId29" name="RB_CoordinerendeMacht_False">
              <controlPr defaultSize="0" autoFill="0" autoLine="0" autoPict="0">
                <anchor moveWithCells="1">
                  <from>
                    <xdr:col>0</xdr:col>
                    <xdr:colOff>160020</xdr:colOff>
                    <xdr:row>109</xdr:row>
                    <xdr:rowOff>0</xdr:rowOff>
                  </from>
                  <to>
                    <xdr:col>2</xdr:col>
                    <xdr:colOff>60960</xdr:colOff>
                    <xdr:row>110</xdr:row>
                    <xdr:rowOff>68580</xdr:rowOff>
                  </to>
                </anchor>
              </controlPr>
            </control>
          </mc:Choice>
        </mc:AlternateContent>
        <mc:AlternateContent xmlns:mc="http://schemas.openxmlformats.org/markup-compatibility/2006">
          <mc:Choice Requires="x14">
            <control shapeId="1045" r:id="rId30" name="CB_Samen_Met_Andere_OI_True">
              <controlPr defaultSize="0" autoFill="0" autoLine="0" autoPict="0">
                <anchor moveWithCells="1">
                  <from>
                    <xdr:col>0</xdr:col>
                    <xdr:colOff>160020</xdr:colOff>
                    <xdr:row>137</xdr:row>
                    <xdr:rowOff>7620</xdr:rowOff>
                  </from>
                  <to>
                    <xdr:col>2</xdr:col>
                    <xdr:colOff>60960</xdr:colOff>
                    <xdr:row>138</xdr:row>
                    <xdr:rowOff>182880</xdr:rowOff>
                  </to>
                </anchor>
              </controlPr>
            </control>
          </mc:Choice>
        </mc:AlternateContent>
        <mc:AlternateContent xmlns:mc="http://schemas.openxmlformats.org/markup-compatibility/2006">
          <mc:Choice Requires="x14">
            <control shapeId="1046" r:id="rId31" name="CB_Samen_Met_Andere_OI_False">
              <controlPr defaultSize="0" autoFill="0" autoLine="0" autoPict="0">
                <anchor moveWithCells="1">
                  <from>
                    <xdr:col>0</xdr:col>
                    <xdr:colOff>160020</xdr:colOff>
                    <xdr:row>138</xdr:row>
                    <xdr:rowOff>160020</xdr:rowOff>
                  </from>
                  <to>
                    <xdr:col>2</xdr:col>
                    <xdr:colOff>60960</xdr:colOff>
                    <xdr:row>141</xdr:row>
                    <xdr:rowOff>7620</xdr:rowOff>
                  </to>
                </anchor>
              </controlPr>
            </control>
          </mc:Choice>
        </mc:AlternateContent>
        <mc:AlternateContent xmlns:mc="http://schemas.openxmlformats.org/markup-compatibility/2006">
          <mc:Choice Requires="x14">
            <control shapeId="1047" r:id="rId32" name="CB_OpenbareVerkoop_T">
              <controlPr defaultSize="0" autoFill="0" autoLine="0" autoPict="0">
                <anchor moveWithCells="1">
                  <from>
                    <xdr:col>0</xdr:col>
                    <xdr:colOff>160020</xdr:colOff>
                    <xdr:row>253</xdr:row>
                    <xdr:rowOff>22860</xdr:rowOff>
                  </from>
                  <to>
                    <xdr:col>1</xdr:col>
                    <xdr:colOff>99060</xdr:colOff>
                    <xdr:row>255</xdr:row>
                    <xdr:rowOff>60960</xdr:rowOff>
                  </to>
                </anchor>
              </controlPr>
            </control>
          </mc:Choice>
        </mc:AlternateContent>
        <mc:AlternateContent xmlns:mc="http://schemas.openxmlformats.org/markup-compatibility/2006">
          <mc:Choice Requires="x14">
            <control shapeId="1048" r:id="rId33" name="CB_OpenbareVerkoop_F">
              <controlPr defaultSize="0" autoFill="0" autoLine="0" autoPict="0">
                <anchor moveWithCells="1">
                  <from>
                    <xdr:col>0</xdr:col>
                    <xdr:colOff>160020</xdr:colOff>
                    <xdr:row>254</xdr:row>
                    <xdr:rowOff>182880</xdr:rowOff>
                  </from>
                  <to>
                    <xdr:col>2</xdr:col>
                    <xdr:colOff>60960</xdr:colOff>
                    <xdr:row>256</xdr:row>
                    <xdr:rowOff>99060</xdr:rowOff>
                  </to>
                </anchor>
              </controlPr>
            </control>
          </mc:Choice>
        </mc:AlternateContent>
        <mc:AlternateContent xmlns:mc="http://schemas.openxmlformats.org/markup-compatibility/2006">
          <mc:Choice Requires="x14">
            <control shapeId="1049" r:id="rId34" name="RB_SamenWerking_OV_PS_True">
              <controlPr defaultSize="0" autoFill="0" autoLine="0" autoPict="0">
                <anchor moveWithCells="1">
                  <from>
                    <xdr:col>0</xdr:col>
                    <xdr:colOff>144780</xdr:colOff>
                    <xdr:row>300</xdr:row>
                    <xdr:rowOff>30480</xdr:rowOff>
                  </from>
                  <to>
                    <xdr:col>2</xdr:col>
                    <xdr:colOff>38100</xdr:colOff>
                    <xdr:row>301</xdr:row>
                    <xdr:rowOff>0</xdr:rowOff>
                  </to>
                </anchor>
              </controlPr>
            </control>
          </mc:Choice>
        </mc:AlternateContent>
        <mc:AlternateContent xmlns:mc="http://schemas.openxmlformats.org/markup-compatibility/2006">
          <mc:Choice Requires="x14">
            <control shapeId="1050" r:id="rId35" name="RB_SamenWerking_OV_PS_False">
              <controlPr defaultSize="0" autoFill="0" autoLine="0" autoPict="0">
                <anchor moveWithCells="1">
                  <from>
                    <xdr:col>0</xdr:col>
                    <xdr:colOff>144780</xdr:colOff>
                    <xdr:row>302</xdr:row>
                    <xdr:rowOff>0</xdr:rowOff>
                  </from>
                  <to>
                    <xdr:col>2</xdr:col>
                    <xdr:colOff>68580</xdr:colOff>
                    <xdr:row>302</xdr:row>
                    <xdr:rowOff>160020</xdr:rowOff>
                  </to>
                </anchor>
              </controlPr>
            </control>
          </mc:Choice>
        </mc:AlternateContent>
        <mc:AlternateContent xmlns:mc="http://schemas.openxmlformats.org/markup-compatibility/2006">
          <mc:Choice Requires="x14">
            <control shapeId="1051" r:id="rId36" name="CB_Dienst_Onr_Erfgoed">
              <controlPr defaultSize="0" autoFill="0" autoLine="0" autoPict="0">
                <anchor moveWithCells="1">
                  <from>
                    <xdr:col>0</xdr:col>
                    <xdr:colOff>152400</xdr:colOff>
                    <xdr:row>304</xdr:row>
                    <xdr:rowOff>175260</xdr:rowOff>
                  </from>
                  <to>
                    <xdr:col>2</xdr:col>
                    <xdr:colOff>45720</xdr:colOff>
                    <xdr:row>306</xdr:row>
                    <xdr:rowOff>7620</xdr:rowOff>
                  </to>
                </anchor>
              </controlPr>
            </control>
          </mc:Choice>
        </mc:AlternateContent>
        <mc:AlternateContent xmlns:mc="http://schemas.openxmlformats.org/markup-compatibility/2006">
          <mc:Choice Requires="x14">
            <control shapeId="1052" r:id="rId37" name="CB_VIPA">
              <controlPr defaultSize="0" autoFill="0" autoLine="0" autoPict="0">
                <anchor moveWithCells="1">
                  <from>
                    <xdr:col>0</xdr:col>
                    <xdr:colOff>152400</xdr:colOff>
                    <xdr:row>307</xdr:row>
                    <xdr:rowOff>7620</xdr:rowOff>
                  </from>
                  <to>
                    <xdr:col>2</xdr:col>
                    <xdr:colOff>83820</xdr:colOff>
                    <xdr:row>307</xdr:row>
                    <xdr:rowOff>160020</xdr:rowOff>
                  </to>
                </anchor>
              </controlPr>
            </control>
          </mc:Choice>
        </mc:AlternateContent>
        <mc:AlternateContent xmlns:mc="http://schemas.openxmlformats.org/markup-compatibility/2006">
          <mc:Choice Requires="x14">
            <control shapeId="1053" r:id="rId38" name="CB_VGC">
              <controlPr defaultSize="0" autoFill="0" autoLine="0" autoPict="0">
                <anchor moveWithCells="1">
                  <from>
                    <xdr:col>0</xdr:col>
                    <xdr:colOff>152400</xdr:colOff>
                    <xdr:row>310</xdr:row>
                    <xdr:rowOff>198120</xdr:rowOff>
                  </from>
                  <to>
                    <xdr:col>2</xdr:col>
                    <xdr:colOff>76200</xdr:colOff>
                    <xdr:row>311</xdr:row>
                    <xdr:rowOff>160020</xdr:rowOff>
                  </to>
                </anchor>
              </controlPr>
            </control>
          </mc:Choice>
        </mc:AlternateContent>
        <mc:AlternateContent xmlns:mc="http://schemas.openxmlformats.org/markup-compatibility/2006">
          <mc:Choice Requires="x14">
            <control shapeId="1054" r:id="rId39" name="CB_Andere_Overheden">
              <controlPr defaultSize="0" autoFill="0" autoLine="0" autoPict="0">
                <anchor moveWithCells="1">
                  <from>
                    <xdr:col>0</xdr:col>
                    <xdr:colOff>160020</xdr:colOff>
                    <xdr:row>312</xdr:row>
                    <xdr:rowOff>0</xdr:rowOff>
                  </from>
                  <to>
                    <xdr:col>2</xdr:col>
                    <xdr:colOff>60960</xdr:colOff>
                    <xdr:row>313</xdr:row>
                    <xdr:rowOff>175260</xdr:rowOff>
                  </to>
                </anchor>
              </controlPr>
            </control>
          </mc:Choice>
        </mc:AlternateContent>
        <mc:AlternateContent xmlns:mc="http://schemas.openxmlformats.org/markup-compatibility/2006">
          <mc:Choice Requires="x14">
            <control shapeId="1055" r:id="rId40" name="CB_GebAfgebrOntrGesubAGIOnGeb1">
              <controlPr defaultSize="0" autoFill="0" autoLine="0" autoPict="0">
                <anchor moveWithCells="1" sizeWithCells="1">
                  <from>
                    <xdr:col>32</xdr:col>
                    <xdr:colOff>83820</xdr:colOff>
                    <xdr:row>513</xdr:row>
                    <xdr:rowOff>0</xdr:rowOff>
                  </from>
                  <to>
                    <xdr:col>34</xdr:col>
                    <xdr:colOff>106680</xdr:colOff>
                    <xdr:row>515</xdr:row>
                    <xdr:rowOff>0</xdr:rowOff>
                  </to>
                </anchor>
              </controlPr>
            </control>
          </mc:Choice>
        </mc:AlternateContent>
        <mc:AlternateContent xmlns:mc="http://schemas.openxmlformats.org/markup-compatibility/2006">
          <mc:Choice Requires="x14">
            <control shapeId="1056" r:id="rId41" name="CB_GebAfgebrOntrGesubAGIOnGeb2">
              <controlPr defaultSize="0" autoFill="0" autoLine="0" autoPict="0">
                <anchor moveWithCells="1" sizeWithCells="1">
                  <from>
                    <xdr:col>32</xdr:col>
                    <xdr:colOff>83820</xdr:colOff>
                    <xdr:row>513</xdr:row>
                    <xdr:rowOff>182880</xdr:rowOff>
                  </from>
                  <to>
                    <xdr:col>34</xdr:col>
                    <xdr:colOff>76200</xdr:colOff>
                    <xdr:row>517</xdr:row>
                    <xdr:rowOff>22860</xdr:rowOff>
                  </to>
                </anchor>
              </controlPr>
            </control>
          </mc:Choice>
        </mc:AlternateContent>
        <mc:AlternateContent xmlns:mc="http://schemas.openxmlformats.org/markup-compatibility/2006">
          <mc:Choice Requires="x14">
            <control shapeId="1057" r:id="rId42" name="CB_BijkomendePlaatsen_False">
              <controlPr defaultSize="0" autoFill="0" autoLine="0" autoPict="0">
                <anchor moveWithCells="1">
                  <from>
                    <xdr:col>0</xdr:col>
                    <xdr:colOff>160020</xdr:colOff>
                    <xdr:row>317</xdr:row>
                    <xdr:rowOff>0</xdr:rowOff>
                  </from>
                  <to>
                    <xdr:col>2</xdr:col>
                    <xdr:colOff>60960</xdr:colOff>
                    <xdr:row>317</xdr:row>
                    <xdr:rowOff>182880</xdr:rowOff>
                  </to>
                </anchor>
              </controlPr>
            </control>
          </mc:Choice>
        </mc:AlternateContent>
        <mc:AlternateContent xmlns:mc="http://schemas.openxmlformats.org/markup-compatibility/2006">
          <mc:Choice Requires="x14">
            <control shapeId="1058" r:id="rId43" name="CB_BijkomendePlaatsen_True">
              <controlPr defaultSize="0" autoFill="0" autoLine="0" autoPict="0">
                <anchor moveWithCells="1">
                  <from>
                    <xdr:col>0</xdr:col>
                    <xdr:colOff>160020</xdr:colOff>
                    <xdr:row>315</xdr:row>
                    <xdr:rowOff>373380</xdr:rowOff>
                  </from>
                  <to>
                    <xdr:col>2</xdr:col>
                    <xdr:colOff>60960</xdr:colOff>
                    <xdr:row>317</xdr:row>
                    <xdr:rowOff>7620</xdr:rowOff>
                  </to>
                </anchor>
              </controlPr>
            </control>
          </mc:Choice>
        </mc:AlternateContent>
        <mc:AlternateContent xmlns:mc="http://schemas.openxmlformats.org/markup-compatibility/2006">
          <mc:Choice Requires="x14">
            <control shapeId="1059" r:id="rId44" name="CB_VerbouwingswerkenNaAankoop_T">
              <controlPr defaultSize="0" autoFill="0" autoLine="0" autoPict="0">
                <anchor moveWithCells="1">
                  <from>
                    <xdr:col>0</xdr:col>
                    <xdr:colOff>228600</xdr:colOff>
                    <xdr:row>257</xdr:row>
                    <xdr:rowOff>182880</xdr:rowOff>
                  </from>
                  <to>
                    <xdr:col>2</xdr:col>
                    <xdr:colOff>0</xdr:colOff>
                    <xdr:row>260</xdr:row>
                    <xdr:rowOff>22860</xdr:rowOff>
                  </to>
                </anchor>
              </controlPr>
            </control>
          </mc:Choice>
        </mc:AlternateContent>
        <mc:AlternateContent xmlns:mc="http://schemas.openxmlformats.org/markup-compatibility/2006">
          <mc:Choice Requires="x14">
            <control shapeId="1060" r:id="rId45" name="CB_VerbouwingswerkenNaAankoop_F">
              <controlPr defaultSize="0" autoFill="0" autoLine="0" autoPict="0">
                <anchor moveWithCells="1">
                  <from>
                    <xdr:col>0</xdr:col>
                    <xdr:colOff>213360</xdr:colOff>
                    <xdr:row>263</xdr:row>
                    <xdr:rowOff>7620</xdr:rowOff>
                  </from>
                  <to>
                    <xdr:col>2</xdr:col>
                    <xdr:colOff>68580</xdr:colOff>
                    <xdr:row>265</xdr:row>
                    <xdr:rowOff>7620</xdr:rowOff>
                  </to>
                </anchor>
              </controlPr>
            </control>
          </mc:Choice>
        </mc:AlternateContent>
        <mc:AlternateContent xmlns:mc="http://schemas.openxmlformats.org/markup-compatibility/2006">
          <mc:Choice Requires="x14">
            <control shapeId="1061" r:id="rId46" name="CB_BeschrijvingGebouwen">
              <controlPr defaultSize="0" autoFill="0" autoLine="0" autoPict="0">
                <anchor moveWithCells="1">
                  <from>
                    <xdr:col>0</xdr:col>
                    <xdr:colOff>160020</xdr:colOff>
                    <xdr:row>756</xdr:row>
                    <xdr:rowOff>0</xdr:rowOff>
                  </from>
                  <to>
                    <xdr:col>2</xdr:col>
                    <xdr:colOff>60960</xdr:colOff>
                    <xdr:row>759</xdr:row>
                    <xdr:rowOff>0</xdr:rowOff>
                  </to>
                </anchor>
              </controlPr>
            </control>
          </mc:Choice>
        </mc:AlternateContent>
        <mc:AlternateContent xmlns:mc="http://schemas.openxmlformats.org/markup-compatibility/2006">
          <mc:Choice Requires="x14">
            <control shapeId="1062" r:id="rId47" name="CB_Verkoopovereenkomst">
              <controlPr defaultSize="0" autoFill="0" autoLine="0" autoPict="0">
                <anchor moveWithCells="1">
                  <from>
                    <xdr:col>0</xdr:col>
                    <xdr:colOff>152400</xdr:colOff>
                    <xdr:row>750</xdr:row>
                    <xdr:rowOff>7620</xdr:rowOff>
                  </from>
                  <to>
                    <xdr:col>1</xdr:col>
                    <xdr:colOff>76200</xdr:colOff>
                    <xdr:row>751</xdr:row>
                    <xdr:rowOff>160020</xdr:rowOff>
                  </to>
                </anchor>
              </controlPr>
            </control>
          </mc:Choice>
        </mc:AlternateContent>
        <mc:AlternateContent xmlns:mc="http://schemas.openxmlformats.org/markup-compatibility/2006">
          <mc:Choice Requires="x14">
            <control shapeId="1063" r:id="rId48" name="CB_KadastraalPlanEnLegger">
              <controlPr defaultSize="0" autoFill="0" autoLine="0" autoPict="0">
                <anchor moveWithCells="1">
                  <from>
                    <xdr:col>0</xdr:col>
                    <xdr:colOff>160020</xdr:colOff>
                    <xdr:row>752</xdr:row>
                    <xdr:rowOff>0</xdr:rowOff>
                  </from>
                  <to>
                    <xdr:col>2</xdr:col>
                    <xdr:colOff>60960</xdr:colOff>
                    <xdr:row>753</xdr:row>
                    <xdr:rowOff>175260</xdr:rowOff>
                  </to>
                </anchor>
              </controlPr>
            </control>
          </mc:Choice>
        </mc:AlternateContent>
        <mc:AlternateContent xmlns:mc="http://schemas.openxmlformats.org/markup-compatibility/2006">
          <mc:Choice Requires="x14">
            <control shapeId="1064" r:id="rId49" name="CB_BodemAttest">
              <controlPr defaultSize="0" autoFill="0" autoLine="0" autoPict="0">
                <anchor moveWithCells="1">
                  <from>
                    <xdr:col>0</xdr:col>
                    <xdr:colOff>160020</xdr:colOff>
                    <xdr:row>754</xdr:row>
                    <xdr:rowOff>7620</xdr:rowOff>
                  </from>
                  <to>
                    <xdr:col>2</xdr:col>
                    <xdr:colOff>60960</xdr:colOff>
                    <xdr:row>756</xdr:row>
                    <xdr:rowOff>22860</xdr:rowOff>
                  </to>
                </anchor>
              </controlPr>
            </control>
          </mc:Choice>
        </mc:AlternateContent>
        <mc:AlternateContent xmlns:mc="http://schemas.openxmlformats.org/markup-compatibility/2006">
          <mc:Choice Requires="x14">
            <control shapeId="1065" r:id="rId50" name="CB_SitPlanAantekopenGeb">
              <controlPr defaultSize="0" autoFill="0" autoLine="0" autoPict="0">
                <anchor moveWithCells="1">
                  <from>
                    <xdr:col>0</xdr:col>
                    <xdr:colOff>160020</xdr:colOff>
                    <xdr:row>758</xdr:row>
                    <xdr:rowOff>7620</xdr:rowOff>
                  </from>
                  <to>
                    <xdr:col>1</xdr:col>
                    <xdr:colOff>76200</xdr:colOff>
                    <xdr:row>760</xdr:row>
                    <xdr:rowOff>22860</xdr:rowOff>
                  </to>
                </anchor>
              </controlPr>
            </control>
          </mc:Choice>
        </mc:AlternateContent>
        <mc:AlternateContent xmlns:mc="http://schemas.openxmlformats.org/markup-compatibility/2006">
          <mc:Choice Requires="x14">
            <control shapeId="1066" r:id="rId51" name="CB_Grondplannen">
              <controlPr defaultSize="0" autoFill="0" autoLine="0" autoPict="0">
                <anchor moveWithCells="1">
                  <from>
                    <xdr:col>0</xdr:col>
                    <xdr:colOff>160020</xdr:colOff>
                    <xdr:row>760</xdr:row>
                    <xdr:rowOff>7620</xdr:rowOff>
                  </from>
                  <to>
                    <xdr:col>1</xdr:col>
                    <xdr:colOff>76200</xdr:colOff>
                    <xdr:row>762</xdr:row>
                    <xdr:rowOff>0</xdr:rowOff>
                  </to>
                </anchor>
              </controlPr>
            </control>
          </mc:Choice>
        </mc:AlternateContent>
        <mc:AlternateContent xmlns:mc="http://schemas.openxmlformats.org/markup-compatibility/2006">
          <mc:Choice Requires="x14">
            <control shapeId="1067" r:id="rId52" name="CB_PublOpenbVerkoop">
              <controlPr defaultSize="0" autoFill="0" autoLine="0" autoPict="0">
                <anchor moveWithCells="1">
                  <from>
                    <xdr:col>0</xdr:col>
                    <xdr:colOff>236220</xdr:colOff>
                    <xdr:row>764</xdr:row>
                    <xdr:rowOff>175260</xdr:rowOff>
                  </from>
                  <to>
                    <xdr:col>2</xdr:col>
                    <xdr:colOff>7620</xdr:colOff>
                    <xdr:row>766</xdr:row>
                    <xdr:rowOff>152400</xdr:rowOff>
                  </to>
                </anchor>
              </controlPr>
            </control>
          </mc:Choice>
        </mc:AlternateContent>
        <mc:AlternateContent xmlns:mc="http://schemas.openxmlformats.org/markup-compatibility/2006">
          <mc:Choice Requires="x14">
            <control shapeId="1068" r:id="rId53" name="CB_BewijsstukSamenwmod">
              <controlPr defaultSize="0" autoFill="0" autoLine="0" autoPict="0">
                <anchor moveWithCells="1">
                  <from>
                    <xdr:col>0</xdr:col>
                    <xdr:colOff>160020</xdr:colOff>
                    <xdr:row>767</xdr:row>
                    <xdr:rowOff>0</xdr:rowOff>
                  </from>
                  <to>
                    <xdr:col>1</xdr:col>
                    <xdr:colOff>76200</xdr:colOff>
                    <xdr:row>768</xdr:row>
                    <xdr:rowOff>144780</xdr:rowOff>
                  </to>
                </anchor>
              </controlPr>
            </control>
          </mc:Choice>
        </mc:AlternateContent>
        <mc:AlternateContent xmlns:mc="http://schemas.openxmlformats.org/markup-compatibility/2006">
          <mc:Choice Requires="x14">
            <control shapeId="1069" r:id="rId54" name="CB_BestekNaAankoop">
              <controlPr defaultSize="0" autoFill="0" autoLine="0" autoPict="0">
                <anchor moveWithCells="1">
                  <from>
                    <xdr:col>0</xdr:col>
                    <xdr:colOff>160020</xdr:colOff>
                    <xdr:row>771</xdr:row>
                    <xdr:rowOff>7620</xdr:rowOff>
                  </from>
                  <to>
                    <xdr:col>1</xdr:col>
                    <xdr:colOff>76200</xdr:colOff>
                    <xdr:row>772</xdr:row>
                    <xdr:rowOff>160020</xdr:rowOff>
                  </to>
                </anchor>
              </controlPr>
            </control>
          </mc:Choice>
        </mc:AlternateContent>
        <mc:AlternateContent xmlns:mc="http://schemas.openxmlformats.org/markup-compatibility/2006">
          <mc:Choice Requires="x14">
            <control shapeId="1070" r:id="rId55" name="CB_VerklInfra">
              <controlPr defaultSize="0" autoFill="0" autoLine="0" autoPict="0">
                <anchor moveWithCells="1">
                  <from>
                    <xdr:col>0</xdr:col>
                    <xdr:colOff>160020</xdr:colOff>
                    <xdr:row>773</xdr:row>
                    <xdr:rowOff>7620</xdr:rowOff>
                  </from>
                  <to>
                    <xdr:col>1</xdr:col>
                    <xdr:colOff>76200</xdr:colOff>
                    <xdr:row>774</xdr:row>
                    <xdr:rowOff>160020</xdr:rowOff>
                  </to>
                </anchor>
              </controlPr>
            </control>
          </mc:Choice>
        </mc:AlternateContent>
        <mc:AlternateContent xmlns:mc="http://schemas.openxmlformats.org/markup-compatibility/2006">
          <mc:Choice Requires="x14">
            <control shapeId="1071" r:id="rId56" name="CB_UitgevoerdeWerken">
              <controlPr defaultSize="0" autoFill="0" autoLine="0" autoPict="0">
                <anchor moveWithCells="1">
                  <from>
                    <xdr:col>0</xdr:col>
                    <xdr:colOff>160020</xdr:colOff>
                    <xdr:row>774</xdr:row>
                    <xdr:rowOff>175260</xdr:rowOff>
                  </from>
                  <to>
                    <xdr:col>1</xdr:col>
                    <xdr:colOff>76200</xdr:colOff>
                    <xdr:row>776</xdr:row>
                    <xdr:rowOff>152400</xdr:rowOff>
                  </to>
                </anchor>
              </controlPr>
            </control>
          </mc:Choice>
        </mc:AlternateContent>
        <mc:AlternateContent xmlns:mc="http://schemas.openxmlformats.org/markup-compatibility/2006">
          <mc:Choice Requires="x14">
            <control shapeId="1072" r:id="rId57" name="CB_HuurOfErfpacht">
              <controlPr defaultSize="0" autoFill="0" autoLine="0" autoPict="0">
                <anchor moveWithCells="1">
                  <from>
                    <xdr:col>0</xdr:col>
                    <xdr:colOff>198120</xdr:colOff>
                    <xdr:row>776</xdr:row>
                    <xdr:rowOff>304800</xdr:rowOff>
                  </from>
                  <to>
                    <xdr:col>1</xdr:col>
                    <xdr:colOff>114300</xdr:colOff>
                    <xdr:row>778</xdr:row>
                    <xdr:rowOff>144780</xdr:rowOff>
                  </to>
                </anchor>
              </controlPr>
            </control>
          </mc:Choice>
        </mc:AlternateContent>
        <mc:AlternateContent xmlns:mc="http://schemas.openxmlformats.org/markup-compatibility/2006">
          <mc:Choice Requires="x14">
            <control shapeId="1073" r:id="rId58" name="CB_EindeHuurOfErfpacht">
              <controlPr defaultSize="0" autoFill="0" autoLine="0" autoPict="0">
                <anchor moveWithCells="1">
                  <from>
                    <xdr:col>0</xdr:col>
                    <xdr:colOff>243840</xdr:colOff>
                    <xdr:row>779</xdr:row>
                    <xdr:rowOff>15240</xdr:rowOff>
                  </from>
                  <to>
                    <xdr:col>2</xdr:col>
                    <xdr:colOff>76200</xdr:colOff>
                    <xdr:row>780</xdr:row>
                    <xdr:rowOff>281940</xdr:rowOff>
                  </to>
                </anchor>
              </controlPr>
            </control>
          </mc:Choice>
        </mc:AlternateContent>
        <mc:AlternateContent xmlns:mc="http://schemas.openxmlformats.org/markup-compatibility/2006">
          <mc:Choice Requires="x14">
            <control shapeId="1074" r:id="rId59" name="CB_BewijsstukBerekBrutoOpp">
              <controlPr defaultSize="0" autoFill="0" autoLine="0" autoPict="0">
                <anchor moveWithCells="1">
                  <from>
                    <xdr:col>0</xdr:col>
                    <xdr:colOff>160020</xdr:colOff>
                    <xdr:row>769</xdr:row>
                    <xdr:rowOff>7620</xdr:rowOff>
                  </from>
                  <to>
                    <xdr:col>1</xdr:col>
                    <xdr:colOff>76200</xdr:colOff>
                    <xdr:row>770</xdr:row>
                    <xdr:rowOff>160020</xdr:rowOff>
                  </to>
                </anchor>
              </controlPr>
            </control>
          </mc:Choice>
        </mc:AlternateContent>
        <mc:AlternateContent xmlns:mc="http://schemas.openxmlformats.org/markup-compatibility/2006">
          <mc:Choice Requires="x14">
            <control shapeId="1075" r:id="rId60" name="CB_OVAM">
              <controlPr defaultSize="0" autoFill="0" autoLine="0" autoPict="0">
                <anchor moveWithCells="1">
                  <from>
                    <xdr:col>0</xdr:col>
                    <xdr:colOff>152400</xdr:colOff>
                    <xdr:row>308</xdr:row>
                    <xdr:rowOff>7620</xdr:rowOff>
                  </from>
                  <to>
                    <xdr:col>2</xdr:col>
                    <xdr:colOff>68580</xdr:colOff>
                    <xdr:row>309</xdr:row>
                    <xdr:rowOff>182880</xdr:rowOff>
                  </to>
                </anchor>
              </controlPr>
            </control>
          </mc:Choice>
        </mc:AlternateContent>
        <mc:AlternateContent xmlns:mc="http://schemas.openxmlformats.org/markup-compatibility/2006">
          <mc:Choice Requires="x14">
            <control shapeId="1076" r:id="rId61" name="CB_LokLOAfgebrOntrGesubAGIOnG1">
              <controlPr defaultSize="0" autoFill="0" autoLine="0" autoPict="0">
                <anchor moveWithCells="1">
                  <from>
                    <xdr:col>33</xdr:col>
                    <xdr:colOff>30480</xdr:colOff>
                    <xdr:row>539</xdr:row>
                    <xdr:rowOff>0</xdr:rowOff>
                  </from>
                  <to>
                    <xdr:col>35</xdr:col>
                    <xdr:colOff>38100</xdr:colOff>
                    <xdr:row>541</xdr:row>
                    <xdr:rowOff>7620</xdr:rowOff>
                  </to>
                </anchor>
              </controlPr>
            </control>
          </mc:Choice>
        </mc:AlternateContent>
        <mc:AlternateContent xmlns:mc="http://schemas.openxmlformats.org/markup-compatibility/2006">
          <mc:Choice Requires="x14">
            <control shapeId="1077" r:id="rId62" name="CB_LokLOAfgebrOntrGesubAGIOnG2">
              <controlPr defaultSize="0" autoFill="0" autoLine="0" autoPict="0">
                <anchor moveWithCells="1">
                  <from>
                    <xdr:col>33</xdr:col>
                    <xdr:colOff>30480</xdr:colOff>
                    <xdr:row>540</xdr:row>
                    <xdr:rowOff>22860</xdr:rowOff>
                  </from>
                  <to>
                    <xdr:col>35</xdr:col>
                    <xdr:colOff>38100</xdr:colOff>
                    <xdr:row>542</xdr:row>
                    <xdr:rowOff>30480</xdr:rowOff>
                  </to>
                </anchor>
              </controlPr>
            </control>
          </mc:Choice>
        </mc:AlternateContent>
        <mc:AlternateContent xmlns:mc="http://schemas.openxmlformats.org/markup-compatibility/2006">
          <mc:Choice Requires="x14">
            <control shapeId="1078" r:id="rId63" name="RB_AankoopBezet_True">
              <controlPr defaultSize="0" autoFill="0" autoLine="0" autoPict="0">
                <anchor moveWithCells="1">
                  <from>
                    <xdr:col>0</xdr:col>
                    <xdr:colOff>220980</xdr:colOff>
                    <xdr:row>210</xdr:row>
                    <xdr:rowOff>7620</xdr:rowOff>
                  </from>
                  <to>
                    <xdr:col>2</xdr:col>
                    <xdr:colOff>45720</xdr:colOff>
                    <xdr:row>212</xdr:row>
                    <xdr:rowOff>30480</xdr:rowOff>
                  </to>
                </anchor>
              </controlPr>
            </control>
          </mc:Choice>
        </mc:AlternateContent>
        <mc:AlternateContent xmlns:mc="http://schemas.openxmlformats.org/markup-compatibility/2006">
          <mc:Choice Requires="x14">
            <control shapeId="1079" r:id="rId64" name="RB_AankoopBezet_False">
              <controlPr defaultSize="0" autoFill="0" autoLine="0" autoPict="0">
                <anchor moveWithCells="1">
                  <from>
                    <xdr:col>0</xdr:col>
                    <xdr:colOff>251460</xdr:colOff>
                    <xdr:row>215</xdr:row>
                    <xdr:rowOff>190500</xdr:rowOff>
                  </from>
                  <to>
                    <xdr:col>2</xdr:col>
                    <xdr:colOff>0</xdr:colOff>
                    <xdr:row>217</xdr:row>
                    <xdr:rowOff>160020</xdr:rowOff>
                  </to>
                </anchor>
              </controlPr>
            </control>
          </mc:Choice>
        </mc:AlternateContent>
        <mc:AlternateContent xmlns:mc="http://schemas.openxmlformats.org/markup-compatibility/2006">
          <mc:Choice Requires="x14">
            <control shapeId="1080" r:id="rId65" name="RB_AankoopSchoolGeb_True">
              <controlPr defaultSize="0" autoFill="0" autoLine="0" autoPict="0">
                <anchor moveWithCells="1">
                  <from>
                    <xdr:col>0</xdr:col>
                    <xdr:colOff>213360</xdr:colOff>
                    <xdr:row>221</xdr:row>
                    <xdr:rowOff>7620</xdr:rowOff>
                  </from>
                  <to>
                    <xdr:col>2</xdr:col>
                    <xdr:colOff>7620</xdr:colOff>
                    <xdr:row>222</xdr:row>
                    <xdr:rowOff>137160</xdr:rowOff>
                  </to>
                </anchor>
              </controlPr>
            </control>
          </mc:Choice>
        </mc:AlternateContent>
        <mc:AlternateContent xmlns:mc="http://schemas.openxmlformats.org/markup-compatibility/2006">
          <mc:Choice Requires="x14">
            <control shapeId="1081" r:id="rId66" name="RB_AankoopSchoolGeb_False">
              <controlPr defaultSize="0" autoFill="0" autoLine="0" autoPict="0">
                <anchor moveWithCells="1">
                  <from>
                    <xdr:col>0</xdr:col>
                    <xdr:colOff>220980</xdr:colOff>
                    <xdr:row>222</xdr:row>
                    <xdr:rowOff>175260</xdr:rowOff>
                  </from>
                  <to>
                    <xdr:col>1</xdr:col>
                    <xdr:colOff>121920</xdr:colOff>
                    <xdr:row>224</xdr:row>
                    <xdr:rowOff>152400</xdr:rowOff>
                  </to>
                </anchor>
              </controlPr>
            </control>
          </mc:Choice>
        </mc:AlternateContent>
        <mc:AlternateContent xmlns:mc="http://schemas.openxmlformats.org/markup-compatibility/2006">
          <mc:Choice Requires="x14">
            <control shapeId="1082" r:id="rId67" name="RB_Huursub_True">
              <controlPr defaultSize="0" autoFill="0" autoLine="0" autoPict="0">
                <anchor moveWithCells="1">
                  <from>
                    <xdr:col>0</xdr:col>
                    <xdr:colOff>198120</xdr:colOff>
                    <xdr:row>226</xdr:row>
                    <xdr:rowOff>182880</xdr:rowOff>
                  </from>
                  <to>
                    <xdr:col>2</xdr:col>
                    <xdr:colOff>30480</xdr:colOff>
                    <xdr:row>230</xdr:row>
                    <xdr:rowOff>22860</xdr:rowOff>
                  </to>
                </anchor>
              </controlPr>
            </control>
          </mc:Choice>
        </mc:AlternateContent>
        <mc:AlternateContent xmlns:mc="http://schemas.openxmlformats.org/markup-compatibility/2006">
          <mc:Choice Requires="x14">
            <control shapeId="1083" r:id="rId68" name="RB_HuurSub_False">
              <controlPr defaultSize="0" autoFill="0" autoLine="0" autoPict="0">
                <anchor moveWithCells="1">
                  <from>
                    <xdr:col>0</xdr:col>
                    <xdr:colOff>251460</xdr:colOff>
                    <xdr:row>234</xdr:row>
                    <xdr:rowOff>0</xdr:rowOff>
                  </from>
                  <to>
                    <xdr:col>2</xdr:col>
                    <xdr:colOff>83820</xdr:colOff>
                    <xdr:row>234</xdr:row>
                    <xdr:rowOff>175260</xdr:rowOff>
                  </to>
                </anchor>
              </controlPr>
            </control>
          </mc:Choice>
        </mc:AlternateContent>
        <mc:AlternateContent xmlns:mc="http://schemas.openxmlformats.org/markup-compatibility/2006">
          <mc:Choice Requires="x14">
            <control shapeId="1084" r:id="rId69" name="RB_VerlatenInfra_True">
              <controlPr defaultSize="0" autoFill="0" autoLine="0" autoPict="0">
                <anchor moveWithCells="1">
                  <from>
                    <xdr:col>0</xdr:col>
                    <xdr:colOff>213360</xdr:colOff>
                    <xdr:row>238</xdr:row>
                    <xdr:rowOff>15240</xdr:rowOff>
                  </from>
                  <to>
                    <xdr:col>2</xdr:col>
                    <xdr:colOff>0</xdr:colOff>
                    <xdr:row>239</xdr:row>
                    <xdr:rowOff>0</xdr:rowOff>
                  </to>
                </anchor>
              </controlPr>
            </control>
          </mc:Choice>
        </mc:AlternateContent>
        <mc:AlternateContent xmlns:mc="http://schemas.openxmlformats.org/markup-compatibility/2006">
          <mc:Choice Requires="x14">
            <control shapeId="1085" r:id="rId70" name="RB_VerlatenInfra_False">
              <controlPr defaultSize="0" autoFill="0" autoLine="0" autoPict="0">
                <anchor moveWithCells="1">
                  <from>
                    <xdr:col>0</xdr:col>
                    <xdr:colOff>228600</xdr:colOff>
                    <xdr:row>240</xdr:row>
                    <xdr:rowOff>0</xdr:rowOff>
                  </from>
                  <to>
                    <xdr:col>2</xdr:col>
                    <xdr:colOff>38100</xdr:colOff>
                    <xdr:row>241</xdr:row>
                    <xdr:rowOff>7620</xdr:rowOff>
                  </to>
                </anchor>
              </controlPr>
            </control>
          </mc:Choice>
        </mc:AlternateContent>
        <mc:AlternateContent xmlns:mc="http://schemas.openxmlformats.org/markup-compatibility/2006">
          <mc:Choice Requires="x14">
            <control shapeId="1086" r:id="rId71" name="RB_UitbreidingOndPatr_True">
              <controlPr defaultSize="0" autoFill="0" autoLine="0" autoPict="0">
                <anchor moveWithCells="1">
                  <from>
                    <xdr:col>0</xdr:col>
                    <xdr:colOff>251460</xdr:colOff>
                    <xdr:row>243</xdr:row>
                    <xdr:rowOff>175260</xdr:rowOff>
                  </from>
                  <to>
                    <xdr:col>2</xdr:col>
                    <xdr:colOff>38100</xdr:colOff>
                    <xdr:row>245</xdr:row>
                    <xdr:rowOff>175260</xdr:rowOff>
                  </to>
                </anchor>
              </controlPr>
            </control>
          </mc:Choice>
        </mc:AlternateContent>
        <mc:AlternateContent xmlns:mc="http://schemas.openxmlformats.org/markup-compatibility/2006">
          <mc:Choice Requires="x14">
            <control shapeId="1087" r:id="rId72" name="RB_UitbreidingOndPatr_False">
              <controlPr defaultSize="0" autoFill="0" autoLine="0" autoPict="0">
                <anchor moveWithCells="1">
                  <from>
                    <xdr:col>0</xdr:col>
                    <xdr:colOff>236220</xdr:colOff>
                    <xdr:row>245</xdr:row>
                    <xdr:rowOff>190500</xdr:rowOff>
                  </from>
                  <to>
                    <xdr:col>2</xdr:col>
                    <xdr:colOff>22860</xdr:colOff>
                    <xdr:row>247</xdr:row>
                    <xdr:rowOff>160020</xdr:rowOff>
                  </to>
                </anchor>
              </controlPr>
            </control>
          </mc:Choice>
        </mc:AlternateContent>
        <mc:AlternateContent xmlns:mc="http://schemas.openxmlformats.org/markup-compatibility/2006">
          <mc:Choice Requires="x14">
            <control shapeId="1088" r:id="rId73" name="RB_AanwijzenAankoper_True">
              <controlPr defaultSize="0" autoFill="0" autoLine="0" autoPict="0">
                <anchor moveWithCells="1">
                  <from>
                    <xdr:col>0</xdr:col>
                    <xdr:colOff>236220</xdr:colOff>
                    <xdr:row>200</xdr:row>
                    <xdr:rowOff>182880</xdr:rowOff>
                  </from>
                  <to>
                    <xdr:col>2</xdr:col>
                    <xdr:colOff>45720</xdr:colOff>
                    <xdr:row>202</xdr:row>
                    <xdr:rowOff>152400</xdr:rowOff>
                  </to>
                </anchor>
              </controlPr>
            </control>
          </mc:Choice>
        </mc:AlternateContent>
        <mc:AlternateContent xmlns:mc="http://schemas.openxmlformats.org/markup-compatibility/2006">
          <mc:Choice Requires="x14">
            <control shapeId="1089" r:id="rId74" name="RB_AanwijzenAankoper_False">
              <controlPr defaultSize="0" autoFill="0" autoLine="0" autoPict="0">
                <anchor moveWithCells="1">
                  <from>
                    <xdr:col>0</xdr:col>
                    <xdr:colOff>251460</xdr:colOff>
                    <xdr:row>203</xdr:row>
                    <xdr:rowOff>0</xdr:rowOff>
                  </from>
                  <to>
                    <xdr:col>2</xdr:col>
                    <xdr:colOff>7620</xdr:colOff>
                    <xdr:row>204</xdr:row>
                    <xdr:rowOff>175260</xdr:rowOff>
                  </to>
                </anchor>
              </controlPr>
            </control>
          </mc:Choice>
        </mc:AlternateContent>
        <mc:AlternateContent xmlns:mc="http://schemas.openxmlformats.org/markup-compatibility/2006">
          <mc:Choice Requires="x14">
            <control shapeId="1090" r:id="rId75" name="RB_ToepassingsgOS_True">
              <controlPr defaultSize="0" autoFill="0" autoLine="0" autoPict="0">
                <anchor moveWithCells="1">
                  <from>
                    <xdr:col>0</xdr:col>
                    <xdr:colOff>259080</xdr:colOff>
                    <xdr:row>179</xdr:row>
                    <xdr:rowOff>7620</xdr:rowOff>
                  </from>
                  <to>
                    <xdr:col>2</xdr:col>
                    <xdr:colOff>68580</xdr:colOff>
                    <xdr:row>181</xdr:row>
                    <xdr:rowOff>15240</xdr:rowOff>
                  </to>
                </anchor>
              </controlPr>
            </control>
          </mc:Choice>
        </mc:AlternateContent>
        <mc:AlternateContent xmlns:mc="http://schemas.openxmlformats.org/markup-compatibility/2006">
          <mc:Choice Requires="x14">
            <control shapeId="1091" r:id="rId76" name="RB_EngagementOS">
              <controlPr defaultSize="0" autoFill="0" autoLine="0" autoPict="0">
                <anchor moveWithCells="1">
                  <from>
                    <xdr:col>1</xdr:col>
                    <xdr:colOff>76200</xdr:colOff>
                    <xdr:row>182</xdr:row>
                    <xdr:rowOff>7620</xdr:rowOff>
                  </from>
                  <to>
                    <xdr:col>2</xdr:col>
                    <xdr:colOff>137160</xdr:colOff>
                    <xdr:row>183</xdr:row>
                    <xdr:rowOff>22860</xdr:rowOff>
                  </to>
                </anchor>
              </controlPr>
            </control>
          </mc:Choice>
        </mc:AlternateContent>
        <mc:AlternateContent xmlns:mc="http://schemas.openxmlformats.org/markup-compatibility/2006">
          <mc:Choice Requires="x14">
            <control shapeId="1092" r:id="rId77" name="RB_KennisnameOS">
              <controlPr defaultSize="0" autoFill="0" autoLine="0" autoPict="0">
                <anchor moveWithCells="1">
                  <from>
                    <xdr:col>1</xdr:col>
                    <xdr:colOff>114300</xdr:colOff>
                    <xdr:row>189</xdr:row>
                    <xdr:rowOff>15240</xdr:rowOff>
                  </from>
                  <to>
                    <xdr:col>3</xdr:col>
                    <xdr:colOff>22860</xdr:colOff>
                    <xdr:row>190</xdr:row>
                    <xdr:rowOff>0</xdr:rowOff>
                  </to>
                </anchor>
              </controlPr>
            </control>
          </mc:Choice>
        </mc:AlternateContent>
        <mc:AlternateContent xmlns:mc="http://schemas.openxmlformats.org/markup-compatibility/2006">
          <mc:Choice Requires="x14">
            <control shapeId="1093" r:id="rId78" name="RB_ToepassingsgOS_False">
              <controlPr defaultSize="0" autoFill="0" autoLine="0" autoPict="0">
                <anchor moveWithCells="1">
                  <from>
                    <xdr:col>0</xdr:col>
                    <xdr:colOff>205740</xdr:colOff>
                    <xdr:row>193</xdr:row>
                    <xdr:rowOff>0</xdr:rowOff>
                  </from>
                  <to>
                    <xdr:col>2</xdr:col>
                    <xdr:colOff>0</xdr:colOff>
                    <xdr:row>194</xdr:row>
                    <xdr:rowOff>30480</xdr:rowOff>
                  </to>
                </anchor>
              </controlPr>
            </control>
          </mc:Choice>
        </mc:AlternateContent>
        <mc:AlternateContent xmlns:mc="http://schemas.openxmlformats.org/markup-compatibility/2006">
          <mc:Choice Requires="x14">
            <control shapeId="1109" r:id="rId79" name="MotUitzondVersnGoedk">
              <controlPr defaultSize="0" autoFill="0" autoLine="0" autoPict="0">
                <anchor moveWithCells="1">
                  <from>
                    <xdr:col>0</xdr:col>
                    <xdr:colOff>236220</xdr:colOff>
                    <xdr:row>761</xdr:row>
                    <xdr:rowOff>160020</xdr:rowOff>
                  </from>
                  <to>
                    <xdr:col>2</xdr:col>
                    <xdr:colOff>53340</xdr:colOff>
                    <xdr:row>764</xdr:row>
                    <xdr:rowOff>45720</xdr:rowOff>
                  </to>
                </anchor>
              </controlPr>
            </control>
          </mc:Choice>
        </mc:AlternateContent>
        <mc:AlternateContent xmlns:mc="http://schemas.openxmlformats.org/markup-compatibility/2006">
          <mc:Choice Requires="x14">
            <control shapeId="1111" r:id="rId80" name="CB_EngOpenstellingSchoolinfra">
              <controlPr defaultSize="0" autoFill="0" autoLine="0" autoPict="0">
                <anchor moveWithCells="1">
                  <from>
                    <xdr:col>0</xdr:col>
                    <xdr:colOff>236220</xdr:colOff>
                    <xdr:row>781</xdr:row>
                    <xdr:rowOff>7620</xdr:rowOff>
                  </from>
                  <to>
                    <xdr:col>2</xdr:col>
                    <xdr:colOff>60960</xdr:colOff>
                    <xdr:row>782</xdr:row>
                    <xdr:rowOff>160020</xdr:rowOff>
                  </to>
                </anchor>
              </controlPr>
            </control>
          </mc:Choice>
        </mc:AlternateContent>
        <mc:AlternateContent xmlns:mc="http://schemas.openxmlformats.org/markup-compatibility/2006">
          <mc:Choice Requires="x14">
            <control shapeId="1112" r:id="rId81" name="CB_VTAOpenstellingSchoolinfra">
              <controlPr defaultSize="0" autoFill="0" autoLine="0" autoPict="0">
                <anchor moveWithCells="1">
                  <from>
                    <xdr:col>1</xdr:col>
                    <xdr:colOff>22860</xdr:colOff>
                    <xdr:row>784</xdr:row>
                    <xdr:rowOff>7620</xdr:rowOff>
                  </from>
                  <to>
                    <xdr:col>2</xdr:col>
                    <xdr:colOff>106680</xdr:colOff>
                    <xdr:row>785</xdr:row>
                    <xdr:rowOff>30480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a2c6e09-0be7-4cb0-a409-8b5599bb63e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554B155E7CE454CBEEC0BDE412DC329" ma:contentTypeVersion="18" ma:contentTypeDescription="Een nieuw document maken." ma:contentTypeScope="" ma:versionID="00949a5a233c36ec6465202c16b1f31e">
  <xsd:schema xmlns:xsd="http://www.w3.org/2001/XMLSchema" xmlns:xs="http://www.w3.org/2001/XMLSchema" xmlns:p="http://schemas.microsoft.com/office/2006/metadata/properties" xmlns:ns3="0a2c6e09-0be7-4cb0-a409-8b5599bb63e0" xmlns:ns4="49dcecb8-a862-4ab0-a221-23ecb49757c5" targetNamespace="http://schemas.microsoft.com/office/2006/metadata/properties" ma:root="true" ma:fieldsID="2bddb3c8398a2e51857cc69e0a16c67e" ns3:_="" ns4:_="">
    <xsd:import namespace="0a2c6e09-0be7-4cb0-a409-8b5599bb63e0"/>
    <xsd:import namespace="49dcecb8-a862-4ab0-a221-23ecb49757c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c6e09-0be7-4cb0-a409-8b5599bb63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dcecb8-a862-4ab0-a221-23ecb49757c5"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2E00D2-D412-42E0-B841-98F62BE4F868}">
  <ds:schemaRefs>
    <ds:schemaRef ds:uri="http://purl.org/dc/terms/"/>
    <ds:schemaRef ds:uri="http://schemas.openxmlformats.org/package/2006/metadata/core-properties"/>
    <ds:schemaRef ds:uri="http://schemas.microsoft.com/office/2006/documentManagement/types"/>
    <ds:schemaRef ds:uri="49dcecb8-a862-4ab0-a221-23ecb49757c5"/>
    <ds:schemaRef ds:uri="http://purl.org/dc/elements/1.1/"/>
    <ds:schemaRef ds:uri="http://schemas.microsoft.com/office/2006/metadata/properties"/>
    <ds:schemaRef ds:uri="http://schemas.microsoft.com/office/infopath/2007/PartnerControls"/>
    <ds:schemaRef ds:uri="0a2c6e09-0be7-4cb0-a409-8b5599bb63e0"/>
    <ds:schemaRef ds:uri="http://www.w3.org/XML/1998/namespace"/>
    <ds:schemaRef ds:uri="http://purl.org/dc/dcmitype/"/>
  </ds:schemaRefs>
</ds:datastoreItem>
</file>

<file path=customXml/itemProps2.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3.xml><?xml version="1.0" encoding="utf-8"?>
<ds:datastoreItem xmlns:ds="http://schemas.openxmlformats.org/officeDocument/2006/customXml" ds:itemID="{28E28094-5812-4A4D-946B-8D92B34D56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c6e09-0be7-4cb0-a409-8b5599bb63e0"/>
    <ds:schemaRef ds:uri="49dcecb8-a862-4ab0-a221-23ecb49757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209</vt:i4>
      </vt:variant>
    </vt:vector>
  </HeadingPairs>
  <TitlesOfParts>
    <vt:vector size="210" baseType="lpstr">
      <vt:lpstr>aanvraag</vt:lpstr>
      <vt:lpstr>AardAanvraag_fldAantalBijkomendePlaatsen</vt:lpstr>
      <vt:lpstr>AardAanvraag_fldAantalLeerlingenNieuweInfra</vt:lpstr>
      <vt:lpstr>AardAanvraag_fldAanvraagMotiveerGeplandeWerken</vt:lpstr>
      <vt:lpstr>AardAanvraag_fldAanvraagOmschrijfGeplandeWerken</vt:lpstr>
      <vt:lpstr>AardAanvraag_fldDatumUitvoeringWerkenJaar</vt:lpstr>
      <vt:lpstr>AardAanvraag_fldDatumUitvoeringWerkenMaand</vt:lpstr>
      <vt:lpstr>AardAanvraag_fldSubsidiesAndereOverhedenAndereWaarde</vt:lpstr>
      <vt:lpstr>AdministratieveGegevens_fldAankoopGebouwAard</vt:lpstr>
      <vt:lpstr>AdministratieveGegevens_fldAankoopGebouwGemeente</vt:lpstr>
      <vt:lpstr>AdministratieveGegevens_fldAankoopGebouwNr</vt:lpstr>
      <vt:lpstr>AdministratieveGegevens_fldAankoopGebouwPostcode</vt:lpstr>
      <vt:lpstr>AdministratieveGegevens_fldAankoopGebouwStraat</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AdministratieveGegevens_fldIBAN</vt:lpstr>
      <vt:lpstr>AdministratieveGegevens_fldIMKBO</vt:lpstr>
      <vt:lpstr>AdministratieveGegevens_fldKadastraleGegevensWerkenDatumAkte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AdministratieveGegevens_fldSamenMetAndereVestiging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BerekeningBestaandBrutoOppervlakte_fldGebouwcode1</vt:lpstr>
      <vt:lpstr>BerekeningBestaandBrutoOppervlakte_fldGebouwcode10</vt:lpstr>
      <vt:lpstr>BerekeningBestaandBrutoOppervlakte_fldGebouwcode11</vt:lpstr>
      <vt:lpstr>BerekeningBestaandBrutoOppervlakte_fldGebouwcode12</vt:lpstr>
      <vt:lpstr>BerekeningBestaandBrutoOppervlakte_fldGebouwcode2</vt:lpstr>
      <vt:lpstr>BerekeningBestaandBrutoOppervlakte_fldGebouwcode3</vt:lpstr>
      <vt:lpstr>BerekeningBestaandBrutoOppervlakte_fldGebouwcode4</vt:lpstr>
      <vt:lpstr>BerekeningBestaandBrutoOppervlakte_fldGebouwcode5</vt:lpstr>
      <vt:lpstr>BerekeningBestaandBrutoOppervlakte_fldGebouwcode6</vt:lpstr>
      <vt:lpstr>BerekeningBestaandBrutoOppervlakte_fldGebouwcode7</vt:lpstr>
      <vt:lpstr>BerekeningBestaandBrutoOppervlakte_fldGebouwcode8</vt:lpstr>
      <vt:lpstr>BerekeningBestaandBrutoOppervlakte_fldGebouwcode9</vt:lpstr>
      <vt:lpstr>BerekeningBestaandBrutoOppervlakte_fldGebouwcodeAfbraak1</vt:lpstr>
      <vt:lpstr>BerekeningBestaandBrutoOppervlakte_fldGebouwcodeAfbraak2</vt:lpstr>
      <vt:lpstr>BerekeningBestaandBrutoOppervlakte_fldGenormeerdeOmgevingBehoudenBrutoOppM2Fietsenberging</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BerekeningBestaandBrutoOppervlakte_fldLokaalLOAfgebrokenOfOntrokkenBouwjaarGebouw1</vt:lpstr>
      <vt:lpstr>BerekeningBestaandBrutoOppervlakte_fldLokaalLOAfgebrokenOfOntrokkenBouwjaarGebouw2</vt:lpstr>
      <vt:lpstr>BerekeningBestaandBrutoOppervlakte_fldLokaalLOAfgebrokenOfOntrokkenBrutoOppM2Gebouw1</vt:lpstr>
      <vt:lpstr>BerekeningBestaandBrutoOppervlakte_fldLokaalLOAfgebrokenOfOntrokkenBrutoOppM2Gebouw2</vt:lpstr>
      <vt:lpstr>BerekeningBestaandBrutoOppervlakte_fldLokaalLOAfgebrokenOfOntrokkenGebouwcodeGebouw1</vt:lpstr>
      <vt:lpstr>BerekeningBestaandBrutoOppervlakte_fldLokaalLOAfgebrokenOfOntrokkenGebouwcodeGebouw2</vt:lpstr>
      <vt:lpstr>BerekeningBestaandBrutoOppervlakte_fldLokaalLOBouwjaarGebouw1</vt:lpstr>
      <vt:lpstr>BerekeningBestaandBrutoOppervlakte_fldLokaalLOBouwjaarGebouw2</vt:lpstr>
      <vt:lpstr>BerekeningBestaandBrutoOppervlakte_fldLokaalLOBrutoOppM2Gebouw1</vt:lpstr>
      <vt:lpstr>BerekeningBestaandBrutoOppervlakte_fldLokaalLOBrutoOppM2Gebouw2</vt:lpstr>
      <vt:lpstr>BerekeningBestaandBrutoOppervlakte_fldSchoolgebouwenBouwjaarGebouw1</vt:lpstr>
      <vt:lpstr>BerekeningBestaandBrutoOppervlakte_fldSchoolgebouwenBouwjaarGebouw10</vt:lpstr>
      <vt:lpstr>BerekeningBestaandBrutoOppervlakte_fldSchoolgebouwenBouwjaarGebouw11</vt:lpstr>
      <vt:lpstr>BerekeningBestaandBrutoOppervlakte_fldSchoolgebouwenBouwjaarGebouw12</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BerekeningBestaandBrutoOppervlakte_fldSchoolgebouwenBouwjaarGebouw9</vt:lpstr>
      <vt:lpstr>BerekeningBestaandBrutoOppervlakte_fldSchoolgebouwenBrutoOppM2Gebouw1</vt:lpstr>
      <vt:lpstr>BerekeningBestaandBrutoOppervlakte_fldSchoolgebouwenBrutoOppM2Gebouw10</vt:lpstr>
      <vt:lpstr>BerekeningBestaandBrutoOppervlakte_fldSchoolgebouwenBrutoOppM2Gebouw11</vt:lpstr>
      <vt:lpstr>BerekeningBestaandBrutoOppervlakte_fldSchoolgebouwenBrutoOppM2Gebouw12</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BerekeningBestaandBrutoOppervlakte_fldSchoolgebouwenBrutoOppM2Gebouw9</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BerekeningBestaandBrutoOppervlakte_fldTechnischeLokalenBrutoOppM2Stookplaats3</vt:lpstr>
      <vt:lpstr>BerekeningBestaandBrutoOppervlakte_fldTechnischeLokalenBrutoOppM2Stookplaats4</vt:lpstr>
      <vt:lpstr>BerekeningFysischeNorm_fdlTotaalAantalLeerlingen</vt:lpstr>
      <vt:lpstr>BerekeningFysischeNorm_fldAantalFiets</vt:lpstr>
      <vt:lpstr>BerekeningFysischeNorm_fldAantalLeerlingenDerdeGraadOfHogereCyclus</vt:lpstr>
      <vt:lpstr>BerekeningFysischeNorm_fldAantalPersoneelsledenHalveOpdracht</vt:lpstr>
      <vt:lpstr>BerekeningFysischeNorm_fldAantalWekelijkseLestijdenLO</vt:lpstr>
      <vt:lpstr>BerekeningMaximaleBrutoOppervlakte_fldAantalLeerlingenPraktischOfKunstvakBouwEersteGraad</vt:lpstr>
      <vt:lpstr>BerekeningMaximaleBrutoOppervlakte_fldAantalLeerlingenPraktischOfKunstvakBouwOverige</vt:lpstr>
      <vt:lpstr>BerekeningMaximaleBrutoOppervlakte_fldAantalLeerlingenPraktischOfKunstvakHoutEersteGraad</vt:lpstr>
      <vt:lpstr>BerekeningMaximaleBrutoOppervlakte_fldAantalLeerlingenPraktischOfKunstvakHoutOverige</vt:lpstr>
      <vt:lpstr>BerekeningMaximaleBrutoOppervlakte_fldLestijdenPraktischOfKunstVakEersteGraad</vt:lpstr>
      <vt:lpstr>BerekeningMaximaleBrutoOppervlakte_fldLestijdenPraktischOfKunstvakStudiegebiedAuto</vt:lpstr>
      <vt:lpstr>BerekeningMaximaleBrutoOppervlakte_fldLestijdenPraktischOfKunstvakStudiegebiedBallet</vt:lpstr>
      <vt:lpstr>BerekeningMaximaleBrutoOppervlakte_fldLestijdenPraktischOfKunstvakStudiegebiedBeeldendeKunst</vt:lpstr>
      <vt:lpstr>BerekeningMaximaleBrutoOppervlakte_fldLestijdenPraktischOfKunstvakStudiegebiedChemie</vt:lpstr>
      <vt:lpstr>BerekeningMaximaleBrutoOppervlakte_fldLestijdenPraktischOfKunstvakStudiegebiedDecoratieveTechnieken</vt:lpstr>
      <vt:lpstr>BerekeningMaximaleBrutoOppervlakte_fldLestijdenPraktischOfKunstvakStudiegebiedFotografie</vt:lpstr>
      <vt:lpstr>BerekeningMaximaleBrutoOppervlakte_fldLestijdenPraktischOfKunstvakStudiegebiedGlastechnieken</vt:lpstr>
      <vt:lpstr>BerekeningMaximaleBrutoOppervlakte_fldLestijdenPraktischOfKunstvakStudiegebiedGrafischeTechnieken</vt:lpstr>
      <vt:lpstr>BerekeningMaximaleBrutoOppervlakte_fldLestijdenPraktischOfKunstvakStudiegebiedHandel</vt:lpstr>
      <vt:lpstr>BerekeningMaximaleBrutoOppervlakte_fldLestijdenPraktischOfKunstvakStudiegebiedHout</vt:lpstr>
      <vt:lpstr>BerekeningMaximaleBrutoOppervlakte_fldLestijdenPraktischOfKunstvakStudiegebiedJuwelen</vt:lpstr>
      <vt:lpstr>BerekeningMaximaleBrutoOppervlakte_fldLestijdenPraktischOfKunstvakStudiegebiedKoelingEnWarmte</vt:lpstr>
      <vt:lpstr>BerekeningMaximaleBrutoOppervlakte_fldLestijdenPraktischOfKunstvakStudiegebiedLandEnTuinbouw</vt:lpstr>
      <vt:lpstr>BerekeningMaximaleBrutoOppervlakte_fldLestijdenPraktischOfKunstvakStudiegebiedLichaamsverzorging</vt:lpstr>
      <vt:lpstr>BerekeningMaximaleBrutoOppervlakte_fldLestijdenPraktischOfKunstvakStudiegebiedMaritiemeOpleidingen</vt:lpstr>
      <vt:lpstr>BerekeningMaximaleBrutoOppervlakte_fldLestijdenPraktischOfKunstvakStudiegebiedMechanicaElektriciteit</vt:lpstr>
      <vt:lpstr>BerekeningMaximaleBrutoOppervlakte_fldLestijdenPraktischOfKunstvakStudiegebiedMode</vt:lpstr>
      <vt:lpstr>BerekeningMaximaleBrutoOppervlakte_fldLestijdenPraktischOfKunstvakStudiegebiedMuziekinstrumentenBouw</vt:lpstr>
      <vt:lpstr>BerekeningMaximaleBrutoOppervlakte_fldLestijdenPraktischOfKunstvakStudiegebiedOptiek</vt:lpstr>
      <vt:lpstr>BerekeningMaximaleBrutoOppervlakte_fldLestijdenPraktischOfKunstvakStudiegebiedOrthopedischeTechnieken</vt:lpstr>
      <vt:lpstr>BerekeningMaximaleBrutoOppervlakte_fldLestijdenPraktischOfKunstvakStudiegebiedPersonenzorg</vt:lpstr>
      <vt:lpstr>BerekeningMaximaleBrutoOppervlakte_fldLestijdenPraktischOfKunstvakStudiegebiedPodiumKunsten</vt:lpstr>
      <vt:lpstr>BerekeningMaximaleBrutoOppervlakte_fldLestijdenPraktischOfKunstvakStudiegebiedTandtechnieken</vt:lpstr>
      <vt:lpstr>BerekeningMaximaleBrutoOppervlakte_fldLestijdenPraktischOfKunstvakStudiegebiedTextiel</vt:lpstr>
      <vt:lpstr>BerekeningMaximaleBrutoOppervlakte_fldLestijdenPraktischOfKunstvakStudiegebiedToerisme</vt:lpstr>
      <vt:lpstr>BerekeningMaximaleBrutoOppervlakte_fldLestijdenPraktischOfKunstvakStudiegebiedVoeding</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Ondertekening_fdlOndertekeningVoorEnAchternaam</vt:lpstr>
      <vt:lpstr>Ondertekening_fldOndertekeningFunctie</vt:lpstr>
      <vt:lpstr>Ondertekening_fldOndertekeningHandtekening</vt:lpstr>
      <vt:lpstr>Ondertekening_fldOndertekeningsDatum</vt:lpstr>
      <vt:lpstr>Ontvangstdatum_fldOntvangstdatum</vt:lpstr>
      <vt:lpstr>OppervlakteNieuwbouwEnKostprijs_fldBouwjaarLokalenLOGebouw1Aankoop</vt:lpstr>
      <vt:lpstr>OppervlakteNieuwbouwEnKostprijs_fldBouwjaarLokalenLOGebouw1Afbraak</vt:lpstr>
      <vt:lpstr>OppervlakteNieuwbouwEnKostprijs_fldBouwjaarSchoollokalenGebouw1Aankoop</vt:lpstr>
      <vt:lpstr>OppervlakteNieuwbouwEnKostprijs_fldBouwjaarSchoollokalenGebouw1Afbraak</vt:lpstr>
      <vt:lpstr>OppervlakteNieuwbouwEnKostprijs_fldBouwjaarTechnischeLokalenGebouw1Aankoop</vt:lpstr>
      <vt:lpstr>OppervlakteNieuwbouwEnKostprijs_fldBouwjaarTechnischeLokalenGebouw1Afbraak</vt:lpstr>
      <vt:lpstr>OppervlakteNieuwbouwEnKostprijs_fldBrutoOppFietsenbergplaatsAfbraak</vt:lpstr>
      <vt:lpstr>OppervlakteNieuwbouwEnKostprijs_fldBrutoOppLokalenLOGebouw1Aankoop</vt:lpstr>
      <vt:lpstr>OppervlakteNieuwbouwEnKostprijs_fldBrutoOppLokalenLOGebouw1Afbraak</vt:lpstr>
      <vt:lpstr>OppervlakteNieuwbouwEnKostprijs_fldBrutoOppOpenSpeelplaatsAfbraak</vt:lpstr>
      <vt:lpstr>OppervlakteNieuwbouwEnKostprijs_fldBrutoOppOverdekteSpeelplaatsAfbraak</vt:lpstr>
      <vt:lpstr>OppervlakteNieuwbouwEnKostprijs_fldBrutoOppParkeerEnManoeuvreerruimteAfbraak</vt:lpstr>
      <vt:lpstr>OppervlakteNieuwbouwEnKostprijs_fldBrutoOppSchoollokalenGebouw1Aankoop</vt:lpstr>
      <vt:lpstr>OppervlakteNieuwbouwEnKostprijs_fldBrutoOppSchoollokalenGebouw1Afbraak</vt:lpstr>
      <vt:lpstr>OppervlakteNieuwbouwEnKostprijs_fldBrutoOppTechnischeLokalenGebouw1Aankoop</vt:lpstr>
      <vt:lpstr>OppervlakteNieuwbouwEnKostprijs_fldBrutoOppTechnischeLokalenGebouw1Afbraak</vt:lpstr>
      <vt:lpstr>OppervlakteNieuwbouwEnKostprijs_fldKostprijsLokalenLOGebouw1Aankoop</vt:lpstr>
      <vt:lpstr>OppervlakteNieuwbouwEnKostprijs_fldKostprijsSchoollokalenGebouw1Aankoop</vt:lpstr>
      <vt:lpstr>OppervlakteNieuwbouwEnKostprijs_fldKostprijsTechnischeLokalenGebouw1Aankoop</vt:lpstr>
      <vt:lpstr>OppervlakteNieuwbouwEnKostprijs_fldNieuwbouwGenormeerdeOmgevingBrutoOppM2Fietsenberging</vt:lpstr>
      <vt:lpstr>OppervlakteNieuwbouwEnKostprijs_fldNieuwbouwGenormeerdeOmgevingBrutoOppM2OpenSpeelplaats</vt:lpstr>
      <vt:lpstr>OppervlakteNieuwbouwEnKostprijs_fldNieuwbouwGenormeerdeOmgevingBrutoOppM2OverdekteSpeelplaats</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OppervlakteNieuwbouwEnKostprijs_fldNieuwbouwGenormeerdeOmgevingKostprijsOpenSpeelplaats</vt:lpstr>
      <vt:lpstr>OppervlakteNieuwbouwEnKostprijs_fldNieuwbouwGenormeerdeOmgevingKostprijsOverdekteSpeelplaats</vt:lpstr>
      <vt:lpstr>OppervlakteNieuwbouwEnKostprijs_fldNieuwbouwGenormeerdeOmgevingKostprijsParkeerEnManoeuvreerruimte</vt:lpstr>
      <vt:lpstr>OppervlakteVerbouwingswerkenEnKostprijs_fldKostprijsNietGenormeerdeOmgevingswerken</vt:lpstr>
      <vt:lpstr>OppervlakteVerbouwingswerkenEnKostprijs_fldVerbouwingswerkenBrutoOppM2LokalenLO</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OppervlakteVerbouwingswerkenEnKostprijs_fldVerbouwingswerkenGenormeerdeOmgevingswerkenBrutoOppM2OpenSpeelplaats</vt:lpstr>
      <vt:lpstr>OppervlakteVerbouwingswerkenEnKostprijs_fldVerbouwingswerkenGenormeerdeOmgevingswerkenBrutoOppM2OverdekteSpeelplaats</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OppervlakteVerbouwingswerkenEnKostprijs_fldVerbouwingswerkenGenormeerdeOmgevingswerkenKostprijsOpenSpeelplaats</vt:lpstr>
      <vt:lpstr>OppervlakteVerbouwingswerkenEnKostprijs_fldVerbouwingswerkenGenormeerdeOmgevingswerkenKostprijsOverdekteSpeelplaats</vt:lpstr>
      <vt:lpstr>OppervlakteVerbouwingswerkenEnKostprijs_fldVerbouwingswerkenGenormeerdeOmgevingswerkenKostprijsParkeerEnManoeuvreerruimte</vt:lpstr>
      <vt:lpstr>OppervlakteVerbouwingswerkenEnKostprijs_fldVerbouwingswerkenKostprijsLokalenLO</vt:lpstr>
      <vt:lpstr>OppervlakteVerbouwingswerkenEnKostprijs_fldVerbouwingswerkenKostprijsSchoolgebouwen</vt:lpstr>
      <vt:lpstr>OppervlakteVerbouwingswerkenEnKostprijs_fldVerbouwingswerkenKostprijsTechnischeLokalen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Maesen, Katleen</cp:lastModifiedBy>
  <cp:revision/>
  <dcterms:created xsi:type="dcterms:W3CDTF">2018-11-26T12:43:02Z</dcterms:created>
  <dcterms:modified xsi:type="dcterms:W3CDTF">2024-02-22T08:43:31Z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0x0101001554B155E7CE454CBEEC0BDE412DC329</vt:lpwstr>
  </property>
  <property fmtid="{D5CDD505-2E9C-101B-9397-08002B2CF9AE}" pid="3" name="DossierNummerColligo">
    <vt:lpwstr/>
  </property>
</Properties>
</file>