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89695102-137B-4406-ADE8-91863FF62557}" xr6:coauthVersionLast="47" xr6:coauthVersionMax="47" xr10:uidLastSave="{00000000-0000-0000-0000-000000000000}"/>
  <workbookProtection workbookAlgorithmName="SHA-512" workbookHashValue="SwKfMW8Ph7bUsVFASoFk5CviBjgdth3NjanSfGeUIJwXcX8Zn1GmGJwidm/58sy0Yy/Z1Tea7GCwjxGcd1bynA==" workbookSaltValue="/cCI3FjuOed83lJGK4F66A=="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aanvraag!$B$321</definedName>
    <definedName name="AardAanvraag_fldAantalLeerlingenNieuweInfra">aanvraag!$B$325</definedName>
    <definedName name="AardAanvraag_fldAanvraagMotiveerGeplandeWerken">aanvraag!$B$283</definedName>
    <definedName name="AardAanvraag_fldAanvraagOmschrijfGeplandeWerken">aanvraag!$B$266</definedName>
    <definedName name="AardAanvraag_fldDatumUitvoeringWerkenJaar">aanvraag!$M$261:$P$261</definedName>
    <definedName name="AardAanvraag_fldDatumUitvoeringWerkenMaand">aanvraag!$G$261:$H$261</definedName>
    <definedName name="AardAanvraag_fldSubsidiesAndereOverhedenAndereWaarde">aanvraag!$J$311</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aanvraag!$I$130:$P$130</definedName>
    <definedName name="AdministratieveGegevens_fldCoördinerendeIMemail">aanvraag!$Q$123</definedName>
    <definedName name="AdministratieveGegevens_fldCoördinerendeIMGemeente">aanvraag!$V$117</definedName>
    <definedName name="AdministratieveGegevens_fldCoördinerendeIMGSM">aanvraag!$Q$121</definedName>
    <definedName name="AdministratieveGegevens_fldCoördinerendeIMNaam">aanvraag!$Q$113</definedName>
    <definedName name="AdministratieveGegevens_fldCoördinerendeIMNr">aanvraag!$AM$115</definedName>
    <definedName name="AdministratieveGegevens_fldCoördinerendeIMPostcode">aanvraag!$Q$117</definedName>
    <definedName name="AdministratieveGegevens_fldCoördinerendeIMStraat">aanvraag!$Q$115</definedName>
    <definedName name="AdministratieveGegevens_fldCoördinerendeIMTelefoon">aanvraag!$Q$119</definedName>
    <definedName name="AdministratieveGegevens_fldIBAN">aanvraag!$I$128:$X$128</definedName>
    <definedName name="AdministratieveGegevens_fldIMKBO">aanvraag!$B$134:$E$134,aanvraag!$G$134:$I$134,aanvraag!$K$134:$M$134</definedName>
    <definedName name="AdministratieveGegevens_fldKadastraleGegevensWerkenDatumAkte">aanvraag!$S$96:$T$96,aanvraag!$Y$96:$Z$96,aanvraag!$AD$96:$AG$96</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aanvraag!$AD$138</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BerekeningBestaandBrutoOppervlakte_fldGebouwAfgebrokenOfOntrokkenBouwjaarGebouw1">aanvraag!$P$520</definedName>
    <definedName name="BerekeningBestaandBrutoOppervlakte_fldGebouwAfgebrokenOfOntrokkenBouwjaarGebouw2">aanvraag!$P$522</definedName>
    <definedName name="BerekeningBestaandBrutoOppervlakte_fldGebouwAfgebrokenOfOntrokkenBrutoOppM2Gebouw1">aanvraag!$G$520</definedName>
    <definedName name="BerekeningBestaandBrutoOppervlakte_fldGebouwAfgebrokenOfOntrokkenBrutoOppM2Gebouw2">aanvraag!$G$522</definedName>
    <definedName name="BerekeningBestaandBrutoOppervlakte_fldGebouwcode1">aanvraag!$B$487</definedName>
    <definedName name="BerekeningBestaandBrutoOppervlakte_fldGebouwcode10">aanvraag!$B$505</definedName>
    <definedName name="BerekeningBestaandBrutoOppervlakte_fldGebouwcode11">aanvraag!$B$507</definedName>
    <definedName name="BerekeningBestaandBrutoOppervlakte_fldGebouwcode12">aanvraag!$B$509</definedName>
    <definedName name="BerekeningBestaandBrutoOppervlakte_fldGebouwcode2">aanvraag!$B$489</definedName>
    <definedName name="BerekeningBestaandBrutoOppervlakte_fldGebouwcode3">aanvraag!$B$491</definedName>
    <definedName name="BerekeningBestaandBrutoOppervlakte_fldGebouwcode4">aanvraag!$B$493</definedName>
    <definedName name="BerekeningBestaandBrutoOppervlakte_fldGebouwcode5">aanvraag!$B$495</definedName>
    <definedName name="BerekeningBestaandBrutoOppervlakte_fldGebouwcode6">aanvraag!$B$497</definedName>
    <definedName name="BerekeningBestaandBrutoOppervlakte_fldGebouwcode7">aanvraag!$B$499</definedName>
    <definedName name="BerekeningBestaandBrutoOppervlakte_fldGebouwcode8">aanvraag!$B$501</definedName>
    <definedName name="BerekeningBestaandBrutoOppervlakte_fldGebouwcode9">aanvraag!$B$503</definedName>
    <definedName name="BerekeningBestaandBrutoOppervlakte_fldGebouwcodeAfbraak1">aanvraag!$B$520</definedName>
    <definedName name="BerekeningBestaandBrutoOppervlakte_fldGebouwcodeAfbraak2">aanvraag!$B$522</definedName>
    <definedName name="BerekeningBestaandBrutoOppervlakte_fldGenormeerdeOmgevingBehoudenBrutoOppM2Fietsenberging">aanvraag!$Q$573</definedName>
    <definedName name="BerekeningBestaandBrutoOppervlakte_fldGenormeerdeOmgevingBehoudenBrutoOppM2OpenEnOverdekteSpeelplaats">aanvraag!$Q$575</definedName>
    <definedName name="BerekeningBestaandBrutoOppervlakte_fldGenormeerdeOmgevingBehoudenBrutoOppM2OverdekteSpeelplaats">aanvraag!$Q$571</definedName>
    <definedName name="BerekeningBestaandBrutoOppervlakte_fldGenormeerdeOmgevingBehoudenBrutoOppM2ParkeerEnManoeuvreerruimte">aanvraag!$Q$577</definedName>
    <definedName name="BerekeningBestaandBrutoOppervlakte_fldLokaalLOAfgebrokenOfOntrokkenBouwjaarGebouw1">aanvraag!$P$544</definedName>
    <definedName name="BerekeningBestaandBrutoOppervlakte_fldLokaalLOAfgebrokenOfOntrokkenBouwjaarGebouw2">aanvraag!$P$546</definedName>
    <definedName name="BerekeningBestaandBrutoOppervlakte_fldLokaalLOAfgebrokenOfOntrokkenBrutoOppM2Gebouw1">aanvraag!$G$544</definedName>
    <definedName name="BerekeningBestaandBrutoOppervlakte_fldLokaalLOAfgebrokenOfOntrokkenBrutoOppM2Gebouw2">aanvraag!$G$546</definedName>
    <definedName name="BerekeningBestaandBrutoOppervlakte_fldLokaalLOAfgebrokenOfOntrokkenGebouwcodeGebouw1">aanvraag!$B$544</definedName>
    <definedName name="BerekeningBestaandBrutoOppervlakte_fldLokaalLOAfgebrokenOfOntrokkenGebouwcodeGebouw2">aanvraag!$B$546</definedName>
    <definedName name="BerekeningBestaandBrutoOppervlakte_fldLokaalLOBouwjaarGebouw1">aanvraag!$P$532</definedName>
    <definedName name="BerekeningBestaandBrutoOppervlakte_fldLokaalLOBouwjaarGebouw2">aanvraag!$P$534</definedName>
    <definedName name="BerekeningBestaandBrutoOppervlakte_fldLokaalLOBrutoOppM2Gebouw1">aanvraag!$G$532</definedName>
    <definedName name="BerekeningBestaandBrutoOppervlakte_fldLokaalLOBrutoOppM2Gebouw2">aanvraag!$G$534</definedName>
    <definedName name="BerekeningBestaandBrutoOppervlakte_fldSchoolgebouwenBouwjaarGebouw1">aanvraag!$S$487</definedName>
    <definedName name="BerekeningBestaandBrutoOppervlakte_fldSchoolgebouwenBouwjaarGebouw10">aanvraag!$S$505</definedName>
    <definedName name="BerekeningBestaandBrutoOppervlakte_fldSchoolgebouwenBouwjaarGebouw11">aanvraag!$S$507</definedName>
    <definedName name="BerekeningBestaandBrutoOppervlakte_fldSchoolgebouwenBouwjaarGebouw12">aanvraag!$S$509</definedName>
    <definedName name="BerekeningBestaandBrutoOppervlakte_fldSchoolgebouwenBouwjaarGebouw2">aanvraag!$S$489</definedName>
    <definedName name="BerekeningBestaandBrutoOppervlakte_fldSchoolgebouwenBouwjaarGebouw3">aanvraag!$S$491</definedName>
    <definedName name="BerekeningBestaandBrutoOppervlakte_fldSchoolgebouwenBouwjaarGebouw4">aanvraag!$S$493</definedName>
    <definedName name="BerekeningBestaandBrutoOppervlakte_fldSchoolgebouwenBouwjaarGebouw5">aanvraag!$S$495</definedName>
    <definedName name="BerekeningBestaandBrutoOppervlakte_fldSchoolgebouwenBouwjaarGebouw6">aanvraag!$S$497</definedName>
    <definedName name="BerekeningBestaandBrutoOppervlakte_fldSchoolgebouwenBouwjaarGebouw7">aanvraag!$S$499</definedName>
    <definedName name="BerekeningBestaandBrutoOppervlakte_fldSchoolgebouwenBouwjaarGebouw8">aanvraag!$S$501</definedName>
    <definedName name="BerekeningBestaandBrutoOppervlakte_fldSchoolgebouwenBouwjaarGebouw9">aanvraag!$S$503</definedName>
    <definedName name="BerekeningBestaandBrutoOppervlakte_fldSchoolgebouwenBrutoOppM2Gebouw1">aanvraag!$I$487</definedName>
    <definedName name="BerekeningBestaandBrutoOppervlakte_fldSchoolgebouwenBrutoOppM2Gebouw10">aanvraag!$I$505</definedName>
    <definedName name="BerekeningBestaandBrutoOppervlakte_fldSchoolgebouwenBrutoOppM2Gebouw11">aanvraag!$I$507</definedName>
    <definedName name="BerekeningBestaandBrutoOppervlakte_fldSchoolgebouwenBrutoOppM2Gebouw12">aanvraag!$I$509</definedName>
    <definedName name="BerekeningBestaandBrutoOppervlakte_fldSchoolgebouwenBrutoOppM2Gebouw2">aanvraag!$I$489</definedName>
    <definedName name="BerekeningBestaandBrutoOppervlakte_fldSchoolgebouwenBrutoOppM2Gebouw3">aanvraag!$I$491</definedName>
    <definedName name="BerekeningBestaandBrutoOppervlakte_fldSchoolgebouwenBrutoOppM2Gebouw4">aanvraag!$I$493</definedName>
    <definedName name="BerekeningBestaandBrutoOppervlakte_fldSchoolgebouwenBrutoOppM2Gebouw5">aanvraag!$I$495</definedName>
    <definedName name="BerekeningBestaandBrutoOppervlakte_fldSchoolgebouwenBrutoOppM2Gebouw6">aanvraag!$I$497</definedName>
    <definedName name="BerekeningBestaandBrutoOppervlakte_fldSchoolgebouwenBrutoOppM2Gebouw7">aanvraag!$I$499</definedName>
    <definedName name="BerekeningBestaandBrutoOppervlakte_fldSchoolgebouwenBrutoOppM2Gebouw8">aanvraag!$I$501</definedName>
    <definedName name="BerekeningBestaandBrutoOppervlakte_fldSchoolgebouwenBrutoOppM2Gebouw9">aanvraag!$I$503</definedName>
    <definedName name="BerekeningBestaandBrutoOppervlakte_fldTechnischeLokalenBrutoOppM2AndereLokalen">aanvraag!$Q$567</definedName>
    <definedName name="BerekeningBestaandBrutoOppervlakte_fldTechnischeLokalenBrutoOppM2Hoogspanningscabine">aanvraag!$Q$561</definedName>
    <definedName name="BerekeningBestaandBrutoOppervlakte_fldTechnischeLokalenBrutoOppM2Machinekamer">aanvraag!$Q$563</definedName>
    <definedName name="BerekeningBestaandBrutoOppervlakte_fldTechnischeLokalenBrutoOppM2OpslagplaatsBrandstof">aanvraag!$Q$565</definedName>
    <definedName name="BerekeningBestaandBrutoOppervlakte_fldTechnischeLokalenBrutoOppM2Stookplaats1">aanvraag!$Q$553</definedName>
    <definedName name="BerekeningBestaandBrutoOppervlakte_fldTechnischeLokalenBrutoOppM2Stookplaats2">aanvraag!$Q$555</definedName>
    <definedName name="BerekeningBestaandBrutoOppervlakte_fldTechnischeLokalenBrutoOppM2Stookplaats3">aanvraag!$Q$557</definedName>
    <definedName name="BerekeningBestaandBrutoOppervlakte_fldTechnischeLokalenBrutoOppM2Stookplaats4">aanvraag!$Q$559</definedName>
    <definedName name="BerekeningFysischeNorm_fldAantalFiets">aanvraag!$B$347</definedName>
    <definedName name="BerekeningFysischeNorm_fldAantalLeerlingenOpleidingsvorm1">aanvraag!$Q$335</definedName>
    <definedName name="BerekeningFysischeNorm_fldAantalLeerlingenOpleidingsvorm2">aanvraag!$Q$337</definedName>
    <definedName name="BerekeningFysischeNorm_fldAantalLeerlingenOpleidingsvorm3">aanvraag!$Q$339</definedName>
    <definedName name="BerekeningFysischeNorm_fldAantalLeerlingenOpleidingsvorm4">aanvraag!$Q$341</definedName>
    <definedName name="BerekeningFysischeNorm_fldAantalPersoneelsledenHalveOpdracht">aanvraag!$B$351</definedName>
    <definedName name="BerekeningFysischeNorm_fldAantalWekelijkseLestijdenLO">aanvraag!$B$355</definedName>
    <definedName name="BerekeningMaximaleBrutoOppervlakte_fldAantalLeerlingenMetselaarDerdeFase">aanvraag!$Q$426</definedName>
    <definedName name="BerekeningMaximaleBrutoOppervlakte_fldAantalLeerlingenMetselaarEersteEnTweedeFase">aanvraag!$Q$424</definedName>
    <definedName name="BerekeningMaximaleBrutoOppervlakte_fldAantalLeerlingenWerkplaatsSchrijnwerkerDerdeFase">aanvraag!$Q$436</definedName>
    <definedName name="BerekeningMaximaleBrutoOppervlakte_fldAantalLeerlingenWerkplaatsSchrijnwerkerEersteEnTweedeFase">aanvraag!$Q$434</definedName>
    <definedName name="BerekeningMaximaleBrutoOppervlakte_fldLestijdenOpleidingsvorm3Aluminiumschrijnwerker">aanvraag!$Q$382</definedName>
    <definedName name="BerekeningMaximaleBrutoOppervlakte_fldLestijdenOpleidingsvorm3Autohulpmecanicien">aanvraag!$Q$362</definedName>
    <definedName name="BerekeningMaximaleBrutoOppervlakte_fldLestijdenOpleidingsvorm3Bakkersgast">aanvraag!$Q$412</definedName>
    <definedName name="BerekeningMaximaleBrutoOppervlakte_fldLestijdenOpleidingsvorm3Boekbinder">aanvraag!$Q$370</definedName>
    <definedName name="BerekeningMaximaleBrutoOppervlakte_fldLestijdenOpleidingsvorm3Confectiestikker">aanvraag!$Q$386</definedName>
    <definedName name="BerekeningMaximaleBrutoOppervlakte_fldLestijdenOpleidingsvorm3Grootkeukenmedewerker">aanvraag!$Q$414</definedName>
    <definedName name="BerekeningMaximaleBrutoOppervlakte_fldLestijdenOpleidingsvorm3Hoeklasser">aanvraag!$Q$394</definedName>
    <definedName name="BerekeningMaximaleBrutoOppervlakte_fldLestijdenOpleidingsvorm3Hulpdrukker">aanvraag!$Q$366</definedName>
    <definedName name="BerekeningMaximaleBrutoOppervlakte_fldLestijdenOpleidingsvorm3Hulpwever">aanvraag!$Q$406</definedName>
    <definedName name="BerekeningMaximaleBrutoOppervlakte_fldLestijdenOpleidingsvorm3Interieurbouwer">aanvraag!$Q$380</definedName>
    <definedName name="BerekeningMaximaleBrutoOppervlakte_fldLestijdenOpleidingsvorm3Kappersmedewerker">aanvraag!$Q$392</definedName>
    <definedName name="BerekeningMaximaleBrutoOppervlakte_fldLestijdenOpleidingsvorm3LogistiekAssistent">aanvraag!$Q$401</definedName>
    <definedName name="BerekeningMaximaleBrutoOppervlakte_fldLestijdenOpleidingsvorm3Loodgieter">aanvraag!$Q$364</definedName>
    <definedName name="BerekeningMaximaleBrutoOppervlakte_fldLestijdenOpleidingsvorm3Magazijnmedewerker">aanvraag!$Q$376</definedName>
    <definedName name="BerekeningMaximaleBrutoOppervlakte_fldLestijdenOpleidingsvorm3Meubelstoffeerder">aanvraag!$Q$384</definedName>
    <definedName name="BerekeningMaximaleBrutoOppervlakte_fldLestijdenOpleidingsvorm3Onderhoudsassistent">aanvraag!$Q$416</definedName>
    <definedName name="BerekeningMaximaleBrutoOppervlakte_fldLestijdenOpleidingsvorm3Onderhoudshulp">aanvraag!$Q$404</definedName>
    <definedName name="BerekeningMaximaleBrutoOppervlakte_fldLestijdenOpleidingsvorm3Plaatbewerker">aanvraag!$Q$396</definedName>
    <definedName name="BerekeningMaximaleBrutoOppervlakte_fldLestijdenOpleidingsvorm3Plaatslager">aanvraag!$Q$360</definedName>
    <definedName name="BerekeningMaximaleBrutoOppervlakte_fldLestijdenOpleidingsvorm3Receptiemedewerker">aanvraag!$Q$374</definedName>
    <definedName name="BerekeningMaximaleBrutoOppervlakte_fldLestijdenOpleidingsvorm3Schoenhersteller">aanvraag!$Q$390</definedName>
    <definedName name="BerekeningMaximaleBrutoOppervlakte_fldLestijdenOpleidingsvorm3Slagersgast">aanvraag!$Q$410</definedName>
    <definedName name="BerekeningMaximaleBrutoOppervlakte_fldLestijdenOpleidingsvorm3Tuinbouwarbeider">aanvraag!$Q$388</definedName>
    <definedName name="BerekeningMaximaleBrutoOppervlakte_fldLestijdenOpleidingsvorm3Verzorgende">aanvraag!$Q$398</definedName>
    <definedName name="BerekeningMaximaleBrutoOppervlakte_fldLestijdenOpleidingsvorm3Wasserijoperator">aanvraag!$Q$408</definedName>
    <definedName name="BerekeningMaximaleBrutoOppervlakte_fldLestijdenOpleidingsvorm3Werkplaatsschrijnwerker">aanvraag!$Q$378</definedName>
    <definedName name="BerekeningMaximaleBrutoOppervlakte_fldLestijdenOpleidingsvorm3Winkelhulp">aanvraag!$Q$372</definedName>
    <definedName name="BerekeningMaximaleBrutoOppervlakte_fldLestijdenOpleidingsvorm3Zeefdrukker">aanvraag!$Q$368</definedName>
    <definedName name="BerekeningTotaleKostprijs_fldTotaleKostprijsAfbraakwerken">aanvraag!$Q$698</definedName>
    <definedName name="BerekeningTotaleKostprijs_fldTotaleKostprijsEersteUitrustingLokalenLO">aanvraag!$Q$716</definedName>
    <definedName name="BerekeningTotaleKostprijs_fldTotaleKostprijsEersteUitrustingOpenSpeelplaats">aanvraag!$Q$720</definedName>
    <definedName name="BerekeningTotaleKostprijs_fldTotaleKostprijsEersteUitrustingOverdekteSpeelplaats">aanvraag!$Q$718</definedName>
    <definedName name="BerekeningTotaleKostprijs_fldTotaleKostprijsEersteUitrustingSchoolgebouwen">aanvraag!$Q$714</definedName>
    <definedName name="GegevensSubsidiewaarden_fldInstellingAdministratieveZetelGemeente">aanvraag!$V$168</definedName>
    <definedName name="GegevensSubsidiewaarden_fldInstellingAdministratieveZetelHuisnummer">aanvraag!$AM$166</definedName>
    <definedName name="GegevensSubsidiewaarden_fldInstellingAdministratieveZetelPostnummer">aanvraag!$Q$168</definedName>
    <definedName name="GegevensSubsidiewaarden_fldInstellingAdministratieveZetelStraat">aanvraag!$Q$166</definedName>
    <definedName name="GegevensSubsidiewaarden_fldInstellingBeschikbaarGebouwGemeente">aanvraag!$V$174</definedName>
    <definedName name="GegevensSubsidiewaarden_fldInstellingBeschikbaarGebouwHuisnummer">aanvraag!$AM$172</definedName>
    <definedName name="GegevensSubsidiewaarden_fldInstellingBeschikbaarGebouwPostnummer">aanvraag!$Q$174</definedName>
    <definedName name="GegevensSubsidiewaarden_fldInstellingBeschikbaarGebouwStraat">aanvraag!$Q$172</definedName>
    <definedName name="GegevensSubsidiewaarden_fldInstellingInrichtendeMachtOfSchoolbestuur">aanvraag!$Q$161</definedName>
    <definedName name="Ondertekening_fdlOndertekeningVoorEnAchternaam">aanvraag!$O$806</definedName>
    <definedName name="Ondertekening_fldOndertekeningFunctie">aanvraag!$O$808</definedName>
    <definedName name="Ondertekening_fldOndertekeningHandtekening">aanvraag!$O$800</definedName>
    <definedName name="Ondertekening_fldOndertekeningsDatum">aanvraag!$Q$798:$R$798,aanvraag!$W$798:$X$798,aanvraag!$AB$798:$AE$798</definedName>
    <definedName name="Ontvangstdatum_fldOntvangstdatum">aanvraag!$AI$10</definedName>
    <definedName name="OppervlakteNieuwbouwEnKostprijs_fldBouwjaarLokalenLOGebouw1Aankoop">aanvraag!$R$590</definedName>
    <definedName name="OppervlakteNieuwbouwEnKostprijs_fldBouwjaarLokalenLOGebouw1Afbraak">aanvraag!$R$602</definedName>
    <definedName name="OppervlakteNieuwbouwEnKostprijs_fldBouwjaarSchoollokalenGebouw1Aankoop">aanvraag!$R$588</definedName>
    <definedName name="OppervlakteNieuwbouwEnKostprijs_fldBouwjaarSchoollokalenGebouw1Afbraak">aanvraag!$R$600</definedName>
    <definedName name="OppervlakteNieuwbouwEnKostprijs_fldBouwjaarTechnischeLokalenGebouw1Aankoop">aanvraag!$R$592</definedName>
    <definedName name="OppervlakteNieuwbouwEnKostprijs_fldBouwjaarTechnischeLokalenGebouw1Afbraak">aanvraag!$R$604</definedName>
    <definedName name="OppervlakteNieuwbouwEnKostprijs_fldBrutoOppFietsenbergplaatsAfbraak">aanvraag!$Q$635</definedName>
    <definedName name="OppervlakteNieuwbouwEnKostprijs_fldBrutoOppLokalenLOGebouw1Aankoop">aanvraag!$I$590</definedName>
    <definedName name="OppervlakteNieuwbouwEnKostprijs_fldBrutoOppLokalenLOGebouw1Afbraak">aanvraag!$I$602</definedName>
    <definedName name="OppervlakteNieuwbouwEnKostprijs_fldBrutoOppOpenSpeelplaatsAfbraak">aanvraag!$Q$633</definedName>
    <definedName name="OppervlakteNieuwbouwEnKostprijs_fldBrutoOppOverdekteSpeelplaatsAfbraak">aanvraag!$Q$631</definedName>
    <definedName name="OppervlakteNieuwbouwEnKostprijs_fldBrutoOppParkeerEnManoeuvreerruimteAfbraak">aanvraag!$Q$637</definedName>
    <definedName name="OppervlakteNieuwbouwEnKostprijs_fldBrutoOppSchoollokalenGebouw1Aankoop">aanvraag!$I$588</definedName>
    <definedName name="OppervlakteNieuwbouwEnKostprijs_fldBrutoOppSchoollokalenGebouw1Afbraak">aanvraag!$I$600</definedName>
    <definedName name="OppervlakteNieuwbouwEnKostprijs_fldBrutoOppTechnischeLokalenGebouw1Aankoop">aanvraag!$I$592</definedName>
    <definedName name="OppervlakteNieuwbouwEnKostprijs_fldBrutoOppTechnischeLokalenGebouw1Afbraak">aanvraag!$I$604</definedName>
    <definedName name="OppervlakteNieuwbouwEnKostprijs_fldKostprijsLokalenLOGebouw1Aankoop">aanvraag!$AG$590</definedName>
    <definedName name="OppervlakteNieuwbouwEnKostprijs_fldKostprijsSchoollokalenGebouw1Aankoop">aanvraag!$AG$588</definedName>
    <definedName name="OppervlakteNieuwbouwEnKostprijs_fldKostprijsTechnischeLokalenGebouw1Aankoop">aanvraag!$AG$592</definedName>
    <definedName name="OppervlakteNieuwbouwEnKostprijs_fldNieuwbouwGenormeerdeOmgevingBrutoOppM2Fietsenberging">aanvraag!$Q$622</definedName>
    <definedName name="OppervlakteNieuwbouwEnKostprijs_fldNieuwbouwGenormeerdeOmgevingBrutoOppM2OpenSpeelplaats">aanvraag!$Q$620</definedName>
    <definedName name="OppervlakteNieuwbouwEnKostprijs_fldNieuwbouwGenormeerdeOmgevingBrutoOppM2OverdekteSpeelplaats">aanvraag!$Q$618</definedName>
    <definedName name="OppervlakteNieuwbouwEnKostprijs_fldNieuwbouwGenormeerdeOmgevingBrutoOppM2ParkeerEnManoeuvreerruimte">aanvraag!$Q$624</definedName>
    <definedName name="OppervlakteNieuwbouwEnKostprijs_fldNieuwbouwGenormeerdeOmgevingKostprijsFietsenberging">aanvraag!$Z$622</definedName>
    <definedName name="OppervlakteNieuwbouwEnKostprijs_fldNieuwbouwGenormeerdeOmgevingKostprijsOpenSpeelplaats">aanvraag!$Z$620</definedName>
    <definedName name="OppervlakteNieuwbouwEnKostprijs_fldNieuwbouwGenormeerdeOmgevingKostprijsOverdekteSpeelplaats">aanvraag!$Z$618</definedName>
    <definedName name="OppervlakteNieuwbouwEnKostprijs_fldNieuwbouwGenormeerdeOmgevingKostprijsParkeerEnManoeuvreerruimte">aanvraag!$Z$624</definedName>
    <definedName name="OppervlakteVerbouwingswerkenEnKostprijs_fldKostprijsNietGenormeerdeOmgevingswerken">aanvraag!$B$685</definedName>
    <definedName name="OppervlakteVerbouwingswerkenEnKostprijs_fldVerbouwingswerkenBrutoOppM2LokalenLO">aanvraag!$Q$662</definedName>
    <definedName name="OppervlakteVerbouwingswerkenEnKostprijs_fldVerbouwingswerkenBrutoOppM2Schoolgebouwen">aanvraag!$Q$660</definedName>
    <definedName name="OppervlakteVerbouwingswerkenEnKostprijs_fldVerbouwingswerkenBrutoOppM2TechnischeLokalen">aanvraag!$Q$664</definedName>
    <definedName name="OppervlakteVerbouwingswerkenEnKostprijs_fldVerbouwingswerkenGenormeerdeOmgevingswerkenBrutoOppM2Fietsenberging">aanvraag!$Q$674</definedName>
    <definedName name="OppervlakteVerbouwingswerkenEnKostprijs_fldVerbouwingswerkenGenormeerdeOmgevingswerkenBrutoOppM2OpenSpeelplaats">aanvraag!$Q$672</definedName>
    <definedName name="OppervlakteVerbouwingswerkenEnKostprijs_fldVerbouwingswerkenGenormeerdeOmgevingswerkenBrutoOppM2OverdekteSpeelplaats">aanvraag!$Q$670</definedName>
    <definedName name="OppervlakteVerbouwingswerkenEnKostprijs_fldVerbouwingswerkenGenormeerdeOmgevingswerkenBrutoOppM2ParkeerEnManoeuvreerruimte">aanvraag!$Q$676</definedName>
    <definedName name="OppervlakteVerbouwingswerkenEnKostprijs_fldVerbouwingswerkenGenormeerdeOmgevingswerkenKostprijsFietsenberging">aanvraag!$Z$674</definedName>
    <definedName name="OppervlakteVerbouwingswerkenEnKostprijs_fldVerbouwingswerkenGenormeerdeOmgevingswerkenKostprijsOpenSpeelplaats">aanvraag!$Z$672</definedName>
    <definedName name="OppervlakteVerbouwingswerkenEnKostprijs_fldVerbouwingswerkenGenormeerdeOmgevingswerkenKostprijsOverdekteSpeelplaats">aanvraag!$Z$670</definedName>
    <definedName name="OppervlakteVerbouwingswerkenEnKostprijs_fldVerbouwingswerkenGenormeerdeOmgevingswerkenKostprijsParkeerEnManoeuvreerruimte">aanvraag!$Z$676</definedName>
    <definedName name="OppervlakteVerbouwingswerkenEnKostprijs_fldVerbouwingswerkenKostprijsLokalenLO">aanvraag!$Z$662</definedName>
    <definedName name="OppervlakteVerbouwingswerkenEnKostprijs_fldVerbouwingswerkenKostprijsSchoolgebouwen">aanvraag!$Z$660</definedName>
    <definedName name="OppervlakteVerbouwingswerkenEnKostprijs_fldVerbouwingswerkenKostprijsTechnischeLokalen">aanvraag!$Z$664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28" i="1" l="1"/>
  <c r="AQ423" i="1"/>
  <c r="AQ426" i="1" l="1"/>
  <c r="AQ420" i="1"/>
  <c r="X426" i="1" l="1"/>
  <c r="X424" i="1"/>
  <c r="Q650" i="1" l="1"/>
  <c r="Q648" i="1"/>
  <c r="Q646" i="1"/>
  <c r="Q644" i="1"/>
  <c r="P749" i="1" l="1"/>
  <c r="P747" i="1"/>
  <c r="P745" i="1"/>
  <c r="P743" i="1"/>
  <c r="P741" i="1"/>
  <c r="Q712" i="1"/>
  <c r="Q709" i="1"/>
  <c r="Q704" i="1"/>
  <c r="Q702" i="1"/>
  <c r="Q700" i="1"/>
  <c r="Z664" i="1"/>
  <c r="W749" i="1"/>
  <c r="W747" i="1"/>
  <c r="Z604" i="1"/>
  <c r="Z602" i="1"/>
  <c r="Z600" i="1"/>
  <c r="AG592" i="1"/>
  <c r="Y592" i="1"/>
  <c r="Y590" i="1"/>
  <c r="Y588" i="1"/>
  <c r="X546" i="1"/>
  <c r="X544" i="1"/>
  <c r="X534" i="1"/>
  <c r="X532" i="1"/>
  <c r="X522" i="1"/>
  <c r="X520" i="1"/>
  <c r="AF509" i="1"/>
  <c r="AF507" i="1"/>
  <c r="AF505" i="1"/>
  <c r="AF503" i="1"/>
  <c r="AF501" i="1"/>
  <c r="AF499" i="1"/>
  <c r="AF497" i="1"/>
  <c r="AF495" i="1"/>
  <c r="AF493" i="1"/>
  <c r="AF491" i="1"/>
  <c r="AF489" i="1"/>
  <c r="AF487" i="1"/>
  <c r="Q472" i="1"/>
  <c r="AK749" i="1" s="1"/>
  <c r="Q470" i="1"/>
  <c r="AK747" i="1" s="1"/>
  <c r="AQ462" i="1"/>
  <c r="AQ460" i="1"/>
  <c r="B462" i="1" s="1"/>
  <c r="AK739" i="1" s="1"/>
  <c r="AQ448" i="1"/>
  <c r="X436" i="1"/>
  <c r="X434" i="1"/>
  <c r="X416" i="1"/>
  <c r="X414" i="1"/>
  <c r="X412" i="1"/>
  <c r="X410" i="1"/>
  <c r="X408" i="1"/>
  <c r="X406" i="1"/>
  <c r="X404" i="1"/>
  <c r="X401" i="1"/>
  <c r="X398" i="1"/>
  <c r="X396" i="1"/>
  <c r="X394" i="1"/>
  <c r="X392" i="1"/>
  <c r="X390" i="1"/>
  <c r="X388" i="1"/>
  <c r="X386" i="1"/>
  <c r="X384" i="1"/>
  <c r="X382" i="1"/>
  <c r="X380" i="1"/>
  <c r="X378" i="1"/>
  <c r="X376" i="1"/>
  <c r="X374" i="1"/>
  <c r="X372" i="1"/>
  <c r="X370" i="1"/>
  <c r="X368" i="1"/>
  <c r="X366" i="1"/>
  <c r="X364" i="1"/>
  <c r="X362" i="1"/>
  <c r="X360" i="1"/>
  <c r="Q343" i="1"/>
  <c r="Q468" i="1" s="1"/>
  <c r="AK743" i="1" s="1"/>
  <c r="AQ335" i="1"/>
  <c r="AQ446" i="1" s="1"/>
  <c r="Q722" i="1" l="1"/>
  <c r="Q446" i="1"/>
  <c r="AK549" i="1"/>
  <c r="P739" i="1" s="1"/>
  <c r="X438" i="1"/>
  <c r="Q456" i="1" s="1"/>
  <c r="J608" i="1"/>
  <c r="W737" i="1" s="1"/>
  <c r="X418" i="1"/>
  <c r="Q448" i="1" s="1"/>
  <c r="AK524" i="1"/>
  <c r="P737" i="1" s="1"/>
  <c r="J610" i="1"/>
  <c r="W739" i="1" s="1"/>
  <c r="AA706" i="1"/>
  <c r="J612" i="1"/>
  <c r="W741" i="1" s="1"/>
  <c r="AD741" i="1" s="1"/>
  <c r="X428" i="1"/>
  <c r="Q452" i="1" s="1"/>
  <c r="Q466" i="1"/>
  <c r="AK745" i="1" s="1"/>
  <c r="AD749" i="1"/>
  <c r="W745" i="1"/>
  <c r="AD745" i="1" s="1"/>
  <c r="AD747" i="1"/>
  <c r="W743" i="1"/>
  <c r="AD743" i="1" s="1"/>
  <c r="AD739" i="1" l="1"/>
  <c r="Q458" i="1"/>
  <c r="AK737" i="1" s="1"/>
  <c r="AD737" i="1"/>
</calcChain>
</file>

<file path=xl/sharedStrings.xml><?xml version="1.0" encoding="utf-8"?>
<sst xmlns="http://schemas.openxmlformats.org/spreadsheetml/2006/main" count="617" uniqueCount="304">
  <si>
    <t xml:space="preserve"> </t>
  </si>
  <si>
    <t>Subsidieaanvraag voor de aankoop van een gebouw voor  het buitengewoon secundair 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</si>
  <si>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</si>
  <si>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</si>
  <si>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</si>
  <si>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</si>
  <si>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</si>
  <si>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</si>
  <si>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</si>
  <si>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</si>
  <si>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</si>
  <si>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</si>
  <si>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</si>
  <si>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de aankoop van een gebouw voor het buitengewoon secundair 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</si>
  <si>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</si>
  <si>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</si>
  <si>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</si>
  <si>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</si>
  <si>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</si>
  <si>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</si>
  <si>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</si>
  <si>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</si>
  <si>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</si>
  <si>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</si>
  <si>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</si>
  <si>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</si>
  <si>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</si>
  <si>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</si>
  <si>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</si>
  <si>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</si>
  <si>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</si>
  <si>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</si>
  <si>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</si>
  <si>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</si>
  <si>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</si>
  <si>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de inrichtende macht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</si>
  <si>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</si>
  <si>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</si>
  <si>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</si>
  <si>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</si>
  <si>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</si>
  <si>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</si>
  <si>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</si>
  <si>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</si>
  <si>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</si>
  <si>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</si>
  <si>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</si>
  <si>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</si>
  <si>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</si>
  <si>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</si>
  <si>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</si>
  <si>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</si>
  <si>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</si>
  <si>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</si>
  <si>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</si>
  <si>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</si>
  <si>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</si>
  <si>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</si>
  <si>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</si>
  <si>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</si>
  <si>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</si>
  <si>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</si>
  <si>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</si>
  <si>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</si>
  <si>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</si>
  <si>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</si>
  <si>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</si>
  <si>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</si>
  <si>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</si>
  <si>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</si>
  <si>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</si>
  <si>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</si>
  <si>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</si>
  <si>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</si>
  <si>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</si>
  <si>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</si>
  <si>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</si>
  <si>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twee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</si>
  <si>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</si>
  <si>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</si>
  <si>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</si>
  <si>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</si>
  <si>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</si>
  <si>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</si>
  <si>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</si>
  <si>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</si>
  <si>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</si>
  <si>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</si>
  <si>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t xml:space="preserve">ja. </t>
    </r>
    <r>
      <rPr>
        <b/>
        <sz val="10"/>
        <rFont val="Calibri"/>
        <family val="2"/>
        <scheme val="minor"/>
      </rPr>
      <t>Verklaar u akkoord met de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</si>
  <si>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</si>
  <si>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</si>
  <si>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 xml:space="preserve">nee </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</si>
  <si>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</si>
  <si>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</si>
  <si>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</si>
  <si>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</si>
  <si>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</si>
  <si>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</si>
  <si>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</si>
  <si>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</si>
  <si>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</si>
  <si>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</si>
  <si>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</si>
  <si>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rPr>
        <sz val="10"/>
        <color rgb="FF000000"/>
        <rFont val="Calibri"/>
        <scheme val="minor"/>
      </rPr>
      <t xml:space="preserve">ja. </t>
    </r>
    <r>
      <rPr>
        <i/>
        <sz val="10"/>
        <color rgb="FF000000"/>
        <rFont val="Calibri"/>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</si>
  <si>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</si>
  <si>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</si>
  <si>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</si>
  <si>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25</t>
    </r>
    <r>
      <rPr>
        <sz val="10"/>
        <rFont val="Calibri"/>
        <family val="2"/>
        <scheme val="minor"/>
      </rPr>
      <t>.</t>
    </r>
  </si>
  <si>
    <r>
      <t>nee.</t>
    </r>
    <r>
      <rPr>
        <i/>
        <sz val="10"/>
        <rFont val="Calibri"/>
        <family val="2"/>
        <scheme val="minor"/>
      </rPr>
      <t xml:space="preserve"> Ga naar vraag 26</t>
    </r>
    <r>
      <rPr>
        <sz val="10"/>
        <rFont val="Calibri"/>
        <family val="2"/>
        <scheme val="minor"/>
      </rPr>
      <t>.</t>
    </r>
  </si>
  <si>
    <t>Realiseert de vervangende aankoop een uitbreiding van het onderwijspatrimonium?</t>
  </si>
  <si>
    <t>AGION subsidieert alleen de netto-uitbreiding.</t>
  </si>
  <si>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</si>
  <si>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</si>
  <si>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</si>
  <si>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</si>
  <si>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</si>
  <si>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</si>
  <si>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 ervan.</t>
  </si>
  <si>
    <t>Motiveer de noodzaak van de aankoop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</si>
  <si>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</si>
  <si>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</si>
  <si>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</si>
  <si>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31.</t>
    </r>
  </si>
  <si>
    <r>
      <t xml:space="preserve">nee. </t>
    </r>
    <r>
      <rPr>
        <i/>
        <sz val="10"/>
        <rFont val="Calibri"/>
        <family val="2"/>
        <scheme val="minor"/>
      </rPr>
      <t>Ga naar vraag 32.</t>
    </r>
  </si>
  <si>
    <t>Welke andere overheden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</si>
  <si>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</si>
  <si>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</si>
  <si>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</si>
  <si>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</si>
  <si>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</si>
  <si>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</si>
  <si>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</si>
  <si>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</si>
  <si>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</si>
  <si>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</si>
  <si>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</si>
  <si>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leerlingen</t>
  </si>
  <si>
    <t>Berekening van de fysische norm</t>
  </si>
  <si>
    <t>Vul het huidige aantal leerlingen in van de vestigingsplaats die zal gebruikmaken van het aan te kopen gebouw.</t>
  </si>
  <si>
    <t>Op www.agion.bevindt u welke tellingsdatum u moet gebruiken.</t>
  </si>
  <si>
    <t>aantal leerlingen opleidingsvorm 1</t>
  </si>
  <si>
    <t>aantal leerlingen opleidingsvorm 2</t>
  </si>
  <si>
    <t>aantal leerlingen opleidingsvorm 3</t>
  </si>
  <si>
    <t>aantal leerlingen opleidingsvorm 4</t>
  </si>
  <si>
    <t>totaal aantal leerlingen</t>
  </si>
  <si>
    <t>Vul het aantal leerlingen en personeelsleden in dat met de fiets of bromfiets naar school komt.</t>
  </si>
  <si>
    <t>Vul het aantal personeelsleden in dat minstens een halve opdracht vervult.</t>
  </si>
  <si>
    <t>personeelsleden</t>
  </si>
  <si>
    <t>Vul het totale aantal wekelijkse lestijden lichamelijke opvoeding in.</t>
  </si>
  <si>
    <t>lestijden</t>
  </si>
  <si>
    <t>Vul het aantal wekelijkse lestijden in voor de verschillende opleidingen van het buitengewoon secundair onderwijs van opleidingsvorm 3.</t>
  </si>
  <si>
    <t>plaatslager</t>
  </si>
  <si>
    <t>uur</t>
  </si>
  <si>
    <t>m²</t>
  </si>
  <si>
    <t>autohulpmecanicien</t>
  </si>
  <si>
    <t>loodgieter</t>
  </si>
  <si>
    <t>hulpdrukker</t>
  </si>
  <si>
    <t>zeefdrukker</t>
  </si>
  <si>
    <t>boekbinder</t>
  </si>
  <si>
    <t>winkelhulp</t>
  </si>
  <si>
    <t>receptiemedewerker</t>
  </si>
  <si>
    <t>magazijnmedewerker</t>
  </si>
  <si>
    <t>werkplaatsschrijnwerker</t>
  </si>
  <si>
    <t>interieurbouwer</t>
  </si>
  <si>
    <t>aluminium- en kunststofschrijnwerker</t>
  </si>
  <si>
    <t>meubelstoffeerder</t>
  </si>
  <si>
    <t>confectiestikker</t>
  </si>
  <si>
    <t>tuinbouwarbeider</t>
  </si>
  <si>
    <t>schoenhersteller</t>
  </si>
  <si>
    <t>kappersmedewerker</t>
  </si>
  <si>
    <t>hoeklasser (constructielasser)</t>
  </si>
  <si>
    <t>plaatbewerker</t>
  </si>
  <si>
    <t>verzorgende</t>
  </si>
  <si>
    <t>logistiek assistent in ziekenhuizen en zorginstellingen</t>
  </si>
  <si>
    <t>onderhoudshulp in instellingen en professionele schoonmaak</t>
  </si>
  <si>
    <t>hulpwever</t>
  </si>
  <si>
    <t>wasserijoperator</t>
  </si>
  <si>
    <t>slagersgast</t>
  </si>
  <si>
    <t>bakkersgast</t>
  </si>
  <si>
    <t>grootkeukenmedewerker</t>
  </si>
  <si>
    <t>onderhoudsassistent</t>
  </si>
  <si>
    <t>totaal</t>
  </si>
  <si>
    <t>Vul het aantal leerlingen in dat de opleidingen metselaar, vloerder-tegelzetter en schilder-decorateur volgt.</t>
  </si>
  <si>
    <t>aantal leerlingen in eerste en
tweede fase</t>
  </si>
  <si>
    <t>lln.</t>
  </si>
  <si>
    <t>aantal leerlingen in derde fase</t>
  </si>
  <si>
    <t>totale bruto-oppervlakte</t>
  </si>
  <si>
    <t>Vul het aantal leerlingen in dat de opleidingen werkplaatsschrijnwerker, interieurbouwer en aluminium- en kunststofschrijnwerker volgt.</t>
  </si>
  <si>
    <t>Hieronder vindt u de berekening van de maximale bruto-oppervlakte van het schoolgebouw, de lokalen voor lo en de genormeerde omgevingswerken op basis van de gegevens die u hebt ingevuld bij vraag 35 tot en met 41.</t>
  </si>
  <si>
    <t>Toegelaten oppervlakte voor schoolgebouwen</t>
  </si>
  <si>
    <t>algemene en technische vakken</t>
  </si>
  <si>
    <t>vakken opleidingsvorm 3</t>
  </si>
  <si>
    <t>vakken opleidingen metselaar, vloerder-tegelzetter en schilder-decorateur</t>
  </si>
  <si>
    <t>vakken opleidingen werkplaats-schrijnwerker, interieurbouwer en aluminium- en kunststofschrijnwerker</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</si>
  <si>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</si>
  <si>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</si>
  <si>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</si>
  <si>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</si>
  <si>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</si>
  <si>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</si>
  <si>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</si>
  <si>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</si>
  <si>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</si>
  <si>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</si>
  <si>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</si>
  <si>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</si>
  <si>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</si>
  <si>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</si>
  <si>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</si>
  <si>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</si>
  <si>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</si>
  <si>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</si>
  <si>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bruto-oppervlakte en het bouwjaar in van de specifieke lokalen voor lichamelijke opvoeding (lo).</t>
  </si>
  <si>
    <t>gebouw 1</t>
  </si>
  <si>
    <t>gebouw 2</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</si>
  <si>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</si>
  <si>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</si>
  <si>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</si>
  <si>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</si>
  <si>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</si>
  <si>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</si>
  <si>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</si>
  <si>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</si>
  <si>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</si>
  <si>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</si>
  <si>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</si>
  <si>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</si>
  <si>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</si>
  <si>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</si>
  <si>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</si>
  <si>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</si>
  <si>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kostprijs</t>
  </si>
  <si>
    <t>schoollokalen</t>
  </si>
  <si>
    <t>euro</t>
  </si>
  <si>
    <t>lokalen lo</t>
  </si>
  <si>
    <t>technische lokalen</t>
  </si>
  <si>
    <t xml:space="preserve">Vul voor elk gebouw het bouwjaar en de bruto-oppervlakte in die wordt afgebroken of die aan de bestemming onttrokken wordt. </t>
  </si>
  <si>
    <t>Hier vindt u de bruto-oppervlakte van de gebouwen die in aanmerking wordt genomen.</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</si>
  <si>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</si>
  <si>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t>open speelplaats</t>
  </si>
  <si>
    <r>
      <t xml:space="preserve">Als u de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</si>
  <si>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</si>
  <si>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</si>
  <si>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</si>
  <si>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r>
      <t xml:space="preserve">Vul de bruto-oppervlakte en de kostprijs, exclusief btw, in van de werken na de aankoop van het gebouw.                                                                                                                                                        </t>
    </r>
    <r>
      <rPr>
        <i/>
        <sz val="10"/>
        <rFont val="Calibri"/>
        <family val="2"/>
        <scheme val="minor"/>
      </rPr>
      <t>De totale kostprijs moet verdeeld  worden over schoolgebouwen en lokalen lo. De kostprijs van de technische lokalen wordt pro rata berekend aan de hand van de opgegeven oppervlaktes.</t>
    </r>
  </si>
  <si>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</si>
  <si>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schoolgebouwen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</si>
  <si>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</si>
  <si>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</si>
  <si>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</si>
  <si>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</si>
  <si>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</si>
  <si>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</si>
  <si>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</si>
  <si>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53 een bruto-oppervlakte hebt ingevuld voor een schoolgebouw of een lokaal LO dat volledig of gedeeltelijk afgebroken zal worden, vult u de kostprijs van de afbraakwerken in.
Op basis van de gegevens die u hebt ingevuld bij vraag 52 tot en met 60 en de kostprijs van de afbraakwerken en de eerste uitrusting die u invult, zal de totale kostprijs van uw  project automatisch berekend worden.</t>
  </si>
  <si>
    <t>afbraakwerken</t>
  </si>
  <si>
    <t>kostprijs aan te kopen gebouw</t>
  </si>
  <si>
    <t>verbouwing schoolgebouwen</t>
  </si>
  <si>
    <t>verbouwing lokalen lo</t>
  </si>
  <si>
    <t>waarvan technische lokalen</t>
  </si>
  <si>
    <t>verbouwing genormeerde omgevingswerken</t>
  </si>
  <si>
    <t xml:space="preserve"> niet-genormeerde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</si>
  <si>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</si>
  <si>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</si>
  <si>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</si>
  <si>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</si>
  <si>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</si>
  <si>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</si>
  <si>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</si>
  <si>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</si>
  <si>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</si>
  <si>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</si>
  <si>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</si>
  <si>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18, 25, 26, 29, 30, 43 en 62 bij dit formulier moet voegen.</t>
  </si>
  <si>
    <t>Kruis alle bewijsstukken aan die u bij dit formulier voegt.</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</si>
  <si>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</si>
  <si>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</si>
  <si>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</si>
  <si>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</si>
  <si>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</si>
  <si>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</si>
  <si>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</si>
  <si>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</si>
  <si>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</si>
  <si>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</si>
  <si>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</si>
  <si>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</si>
  <si>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</si>
  <si>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</si>
  <si>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</si>
  <si>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een engagementsverklaring en de motivatie tot openstelling van de schoolinfrastructuur</t>
  </si>
  <si>
    <t>een onderbouwde vraag tot afwijking voor openstelling van de schoolinfrastructuur</t>
  </si>
  <si>
    <t>Ondertekening</t>
  </si>
  <si>
    <t xml:space="preserve">Vul de onderstaande verklaring in. 
Ik bevestig dat alle gegevens in dit formulier naar waarheid ingevuld zijn. </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</si>
  <si>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</si>
  <si>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</si>
  <si>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</si>
  <si>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</si>
  <si>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</si>
  <si>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</si>
  <si>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</si>
  <si>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</si>
  <si>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AGION-5708-240220</t>
  </si>
  <si>
    <r>
      <t xml:space="preserve">nee. </t>
    </r>
    <r>
      <rPr>
        <i/>
        <sz val="10"/>
        <color rgb="FF000000"/>
        <rFont val="Calibri"/>
        <family val="2"/>
        <scheme val="minor"/>
      </rPr>
      <t>Ik wil een beroep doen op de uitzondering op deze voorwaarde en voeg de nodige bewijsstukken toe.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</si>
</sst>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31"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i/>
      <sz val="10"/>
      <color rgb="FFFF0000"/>
      <name val="Calibri"/>
      <family val="2"/>
      <scheme val="minor"/>
    </font>
    <font>
      <i/>
      <sz val="10"/>
      <color theme="10"/>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0"/>
      <color rgb="FF000000"/>
      <name val="Calibri"/>
      <scheme val="minor"/>
    </font>
    <font>
      <i/>
      <sz val="10"/>
      <color rgb="FF000000"/>
      <name val="Calibri"/>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indexed="9"/>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328">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 fontId="4" fillId="0" borderId="1" xfId="0" applyNumberFormat="1" applyFont="1" applyBorder="1" applyAlignment="1">
      <alignment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top"/>
    </xf>
    <xf numFmtId="0" fontId="4" fillId="0" borderId="1" xfId="0" applyFont="1" applyBorder="1" applyAlignment="1">
      <alignment horizontal="right" vertical="center"/>
    </xf>
    <xf numFmtId="0" fontId="4" fillId="0" borderId="6" xfId="0" applyFont="1" applyBorder="1" applyAlignment="1">
      <alignment vertical="center"/>
    </xf>
    <xf numFmtId="0" fontId="3" fillId="0" borderId="0" xfId="0" applyFont="1" applyAlignment="1">
      <alignment horizontal="center" vertical="top"/>
    </xf>
    <xf numFmtId="0" fontId="4" fillId="0" borderId="13" xfId="0" applyFont="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0" fontId="3" fillId="0" borderId="1" xfId="2" applyFont="1" applyAlignment="1">
      <alignment vertical="top"/>
    </xf>
    <xf numFmtId="0" fontId="4" fillId="0" borderId="1" xfId="2" applyFont="1" applyAlignment="1">
      <alignment vertical="center"/>
    </xf>
    <xf numFmtId="0" fontId="4" fillId="0" borderId="1" xfId="2" applyFont="1" applyAlignment="1">
      <alignment horizontal="left" vertical="center"/>
    </xf>
    <xf numFmtId="0" fontId="4" fillId="0" borderId="1" xfId="2" applyFont="1" applyAlignment="1">
      <alignment horizontal="center" vertical="center"/>
    </xf>
    <xf numFmtId="1" fontId="20" fillId="0" borderId="0" xfId="0" applyNumberFormat="1" applyFont="1" applyAlignment="1">
      <alignment vertical="center"/>
    </xf>
    <xf numFmtId="0" fontId="20" fillId="0" borderId="0" xfId="0" applyFont="1" applyAlignment="1">
      <alignment vertical="center"/>
    </xf>
    <xf numFmtId="0" fontId="22" fillId="0" borderId="0" xfId="0" applyFont="1" applyAlignment="1">
      <alignment vertical="center"/>
    </xf>
    <xf numFmtId="0" fontId="8" fillId="0" borderId="1" xfId="0" applyFont="1" applyBorder="1" applyAlignment="1">
      <alignment vertical="center"/>
    </xf>
    <xf numFmtId="0" fontId="8" fillId="0" borderId="0" xfId="0" applyFont="1" applyAlignment="1">
      <alignment vertical="center"/>
    </xf>
    <xf numFmtId="0" fontId="3" fillId="0" borderId="1" xfId="0" applyFont="1" applyBorder="1" applyAlignment="1">
      <alignment vertical="top"/>
    </xf>
    <xf numFmtId="1" fontId="8"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24" fillId="0" borderId="0" xfId="0" applyFont="1" applyAlignment="1">
      <alignment vertical="center"/>
    </xf>
    <xf numFmtId="166" fontId="22" fillId="0" borderId="1" xfId="0" applyNumberFormat="1" applyFont="1" applyBorder="1" applyAlignment="1">
      <alignment vertical="center"/>
    </xf>
    <xf numFmtId="0" fontId="6" fillId="0" borderId="0" xfId="0" applyFont="1" applyAlignment="1">
      <alignment vertical="center"/>
    </xf>
    <xf numFmtId="0" fontId="3" fillId="0" borderId="0" xfId="0" applyFont="1"/>
    <xf numFmtId="0" fontId="17" fillId="0" borderId="0" xfId="1" applyFont="1" applyAlignment="1">
      <alignment horizontal="justify" vertical="center" wrapText="1"/>
    </xf>
    <xf numFmtId="0" fontId="5" fillId="0" borderId="0" xfId="0" applyFont="1" applyAlignment="1">
      <alignment horizontal="justify" vertical="center" wrapText="1"/>
    </xf>
    <xf numFmtId="0" fontId="22" fillId="0" borderId="6" xfId="0" applyFont="1" applyBorder="1" applyAlignment="1">
      <alignment vertical="center"/>
    </xf>
    <xf numFmtId="0" fontId="22" fillId="0" borderId="1" xfId="0" applyFont="1" applyBorder="1" applyAlignment="1">
      <alignment vertical="center"/>
    </xf>
    <xf numFmtId="0" fontId="22" fillId="0" borderId="1" xfId="0" applyFont="1" applyBorder="1" applyAlignment="1" applyProtection="1">
      <alignment vertical="center"/>
      <protection locked="0"/>
    </xf>
    <xf numFmtId="0" fontId="4" fillId="0" borderId="1" xfId="0" applyFont="1" applyBorder="1" applyAlignment="1">
      <alignment horizontal="center" vertical="center"/>
    </xf>
    <xf numFmtId="0" fontId="8" fillId="0" borderId="0" xfId="0" applyFont="1" applyAlignment="1">
      <alignment vertical="top"/>
    </xf>
    <xf numFmtId="0" fontId="8" fillId="0" borderId="0" xfId="0" applyFont="1"/>
    <xf numFmtId="0" fontId="8" fillId="0" borderId="0" xfId="0" applyFont="1" applyAlignment="1">
      <alignment vertical="center" wrapText="1"/>
    </xf>
    <xf numFmtId="0" fontId="8" fillId="0" borderId="0" xfId="0" applyFont="1" applyAlignment="1">
      <alignment horizontal="right" vertical="center"/>
    </xf>
    <xf numFmtId="0" fontId="8" fillId="0" borderId="13" xfId="0" applyFont="1" applyBorder="1" applyAlignment="1" applyProtection="1">
      <alignment vertical="top"/>
      <protection locked="0"/>
    </xf>
    <xf numFmtId="0" fontId="8" fillId="0" borderId="1" xfId="0" applyFont="1" applyBorder="1" applyAlignment="1">
      <alignment horizontal="right"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8" fillId="2" borderId="14"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 fontId="8" fillId="2" borderId="14" xfId="0"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0" fontId="4" fillId="0" borderId="13" xfId="0" applyFont="1" applyBorder="1" applyAlignment="1" applyProtection="1">
      <alignment vertical="top"/>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0" borderId="0" xfId="0" applyFont="1" applyAlignment="1">
      <alignment horizontal="center" vertical="center"/>
    </xf>
    <xf numFmtId="1" fontId="4" fillId="2" borderId="14" xfId="0" applyNumberFormat="1"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5" fillId="0" borderId="0" xfId="0" applyFont="1" applyAlignment="1">
      <alignment horizontal="justify" vertical="top" wrapText="1"/>
    </xf>
    <xf numFmtId="0" fontId="4"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26" fillId="0" borderId="0" xfId="0" applyFont="1"/>
    <xf numFmtId="0" fontId="27" fillId="0" borderId="0" xfId="0" applyFont="1"/>
    <xf numFmtId="0" fontId="26" fillId="0" borderId="0" xfId="0" applyFont="1" applyAlignment="1">
      <alignment horizontal="left"/>
    </xf>
    <xf numFmtId="0" fontId="27" fillId="0" borderId="0" xfId="0" applyFont="1" applyAlignment="1">
      <alignment vertical="center" wrapText="1"/>
    </xf>
    <xf numFmtId="0" fontId="27" fillId="0" borderId="0" xfId="0" applyFont="1" applyAlignment="1">
      <alignment horizontal="left" vertical="center" wrapText="1"/>
    </xf>
    <xf numFmtId="0" fontId="4" fillId="0" borderId="1" xfId="0" applyFont="1" applyBorder="1" applyAlignment="1" applyProtection="1">
      <alignment horizontal="left" vertical="center"/>
      <protection locked="0"/>
    </xf>
    <xf numFmtId="0" fontId="17" fillId="0" borderId="0" xfId="1" applyFont="1" applyFill="1" applyAlignment="1">
      <alignment horizontal="left" vertical="center" wrapText="1"/>
    </xf>
    <xf numFmtId="0" fontId="4" fillId="0" borderId="0" xfId="0" applyFont="1" applyAlignment="1">
      <alignment horizontal="center" vertical="center" wrapText="1"/>
    </xf>
    <xf numFmtId="0" fontId="28" fillId="0" borderId="0" xfId="0" applyFont="1" applyAlignment="1">
      <alignment horizontal="left"/>
    </xf>
    <xf numFmtId="0" fontId="19" fillId="0" borderId="0" xfId="1" applyFont="1" applyAlignment="1">
      <alignment horizontal="left" vertical="center" wrapText="1"/>
    </xf>
    <xf numFmtId="0" fontId="5" fillId="0" borderId="0" xfId="0" applyFont="1" applyAlignment="1">
      <alignment horizontal="right" vertical="center"/>
    </xf>
    <xf numFmtId="0" fontId="4" fillId="0" borderId="0" xfId="0" applyFont="1" applyAlignment="1">
      <alignment horizontal="right" vertical="center"/>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8" fillId="0" borderId="0" xfId="0" applyFont="1" applyAlignment="1">
      <alignment horizontal="right" vertical="center"/>
    </xf>
    <xf numFmtId="0" fontId="8"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xf>
    <xf numFmtId="0" fontId="8" fillId="2" borderId="2" xfId="0" applyFont="1" applyFill="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3" fillId="0" borderId="0" xfId="0" applyFont="1" applyAlignment="1">
      <alignment vertical="center"/>
    </xf>
    <xf numFmtId="0" fontId="5" fillId="0" borderId="0" xfId="0" applyFont="1" applyAlignment="1">
      <alignment horizontal="left" vertical="center" wrapText="1"/>
    </xf>
    <xf numFmtId="0" fontId="3" fillId="0" borderId="0" xfId="0" applyFont="1" applyAlignment="1">
      <alignment vertical="top" wrapText="1"/>
    </xf>
    <xf numFmtId="0" fontId="4" fillId="0" borderId="0" xfId="0" applyFont="1" applyAlignment="1">
      <alignment vertical="top"/>
    </xf>
    <xf numFmtId="0" fontId="8" fillId="0" borderId="1" xfId="0" applyFont="1" applyBorder="1" applyAlignment="1">
      <alignment horizontal="right" vertical="center"/>
    </xf>
    <xf numFmtId="0" fontId="21" fillId="0" borderId="0" xfId="0" applyFont="1" applyAlignment="1">
      <alignment vertical="center"/>
    </xf>
    <xf numFmtId="0" fontId="8" fillId="2" borderId="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17" fillId="0" borderId="1" xfId="1" applyFont="1" applyBorder="1" applyAlignment="1">
      <alignment horizontal="center" vertical="top"/>
    </xf>
    <xf numFmtId="0" fontId="17"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5" fillId="0" borderId="0" xfId="0" applyFont="1" applyAlignment="1">
      <alignment horizontal="justify"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13" fillId="0" borderId="0" xfId="0" applyFont="1" applyAlignment="1">
      <alignment horizontal="right" vertical="center"/>
    </xf>
    <xf numFmtId="0" fontId="4" fillId="0" borderId="0" xfId="0" applyFont="1" applyAlignment="1"/>
    <xf numFmtId="0" fontId="6" fillId="4" borderId="0" xfId="0" applyFont="1" applyFill="1" applyAlignment="1">
      <alignment vertical="center"/>
    </xf>
    <xf numFmtId="0" fontId="8" fillId="0" borderId="1" xfId="0" applyFont="1" applyBorder="1" applyAlignment="1">
      <alignment horizontal="right" vertical="center" wrapText="1"/>
    </xf>
    <xf numFmtId="0" fontId="4" fillId="0" borderId="0" xfId="0" applyFont="1" applyAlignment="1">
      <alignment horizontal="justify" vertical="center" wrapText="1"/>
    </xf>
    <xf numFmtId="0" fontId="18"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vertical="center"/>
    </xf>
    <xf numFmtId="0" fontId="16" fillId="0" borderId="0" xfId="0" applyFont="1" applyAlignment="1">
      <alignment vertical="center"/>
    </xf>
    <xf numFmtId="0" fontId="12" fillId="0" borderId="1" xfId="0" applyFont="1" applyBorder="1" applyAlignment="1">
      <alignment vertical="top" wrapText="1"/>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 fontId="4" fillId="2" borderId="2" xfId="0" applyNumberFormat="1" applyFont="1" applyFill="1" applyBorder="1" applyAlignment="1" applyProtection="1">
      <alignment vertical="center"/>
      <protection locked="0"/>
    </xf>
    <xf numFmtId="1" fontId="4" fillId="0" borderId="3" xfId="0" applyNumberFormat="1" applyFont="1" applyBorder="1" applyAlignment="1" applyProtection="1">
      <alignment vertical="center"/>
      <protection locked="0"/>
    </xf>
    <xf numFmtId="1" fontId="4" fillId="0" borderId="4" xfId="0" applyNumberFormat="1" applyFont="1" applyBorder="1" applyAlignment="1" applyProtection="1">
      <alignment vertical="center"/>
      <protection locked="0"/>
    </xf>
    <xf numFmtId="0" fontId="4" fillId="0" borderId="5" xfId="0" applyFont="1" applyBorder="1" applyAlignment="1">
      <alignment vertical="center" wrapText="1"/>
    </xf>
    <xf numFmtId="0" fontId="4" fillId="0" borderId="0" xfId="0" applyFont="1" applyAlignment="1">
      <alignment vertical="center" wrapText="1"/>
    </xf>
    <xf numFmtId="0" fontId="4" fillId="2" borderId="2"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4" fillId="0" borderId="0" xfId="0" applyFont="1" applyAlignment="1">
      <alignment vertical="top" wrapText="1"/>
    </xf>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horizontal="left" vertical="top" wrapText="1"/>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166" fontId="4" fillId="2" borderId="2" xfId="0" applyNumberFormat="1" applyFont="1" applyFill="1" applyBorder="1" applyAlignment="1" applyProtection="1">
      <alignment vertical="center"/>
      <protection locked="0"/>
    </xf>
    <xf numFmtId="166" fontId="4" fillId="2" borderId="3" xfId="0" applyNumberFormat="1" applyFont="1" applyFill="1" applyBorder="1" applyAlignment="1" applyProtection="1">
      <alignment vertical="center"/>
      <protection locked="0"/>
    </xf>
    <xf numFmtId="166" fontId="4" fillId="2" borderId="4" xfId="0" applyNumberFormat="1" applyFont="1" applyFill="1" applyBorder="1" applyAlignment="1" applyProtection="1">
      <alignment vertical="center"/>
      <protection locked="0"/>
    </xf>
    <xf numFmtId="0" fontId="3" fillId="0" borderId="0" xfId="0" applyFont="1" applyAlignment="1">
      <alignment horizontal="center" vertical="center"/>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4" fillId="0" borderId="0" xfId="0" applyFont="1" applyAlignment="1">
      <alignment horizontal="center" vertical="center"/>
    </xf>
    <xf numFmtId="0" fontId="5" fillId="0" borderId="0" xfId="0" applyFont="1" applyAlignment="1">
      <alignment vertical="top" wrapText="1"/>
    </xf>
    <xf numFmtId="0" fontId="3" fillId="2" borderId="0" xfId="0" applyFont="1" applyFill="1" applyAlignment="1">
      <alignment vertical="center"/>
    </xf>
    <xf numFmtId="0" fontId="4" fillId="0" borderId="5"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vertical="center"/>
    </xf>
    <xf numFmtId="0" fontId="5" fillId="0" borderId="0" xfId="0" applyFont="1" applyAlignment="1">
      <alignment horizontal="left" vertical="center"/>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4" fillId="0" borderId="1" xfId="0" applyFont="1" applyBorder="1" applyAlignment="1">
      <alignment vertical="center" wrapText="1"/>
    </xf>
    <xf numFmtId="0" fontId="10" fillId="4" borderId="0" xfId="0" applyFont="1" applyFill="1" applyAlignment="1">
      <alignment vertical="center"/>
    </xf>
    <xf numFmtId="0" fontId="21" fillId="2" borderId="0" xfId="0" applyFont="1" applyFill="1" applyAlignment="1">
      <alignment vertical="center"/>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21" fillId="0" borderId="0" xfId="0" applyFont="1" applyAlignment="1">
      <alignment vertical="top" wrapText="1"/>
    </xf>
    <xf numFmtId="0" fontId="8" fillId="0" borderId="0" xfId="0" applyFont="1" applyAlignment="1">
      <alignment vertical="top"/>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26" fillId="0" borderId="0" xfId="0" applyFont="1" applyAlignment="1">
      <alignment horizontal="left"/>
    </xf>
    <xf numFmtId="0" fontId="19" fillId="0" borderId="0" xfId="1" applyFont="1" applyAlignment="1">
      <alignment horizontal="left" vertical="top" wrapText="1"/>
    </xf>
    <xf numFmtId="0" fontId="8" fillId="2" borderId="7" xfId="0" applyFont="1" applyFill="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5"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3" fillId="0" borderId="1" xfId="2" applyFont="1" applyAlignment="1">
      <alignment vertical="center" wrapText="1"/>
    </xf>
    <xf numFmtId="0" fontId="3" fillId="0" borderId="1" xfId="2" applyFont="1" applyAlignment="1">
      <alignment vertical="center"/>
    </xf>
    <xf numFmtId="0" fontId="4" fillId="0" borderId="1" xfId="2" applyFont="1" applyAlignment="1">
      <alignment vertical="center"/>
    </xf>
    <xf numFmtId="1" fontId="8" fillId="2" borderId="2" xfId="0" applyNumberFormat="1" applyFont="1" applyFill="1" applyBorder="1" applyAlignment="1" applyProtection="1">
      <alignment vertical="center"/>
      <protection locked="0"/>
    </xf>
    <xf numFmtId="1" fontId="8" fillId="2" borderId="3" xfId="0" applyNumberFormat="1" applyFont="1" applyFill="1" applyBorder="1" applyAlignment="1" applyProtection="1">
      <alignment vertical="center"/>
      <protection locked="0"/>
    </xf>
    <xf numFmtId="1" fontId="8" fillId="2" borderId="4" xfId="0" applyNumberFormat="1" applyFont="1" applyFill="1" applyBorder="1" applyAlignment="1" applyProtection="1">
      <alignment vertical="center"/>
      <protection locked="0"/>
    </xf>
    <xf numFmtId="1" fontId="4" fillId="5" borderId="2" xfId="0" applyNumberFormat="1" applyFont="1" applyFill="1" applyBorder="1" applyAlignment="1" applyProtection="1">
      <alignment vertical="center"/>
      <protection hidden="1"/>
    </xf>
    <xf numFmtId="1" fontId="4" fillId="5" borderId="3" xfId="0" applyNumberFormat="1" applyFont="1" applyFill="1" applyBorder="1" applyAlignment="1" applyProtection="1">
      <alignment vertical="center"/>
      <protection hidden="1"/>
    </xf>
    <xf numFmtId="1" fontId="4" fillId="5" borderId="4" xfId="0" applyNumberFormat="1" applyFont="1" applyFill="1" applyBorder="1" applyAlignment="1" applyProtection="1">
      <alignment vertical="center"/>
      <protection hidden="1"/>
    </xf>
    <xf numFmtId="0" fontId="4" fillId="0" borderId="0" xfId="0" applyFont="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 fillId="0" borderId="1" xfId="2" applyFont="1" applyAlignment="1">
      <alignment horizontal="left" vertical="top" wrapText="1"/>
    </xf>
    <xf numFmtId="0" fontId="5" fillId="0" borderId="1" xfId="2" applyFont="1" applyAlignment="1">
      <alignment horizontal="left" vertical="top"/>
    </xf>
    <xf numFmtId="0" fontId="4" fillId="0" borderId="0" xfId="0" applyFont="1" applyAlignment="1">
      <alignment horizontal="left" vertical="center" wrapText="1"/>
    </xf>
    <xf numFmtId="1" fontId="4" fillId="2" borderId="3" xfId="0" applyNumberFormat="1" applyFont="1" applyFill="1" applyBorder="1" applyAlignment="1" applyProtection="1">
      <alignment vertical="center"/>
      <protection locked="0"/>
    </xf>
    <xf numFmtId="1" fontId="4" fillId="2" borderId="4" xfId="0" applyNumberFormat="1" applyFont="1" applyFill="1" applyBorder="1" applyAlignment="1" applyProtection="1">
      <alignment vertical="center"/>
      <protection locked="0"/>
    </xf>
    <xf numFmtId="0" fontId="23" fillId="0" borderId="0" xfId="0" applyFont="1" applyAlignment="1">
      <alignment vertical="center"/>
    </xf>
    <xf numFmtId="0" fontId="8" fillId="0" borderId="1" xfId="0" applyFont="1" applyBorder="1" applyAlignment="1">
      <alignment vertical="center"/>
    </xf>
    <xf numFmtId="0" fontId="4" fillId="0" borderId="1" xfId="0" applyFont="1" applyBorder="1" applyAlignment="1">
      <alignment horizontal="left" vertical="center" wrapText="1"/>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xf>
    <xf numFmtId="167" fontId="4" fillId="0" borderId="1" xfId="0" applyNumberFormat="1" applyFont="1" applyBorder="1" applyAlignment="1" applyProtection="1">
      <alignment vertical="center"/>
      <protection locked="0"/>
    </xf>
    <xf numFmtId="0" fontId="5" fillId="0" borderId="1" xfId="2" applyFont="1" applyAlignment="1">
      <alignment vertical="top" wrapText="1"/>
    </xf>
    <xf numFmtId="166" fontId="4" fillId="0" borderId="3" xfId="0" applyNumberFormat="1" applyFont="1" applyBorder="1" applyAlignment="1">
      <alignment vertical="center"/>
    </xf>
    <xf numFmtId="166" fontId="8" fillId="2" borderId="2" xfId="0" applyNumberFormat="1" applyFont="1" applyFill="1" applyBorder="1" applyAlignment="1" applyProtection="1">
      <alignment vertical="center"/>
      <protection locked="0"/>
    </xf>
    <xf numFmtId="166" fontId="8" fillId="2" borderId="3" xfId="0" applyNumberFormat="1" applyFont="1" applyFill="1" applyBorder="1" applyAlignment="1" applyProtection="1">
      <alignment vertical="center"/>
      <protection locked="0"/>
    </xf>
    <xf numFmtId="166" fontId="8" fillId="2" borderId="4" xfId="0" applyNumberFormat="1" applyFont="1" applyFill="1" applyBorder="1" applyAlignment="1" applyProtection="1">
      <alignment vertical="center"/>
      <protection locked="0"/>
    </xf>
    <xf numFmtId="165" fontId="8" fillId="3" borderId="2" xfId="0" applyNumberFormat="1" applyFont="1" applyFill="1" applyBorder="1" applyAlignment="1" applyProtection="1">
      <alignment vertical="center"/>
      <protection locked="0"/>
    </xf>
    <xf numFmtId="165" fontId="8" fillId="3" borderId="3" xfId="0" applyNumberFormat="1" applyFont="1" applyFill="1" applyBorder="1" applyAlignment="1" applyProtection="1">
      <alignment vertical="center"/>
      <protection locked="0"/>
    </xf>
    <xf numFmtId="165" fontId="8" fillId="3" borderId="4" xfId="0" applyNumberFormat="1" applyFont="1" applyFill="1" applyBorder="1" applyAlignment="1" applyProtection="1">
      <alignment vertical="center"/>
      <protection locked="0"/>
    </xf>
    <xf numFmtId="0" fontId="3" fillId="0" borderId="0" xfId="0" applyFont="1" applyAlignment="1">
      <alignment horizontal="center" vertical="center" wrapText="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3" fillId="0" borderId="1" xfId="2" applyFont="1" applyAlignment="1">
      <alignment vertical="top" wrapText="1"/>
    </xf>
    <xf numFmtId="0" fontId="4" fillId="0" borderId="1" xfId="2" applyFont="1" applyAlignment="1">
      <alignment vertical="top" wrapText="1"/>
    </xf>
    <xf numFmtId="0" fontId="4" fillId="0" borderId="6" xfId="0" applyFont="1" applyBorder="1" applyAlignment="1">
      <alignment horizontal="right" vertical="center"/>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5" fillId="0" borderId="0" xfId="0" applyFont="1" applyAlignment="1">
      <alignment horizontal="right" vertical="center" wrapText="1"/>
    </xf>
    <xf numFmtId="0" fontId="5" fillId="0" borderId="0" xfId="0" applyFont="1" applyAlignment="1">
      <alignment vertical="center" wrapText="1"/>
    </xf>
    <xf numFmtId="165" fontId="4" fillId="0" borderId="2" xfId="0" applyNumberFormat="1" applyFont="1" applyBorder="1" applyAlignment="1" applyProtection="1">
      <alignment horizontal="right" vertical="center"/>
      <protection hidden="1"/>
    </xf>
    <xf numFmtId="165" fontId="4" fillId="0" borderId="3" xfId="0" applyNumberFormat="1" applyFont="1" applyBorder="1" applyAlignment="1" applyProtection="1">
      <alignment horizontal="right" vertical="center"/>
      <protection hidden="1"/>
    </xf>
    <xf numFmtId="165" fontId="4" fillId="0" borderId="4" xfId="0" applyNumberFormat="1" applyFont="1" applyBorder="1" applyAlignment="1" applyProtection="1">
      <alignment horizontal="right" vertical="center"/>
      <protection hidden="1"/>
    </xf>
    <xf numFmtId="0" fontId="6" fillId="4" borderId="0" xfId="0" applyFont="1" applyFill="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8" fillId="0" borderId="0" xfId="0" applyFont="1" applyAlignment="1">
      <alignment vertical="top" wrapText="1"/>
    </xf>
    <xf numFmtId="0" fontId="3" fillId="0" borderId="0" xfId="0" applyFont="1" applyAlignment="1">
      <alignment vertical="top"/>
    </xf>
    <xf numFmtId="0" fontId="8" fillId="0" borderId="0" xfId="0" applyFont="1" applyAlignment="1">
      <alignment horizontal="right"/>
    </xf>
    <xf numFmtId="0" fontId="8" fillId="0" borderId="6" xfId="0" applyFont="1" applyBorder="1" applyAlignment="1">
      <alignment horizontal="right"/>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9" fillId="0" borderId="0" xfId="1" applyFont="1" applyAlignment="1">
      <alignment vertical="center"/>
    </xf>
    <xf numFmtId="0" fontId="5" fillId="0" borderId="0" xfId="1" applyFont="1" applyAlignment="1">
      <alignment vertical="center" wrapText="1"/>
    </xf>
    <xf numFmtId="0" fontId="0" fillId="0" borderId="0" xfId="0" applyAlignment="1">
      <alignment vertical="center"/>
    </xf>
    <xf numFmtId="0" fontId="4" fillId="0" borderId="1" xfId="0" applyFont="1" applyBorder="1" applyAlignment="1">
      <alignment horizontal="right" vertical="top" wrapText="1"/>
    </xf>
    <xf numFmtId="0" fontId="27" fillId="0" borderId="0" xfId="0" applyFont="1" applyAlignment="1">
      <alignment horizontal="left" vertical="center" wrapText="1"/>
    </xf>
    <xf numFmtId="0" fontId="28" fillId="0" borderId="0" xfId="0" applyFont="1" applyAlignment="1">
      <alignment horizontal="left"/>
    </xf>
    <xf numFmtId="0" fontId="19" fillId="0" borderId="0" xfId="1"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5" fillId="0" borderId="1" xfId="0" applyFont="1" applyBorder="1" applyAlignment="1">
      <alignment horizontal="left" vertical="center" wrapText="1"/>
    </xf>
    <xf numFmtId="0" fontId="3" fillId="0" borderId="0" xfId="0" applyFont="1" applyAlignment="1">
      <alignment horizontal="left" vertical="top" wrapText="1"/>
    </xf>
    <xf numFmtId="0" fontId="27" fillId="0" borderId="0" xfId="0" applyFont="1" applyAlignment="1">
      <alignment horizontal="left" vertical="center"/>
    </xf>
    <xf numFmtId="0" fontId="27" fillId="0" borderId="0" xfId="0" applyFont="1" applyAlignment="1">
      <alignment horizontal="center" vertical="center"/>
    </xf>
  </cellXfs>
  <cellStyles count="3">
    <cellStyle name="Hyperlink" xfId="1" builtinId="8"/>
    <cellStyle name="Standaard" xfId="0" builtinId="0"/>
    <cellStyle name="Standaard 2" xfId="2" xr:uid="{C2851548-CB31-4823-8D58-61C63B5AF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777</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137160</xdr:colOff>
          <xdr:row>29</xdr:row>
          <xdr:rowOff>152400</xdr:rowOff>
        </xdr:from>
        <xdr:to>
          <xdr:col>2</xdr:col>
          <xdr:colOff>106680</xdr:colOff>
          <xdr:row>32</xdr:row>
          <xdr:rowOff>22860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29</xdr:row>
          <xdr:rowOff>152400</xdr:rowOff>
        </xdr:from>
        <xdr:to>
          <xdr:col>16</xdr:col>
          <xdr:colOff>114300</xdr:colOff>
          <xdr:row>32</xdr:row>
          <xdr:rowOff>22860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29</xdr:row>
          <xdr:rowOff>152400</xdr:rowOff>
        </xdr:from>
        <xdr:to>
          <xdr:col>30</xdr:col>
          <xdr:colOff>114300</xdr:colOff>
          <xdr:row>32</xdr:row>
          <xdr:rowOff>22860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40</xdr:row>
          <xdr:rowOff>0</xdr:rowOff>
        </xdr:from>
        <xdr:to>
          <xdr:col>2</xdr:col>
          <xdr:colOff>106680</xdr:colOff>
          <xdr:row>43</xdr:row>
          <xdr:rowOff>38100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42</xdr:row>
          <xdr:rowOff>0</xdr:rowOff>
        </xdr:from>
        <xdr:to>
          <xdr:col>2</xdr:col>
          <xdr:colOff>106680</xdr:colOff>
          <xdr:row>45</xdr:row>
          <xdr:rowOff>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144</xdr:row>
          <xdr:rowOff>0</xdr:rowOff>
        </xdr:from>
        <xdr:to>
          <xdr:col>2</xdr:col>
          <xdr:colOff>106680</xdr:colOff>
          <xdr:row>147</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145</xdr:row>
          <xdr:rowOff>175260</xdr:rowOff>
        </xdr:from>
        <xdr:to>
          <xdr:col>2</xdr:col>
          <xdr:colOff>106680</xdr:colOff>
          <xdr:row>148</xdr:row>
          <xdr:rowOff>30480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150</xdr:row>
          <xdr:rowOff>144780</xdr:rowOff>
        </xdr:from>
        <xdr:to>
          <xdr:col>2</xdr:col>
          <xdr:colOff>106680</xdr:colOff>
          <xdr:row>152</xdr:row>
          <xdr:rowOff>182880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152</xdr:row>
          <xdr:rowOff>137160</xdr:rowOff>
        </xdr:from>
        <xdr:to>
          <xdr:col>2</xdr:col>
          <xdr:colOff>106680</xdr:colOff>
          <xdr:row>154</xdr:row>
          <xdr:rowOff>182880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33</xdr:row>
          <xdr:rowOff>152400</xdr:rowOff>
        </xdr:from>
        <xdr:to>
          <xdr:col>2</xdr:col>
          <xdr:colOff>106680</xdr:colOff>
          <xdr:row>37</xdr:row>
          <xdr:rowOff>30480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35</xdr:row>
          <xdr:rowOff>137160</xdr:rowOff>
        </xdr:from>
        <xdr:to>
          <xdr:col>2</xdr:col>
          <xdr:colOff>106680</xdr:colOff>
          <xdr:row>37</xdr:row>
          <xdr:rowOff>182880</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33</xdr:row>
          <xdr:rowOff>152400</xdr:rowOff>
        </xdr:from>
        <xdr:to>
          <xdr:col>16</xdr:col>
          <xdr:colOff>114300</xdr:colOff>
          <xdr:row>37</xdr:row>
          <xdr:rowOff>30480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35</xdr:row>
          <xdr:rowOff>137160</xdr:rowOff>
        </xdr:from>
        <xdr:to>
          <xdr:col>16</xdr:col>
          <xdr:colOff>114300</xdr:colOff>
          <xdr:row>37</xdr:row>
          <xdr:rowOff>182880</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33</xdr:row>
          <xdr:rowOff>152400</xdr:rowOff>
        </xdr:from>
        <xdr:to>
          <xdr:col>30</xdr:col>
          <xdr:colOff>114300</xdr:colOff>
          <xdr:row>37</xdr:row>
          <xdr:rowOff>30480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35</xdr:row>
          <xdr:rowOff>137160</xdr:rowOff>
        </xdr:from>
        <xdr:to>
          <xdr:col>30</xdr:col>
          <xdr:colOff>114300</xdr:colOff>
          <xdr:row>37</xdr:row>
          <xdr:rowOff>182880</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98</xdr:row>
          <xdr:rowOff>22860</xdr:rowOff>
        </xdr:from>
        <xdr:to>
          <xdr:col>2</xdr:col>
          <xdr:colOff>99060</xdr:colOff>
          <xdr:row>101</xdr:row>
          <xdr:rowOff>0</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101</xdr:row>
          <xdr:rowOff>0</xdr:rowOff>
        </xdr:from>
        <xdr:to>
          <xdr:col>2</xdr:col>
          <xdr:colOff>99060</xdr:colOff>
          <xdr:row>102</xdr:row>
          <xdr:rowOff>30480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129540</xdr:colOff>
          <xdr:row>105</xdr:row>
          <xdr:rowOff>137160</xdr:rowOff>
        </xdr:from>
        <xdr:to>
          <xdr:col>2</xdr:col>
          <xdr:colOff>60960</xdr:colOff>
          <xdr:row>108</xdr:row>
          <xdr:rowOff>7620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107</xdr:row>
          <xdr:rowOff>22860</xdr:rowOff>
        </xdr:from>
        <xdr:to>
          <xdr:col>2</xdr:col>
          <xdr:colOff>99060</xdr:colOff>
          <xdr:row>109</xdr:row>
          <xdr:rowOff>22860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136</xdr:row>
          <xdr:rowOff>68580</xdr:rowOff>
        </xdr:from>
        <xdr:to>
          <xdr:col>2</xdr:col>
          <xdr:colOff>121920</xdr:colOff>
          <xdr:row>139</xdr:row>
          <xdr:rowOff>45720</xdr:rowOff>
        </xdr:to>
        <xdr:sp macro="" textlink="">
          <xdr:nvSpPr>
            <xdr:cNvPr id="1045" name="C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139</xdr:row>
          <xdr:rowOff>0</xdr:rowOff>
        </xdr:from>
        <xdr:to>
          <xdr:col>2</xdr:col>
          <xdr:colOff>106680</xdr:colOff>
          <xdr:row>140</xdr:row>
          <xdr:rowOff>0</xdr:rowOff>
        </xdr:to>
        <xdr:sp macro="" textlink="">
          <xdr:nvSpPr>
            <xdr:cNvPr id="1046" name="C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252</xdr:row>
          <xdr:rowOff>152400</xdr:rowOff>
        </xdr:from>
        <xdr:to>
          <xdr:col>2</xdr:col>
          <xdr:colOff>106680</xdr:colOff>
          <xdr:row>255</xdr:row>
          <xdr:rowOff>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255</xdr:row>
          <xdr:rowOff>0</xdr:rowOff>
        </xdr:from>
        <xdr:to>
          <xdr:col>2</xdr:col>
          <xdr:colOff>106680</xdr:colOff>
          <xdr:row>256</xdr:row>
          <xdr:rowOff>30480</xdr:rowOff>
        </xdr:to>
        <xdr:sp macro="" textlink="">
          <xdr:nvSpPr>
            <xdr:cNvPr id="1048" name="CB_OpenbareVerkoop_F"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261</xdr:row>
          <xdr:rowOff>175260</xdr:rowOff>
        </xdr:from>
        <xdr:to>
          <xdr:col>2</xdr:col>
          <xdr:colOff>106680</xdr:colOff>
          <xdr:row>262</xdr:row>
          <xdr:rowOff>152400</xdr:rowOff>
        </xdr:to>
        <xdr:sp macro="" textlink="">
          <xdr:nvSpPr>
            <xdr:cNvPr id="1049" name="CB_VerbouwingswerkenNaAankoop_F"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297</xdr:row>
          <xdr:rowOff>0</xdr:rowOff>
        </xdr:from>
        <xdr:to>
          <xdr:col>2</xdr:col>
          <xdr:colOff>99060</xdr:colOff>
          <xdr:row>300</xdr:row>
          <xdr:rowOff>7620</xdr:rowOff>
        </xdr:to>
        <xdr:sp macro="" textlink="">
          <xdr:nvSpPr>
            <xdr:cNvPr id="1050" name="RB_SamenWerking_OV_PS_Tru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299</xdr:row>
          <xdr:rowOff>0</xdr:rowOff>
        </xdr:from>
        <xdr:to>
          <xdr:col>2</xdr:col>
          <xdr:colOff>99060</xdr:colOff>
          <xdr:row>301</xdr:row>
          <xdr:rowOff>30480</xdr:rowOff>
        </xdr:to>
        <xdr:sp macro="" textlink="">
          <xdr:nvSpPr>
            <xdr:cNvPr id="1051" name="RB_SamenWerking_OV_PS_Fals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302</xdr:row>
          <xdr:rowOff>152400</xdr:rowOff>
        </xdr:from>
        <xdr:to>
          <xdr:col>2</xdr:col>
          <xdr:colOff>45720</xdr:colOff>
          <xdr:row>304</xdr:row>
          <xdr:rowOff>38100</xdr:rowOff>
        </xdr:to>
        <xdr:sp macro="" textlink="">
          <xdr:nvSpPr>
            <xdr:cNvPr id="1052" name="CB_Dienst_Onr_Erfgoed"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304</xdr:row>
          <xdr:rowOff>0</xdr:rowOff>
        </xdr:from>
        <xdr:to>
          <xdr:col>2</xdr:col>
          <xdr:colOff>99060</xdr:colOff>
          <xdr:row>307</xdr:row>
          <xdr:rowOff>7620</xdr:rowOff>
        </xdr:to>
        <xdr:sp macro="" textlink="">
          <xdr:nvSpPr>
            <xdr:cNvPr id="1053" name="CB_VIPA"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306</xdr:row>
          <xdr:rowOff>45720</xdr:rowOff>
        </xdr:from>
        <xdr:to>
          <xdr:col>2</xdr:col>
          <xdr:colOff>45720</xdr:colOff>
          <xdr:row>308</xdr:row>
          <xdr:rowOff>45720</xdr:rowOff>
        </xdr:to>
        <xdr:sp macro="" textlink="">
          <xdr:nvSpPr>
            <xdr:cNvPr id="1054" name="CB_VGC"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106680</xdr:colOff>
          <xdr:row>517</xdr:row>
          <xdr:rowOff>182880</xdr:rowOff>
        </xdr:from>
        <xdr:to>
          <xdr:col>34</xdr:col>
          <xdr:colOff>106680</xdr:colOff>
          <xdr:row>520</xdr:row>
          <xdr:rowOff>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144780</xdr:colOff>
          <xdr:row>314</xdr:row>
          <xdr:rowOff>30480</xdr:rowOff>
        </xdr:from>
        <xdr:to>
          <xdr:col>2</xdr:col>
          <xdr:colOff>7620</xdr:colOff>
          <xdr:row>314</xdr:row>
          <xdr:rowOff>144780</xdr:rowOff>
        </xdr:to>
        <xdr:sp macro="" textlink="">
          <xdr:nvSpPr>
            <xdr:cNvPr id="1056" name="CB_BijkomendePlaatsen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144780</xdr:colOff>
          <xdr:row>315</xdr:row>
          <xdr:rowOff>22860</xdr:rowOff>
        </xdr:from>
        <xdr:to>
          <xdr:col>1</xdr:col>
          <xdr:colOff>114300</xdr:colOff>
          <xdr:row>316</xdr:row>
          <xdr:rowOff>152400</xdr:rowOff>
        </xdr:to>
        <xdr:sp macro="" textlink="">
          <xdr:nvSpPr>
            <xdr:cNvPr id="1057" name="CB_BijkomendePlaatsen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258</xdr:row>
          <xdr:rowOff>0</xdr:rowOff>
        </xdr:from>
        <xdr:to>
          <xdr:col>2</xdr:col>
          <xdr:colOff>38100</xdr:colOff>
          <xdr:row>259</xdr:row>
          <xdr:rowOff>7620</xdr:rowOff>
        </xdr:to>
        <xdr:sp macro="" textlink="">
          <xdr:nvSpPr>
            <xdr:cNvPr id="1058" name="CB_VerbouwingswerkenNaAankoop_T"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308</xdr:row>
          <xdr:rowOff>7620</xdr:rowOff>
        </xdr:from>
        <xdr:to>
          <xdr:col>2</xdr:col>
          <xdr:colOff>45720</xdr:colOff>
          <xdr:row>309</xdr:row>
          <xdr:rowOff>182880</xdr:rowOff>
        </xdr:to>
        <xdr:sp macro="" textlink="">
          <xdr:nvSpPr>
            <xdr:cNvPr id="1059" name="CB_OVAM"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762</xdr:row>
          <xdr:rowOff>0</xdr:rowOff>
        </xdr:from>
        <xdr:to>
          <xdr:col>2</xdr:col>
          <xdr:colOff>106680</xdr:colOff>
          <xdr:row>764</xdr:row>
          <xdr:rowOff>7620</xdr:rowOff>
        </xdr:to>
        <xdr:sp macro="" textlink="">
          <xdr:nvSpPr>
            <xdr:cNvPr id="1060" name="CB_BeschrijvingGebouwen"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756</xdr:row>
          <xdr:rowOff>0</xdr:rowOff>
        </xdr:from>
        <xdr:to>
          <xdr:col>2</xdr:col>
          <xdr:colOff>106680</xdr:colOff>
          <xdr:row>758</xdr:row>
          <xdr:rowOff>7620</xdr:rowOff>
        </xdr:to>
        <xdr:sp macro="" textlink="">
          <xdr:nvSpPr>
            <xdr:cNvPr id="1061" name="CB_Verkoopovereenkomst"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758</xdr:row>
          <xdr:rowOff>0</xdr:rowOff>
        </xdr:from>
        <xdr:to>
          <xdr:col>2</xdr:col>
          <xdr:colOff>106680</xdr:colOff>
          <xdr:row>760</xdr:row>
          <xdr:rowOff>7620</xdr:rowOff>
        </xdr:to>
        <xdr:sp macro="" textlink="">
          <xdr:nvSpPr>
            <xdr:cNvPr id="1062" name="CB_KadastraalPlanEnLegger"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764</xdr:row>
          <xdr:rowOff>22860</xdr:rowOff>
        </xdr:from>
        <xdr:to>
          <xdr:col>2</xdr:col>
          <xdr:colOff>68580</xdr:colOff>
          <xdr:row>766</xdr:row>
          <xdr:rowOff>0</xdr:rowOff>
        </xdr:to>
        <xdr:sp macro="" textlink="">
          <xdr:nvSpPr>
            <xdr:cNvPr id="1063" name="CB_SitPlanAantekopenGeb"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777</xdr:row>
          <xdr:rowOff>236220</xdr:rowOff>
        </xdr:from>
        <xdr:to>
          <xdr:col>2</xdr:col>
          <xdr:colOff>114300</xdr:colOff>
          <xdr:row>780</xdr:row>
          <xdr:rowOff>7620</xdr:rowOff>
        </xdr:to>
        <xdr:sp macro="" textlink="">
          <xdr:nvSpPr>
            <xdr:cNvPr id="1064" name="CB_BestekNaAankoop"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760</xdr:row>
          <xdr:rowOff>7620</xdr:rowOff>
        </xdr:from>
        <xdr:to>
          <xdr:col>2</xdr:col>
          <xdr:colOff>106680</xdr:colOff>
          <xdr:row>763</xdr:row>
          <xdr:rowOff>0</xdr:rowOff>
        </xdr:to>
        <xdr:sp macro="" textlink="">
          <xdr:nvSpPr>
            <xdr:cNvPr id="1065" name="CB_BodemAttest"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783</xdr:row>
          <xdr:rowOff>7620</xdr:rowOff>
        </xdr:from>
        <xdr:to>
          <xdr:col>2</xdr:col>
          <xdr:colOff>106680</xdr:colOff>
          <xdr:row>786</xdr:row>
          <xdr:rowOff>0</xdr:rowOff>
        </xdr:to>
        <xdr:sp macro="" textlink="">
          <xdr:nvSpPr>
            <xdr:cNvPr id="1066" name="CB_HuurOfErfpacht"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766</xdr:row>
          <xdr:rowOff>22860</xdr:rowOff>
        </xdr:from>
        <xdr:to>
          <xdr:col>2</xdr:col>
          <xdr:colOff>30480</xdr:colOff>
          <xdr:row>767</xdr:row>
          <xdr:rowOff>175260</xdr:rowOff>
        </xdr:to>
        <xdr:sp macro="" textlink="">
          <xdr:nvSpPr>
            <xdr:cNvPr id="1067" name="CB_Grondplannen"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771</xdr:row>
          <xdr:rowOff>7620</xdr:rowOff>
        </xdr:from>
        <xdr:to>
          <xdr:col>2</xdr:col>
          <xdr:colOff>68580</xdr:colOff>
          <xdr:row>772</xdr:row>
          <xdr:rowOff>175260</xdr:rowOff>
        </xdr:to>
        <xdr:sp macro="" textlink="">
          <xdr:nvSpPr>
            <xdr:cNvPr id="1068" name="CB_PublOpenbVerkoop"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774</xdr:row>
          <xdr:rowOff>7620</xdr:rowOff>
        </xdr:from>
        <xdr:to>
          <xdr:col>2</xdr:col>
          <xdr:colOff>106680</xdr:colOff>
          <xdr:row>774</xdr:row>
          <xdr:rowOff>152400</xdr:rowOff>
        </xdr:to>
        <xdr:sp macro="" textlink="">
          <xdr:nvSpPr>
            <xdr:cNvPr id="1069" name="CB_BeschrSamenwerkinmod"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779</xdr:row>
          <xdr:rowOff>335280</xdr:rowOff>
        </xdr:from>
        <xdr:to>
          <xdr:col>2</xdr:col>
          <xdr:colOff>38100</xdr:colOff>
          <xdr:row>782</xdr:row>
          <xdr:rowOff>0</xdr:rowOff>
        </xdr:to>
        <xdr:sp macro="" textlink="">
          <xdr:nvSpPr>
            <xdr:cNvPr id="1070" name="CB_VerklInfra"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782</xdr:row>
          <xdr:rowOff>0</xdr:rowOff>
        </xdr:from>
        <xdr:to>
          <xdr:col>2</xdr:col>
          <xdr:colOff>68580</xdr:colOff>
          <xdr:row>782</xdr:row>
          <xdr:rowOff>160020</xdr:rowOff>
        </xdr:to>
        <xdr:sp macro="" textlink="">
          <xdr:nvSpPr>
            <xdr:cNvPr id="1071" name="CB_UitgevoerdeWerk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786</xdr:row>
          <xdr:rowOff>60960</xdr:rowOff>
        </xdr:from>
        <xdr:to>
          <xdr:col>2</xdr:col>
          <xdr:colOff>22860</xdr:colOff>
          <xdr:row>786</xdr:row>
          <xdr:rowOff>182880</xdr:rowOff>
        </xdr:to>
        <xdr:sp macro="" textlink="">
          <xdr:nvSpPr>
            <xdr:cNvPr id="1072" name="CB_EindeHuurOfErfpacht"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775</xdr:row>
          <xdr:rowOff>45720</xdr:rowOff>
        </xdr:from>
        <xdr:to>
          <xdr:col>2</xdr:col>
          <xdr:colOff>106680</xdr:colOff>
          <xdr:row>778</xdr:row>
          <xdr:rowOff>7620</xdr:rowOff>
        </xdr:to>
        <xdr:sp macro="" textlink="">
          <xdr:nvSpPr>
            <xdr:cNvPr id="1073" name="CB_BewijsstukBerekBrutoOp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309</xdr:row>
          <xdr:rowOff>160020</xdr:rowOff>
        </xdr:from>
        <xdr:to>
          <xdr:col>2</xdr:col>
          <xdr:colOff>45720</xdr:colOff>
          <xdr:row>311</xdr:row>
          <xdr:rowOff>22860</xdr:rowOff>
        </xdr:to>
        <xdr:sp macro="" textlink="">
          <xdr:nvSpPr>
            <xdr:cNvPr id="1074" name="CB_Andere_Overheden"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520</xdr:row>
          <xdr:rowOff>7620</xdr:rowOff>
        </xdr:from>
        <xdr:to>
          <xdr:col>34</xdr:col>
          <xdr:colOff>106680</xdr:colOff>
          <xdr:row>522</xdr:row>
          <xdr:rowOff>22860</xdr:rowOff>
        </xdr:to>
        <xdr:sp macro="" textlink="">
          <xdr:nvSpPr>
            <xdr:cNvPr id="1075" name="CB_GebAfgebrOntrGesubAGIOnGeb2"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543</xdr:row>
          <xdr:rowOff>0</xdr:rowOff>
        </xdr:from>
        <xdr:to>
          <xdr:col>35</xdr:col>
          <xdr:colOff>30480</xdr:colOff>
          <xdr:row>545</xdr:row>
          <xdr:rowOff>7620</xdr:rowOff>
        </xdr:to>
        <xdr:sp macro="" textlink="">
          <xdr:nvSpPr>
            <xdr:cNvPr id="1076" name="CB_LokLOAfgebrOntrGesubAGIOnG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544</xdr:row>
          <xdr:rowOff>144780</xdr:rowOff>
        </xdr:from>
        <xdr:to>
          <xdr:col>35</xdr:col>
          <xdr:colOff>30480</xdr:colOff>
          <xdr:row>547</xdr:row>
          <xdr:rowOff>7620</xdr:rowOff>
        </xdr:to>
        <xdr:sp macro="" textlink="">
          <xdr:nvSpPr>
            <xdr:cNvPr id="1077" name="CB_LokLOAfgebrOntrGesubAGIOnG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210</xdr:row>
          <xdr:rowOff>15240</xdr:rowOff>
        </xdr:from>
        <xdr:to>
          <xdr:col>2</xdr:col>
          <xdr:colOff>38100</xdr:colOff>
          <xdr:row>212</xdr:row>
          <xdr:rowOff>7620</xdr:rowOff>
        </xdr:to>
        <xdr:sp macro="" textlink="">
          <xdr:nvSpPr>
            <xdr:cNvPr id="1078" name="RB_AankoopBezet_Tru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216</xdr:row>
          <xdr:rowOff>0</xdr:rowOff>
        </xdr:from>
        <xdr:to>
          <xdr:col>2</xdr:col>
          <xdr:colOff>30480</xdr:colOff>
          <xdr:row>217</xdr:row>
          <xdr:rowOff>144780</xdr:rowOff>
        </xdr:to>
        <xdr:sp macro="" textlink="">
          <xdr:nvSpPr>
            <xdr:cNvPr id="1079" name="RB_AankoopBezet_Fals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221</xdr:row>
          <xdr:rowOff>60960</xdr:rowOff>
        </xdr:from>
        <xdr:to>
          <xdr:col>2</xdr:col>
          <xdr:colOff>99060</xdr:colOff>
          <xdr:row>222</xdr:row>
          <xdr:rowOff>60960</xdr:rowOff>
        </xdr:to>
        <xdr:sp macro="" textlink="">
          <xdr:nvSpPr>
            <xdr:cNvPr id="1080" name="RB_AankoopSchoolGeb_Tru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222</xdr:row>
          <xdr:rowOff>175260</xdr:rowOff>
        </xdr:from>
        <xdr:to>
          <xdr:col>2</xdr:col>
          <xdr:colOff>38100</xdr:colOff>
          <xdr:row>225</xdr:row>
          <xdr:rowOff>22860</xdr:rowOff>
        </xdr:to>
        <xdr:sp macro="" textlink="">
          <xdr:nvSpPr>
            <xdr:cNvPr id="1081" name="RB_AankoopSchoolGeb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226</xdr:row>
          <xdr:rowOff>175260</xdr:rowOff>
        </xdr:from>
        <xdr:to>
          <xdr:col>2</xdr:col>
          <xdr:colOff>45720</xdr:colOff>
          <xdr:row>230</xdr:row>
          <xdr:rowOff>0</xdr:rowOff>
        </xdr:to>
        <xdr:sp macro="" textlink="">
          <xdr:nvSpPr>
            <xdr:cNvPr id="1082" name="RB_Huursub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233</xdr:row>
          <xdr:rowOff>7620</xdr:rowOff>
        </xdr:from>
        <xdr:to>
          <xdr:col>2</xdr:col>
          <xdr:colOff>7620</xdr:colOff>
          <xdr:row>235</xdr:row>
          <xdr:rowOff>0</xdr:rowOff>
        </xdr:to>
        <xdr:sp macro="" textlink="">
          <xdr:nvSpPr>
            <xdr:cNvPr id="1083" name="RB_HuurSub_Fals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237</xdr:row>
          <xdr:rowOff>7620</xdr:rowOff>
        </xdr:from>
        <xdr:to>
          <xdr:col>1</xdr:col>
          <xdr:colOff>121920</xdr:colOff>
          <xdr:row>238</xdr:row>
          <xdr:rowOff>167640</xdr:rowOff>
        </xdr:to>
        <xdr:sp macro="" textlink="">
          <xdr:nvSpPr>
            <xdr:cNvPr id="1084" name="RB_VerlatenInfra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240</xdr:row>
          <xdr:rowOff>0</xdr:rowOff>
        </xdr:from>
        <xdr:to>
          <xdr:col>6</xdr:col>
          <xdr:colOff>22860</xdr:colOff>
          <xdr:row>241</xdr:row>
          <xdr:rowOff>0</xdr:rowOff>
        </xdr:to>
        <xdr:sp macro="" textlink="">
          <xdr:nvSpPr>
            <xdr:cNvPr id="1085" name="RB_VerlatenInfra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243</xdr:row>
          <xdr:rowOff>182880</xdr:rowOff>
        </xdr:from>
        <xdr:to>
          <xdr:col>2</xdr:col>
          <xdr:colOff>0</xdr:colOff>
          <xdr:row>246</xdr:row>
          <xdr:rowOff>0</xdr:rowOff>
        </xdr:to>
        <xdr:sp macro="" textlink="">
          <xdr:nvSpPr>
            <xdr:cNvPr id="1086" name="RB_UitbreidingOndPatr_Tru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247</xdr:row>
          <xdr:rowOff>0</xdr:rowOff>
        </xdr:from>
        <xdr:to>
          <xdr:col>2</xdr:col>
          <xdr:colOff>30480</xdr:colOff>
          <xdr:row>247</xdr:row>
          <xdr:rowOff>175260</xdr:rowOff>
        </xdr:to>
        <xdr:sp macro="" textlink="">
          <xdr:nvSpPr>
            <xdr:cNvPr id="1087" name="RB_UitbreidingOndPatr_Fals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200</xdr:row>
          <xdr:rowOff>175260</xdr:rowOff>
        </xdr:from>
        <xdr:to>
          <xdr:col>2</xdr:col>
          <xdr:colOff>30480</xdr:colOff>
          <xdr:row>202</xdr:row>
          <xdr:rowOff>144780</xdr:rowOff>
        </xdr:to>
        <xdr:sp macro="" textlink="">
          <xdr:nvSpPr>
            <xdr:cNvPr id="1088" name="RB_AanwijzenAankoper_Tru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202</xdr:row>
          <xdr:rowOff>190500</xdr:rowOff>
        </xdr:from>
        <xdr:to>
          <xdr:col>2</xdr:col>
          <xdr:colOff>22860</xdr:colOff>
          <xdr:row>204</xdr:row>
          <xdr:rowOff>160020</xdr:rowOff>
        </xdr:to>
        <xdr:sp macro="" textlink="">
          <xdr:nvSpPr>
            <xdr:cNvPr id="1089" name="RB_AanwijzenAankoper_Fals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180</xdr:row>
          <xdr:rowOff>0</xdr:rowOff>
        </xdr:from>
        <xdr:to>
          <xdr:col>2</xdr:col>
          <xdr:colOff>22860</xdr:colOff>
          <xdr:row>182</xdr:row>
          <xdr:rowOff>0</xdr:rowOff>
        </xdr:to>
        <xdr:sp macro="" textlink="">
          <xdr:nvSpPr>
            <xdr:cNvPr id="1090" name="RB_ToepassingsgOS_Tru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182</xdr:row>
          <xdr:rowOff>7620</xdr:rowOff>
        </xdr:from>
        <xdr:to>
          <xdr:col>2</xdr:col>
          <xdr:colOff>137160</xdr:colOff>
          <xdr:row>183</xdr:row>
          <xdr:rowOff>30480</xdr:rowOff>
        </xdr:to>
        <xdr:sp macro="" textlink="">
          <xdr:nvSpPr>
            <xdr:cNvPr id="1091" name="RB_EngagementOS"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189</xdr:row>
          <xdr:rowOff>15240</xdr:rowOff>
        </xdr:from>
        <xdr:to>
          <xdr:col>3</xdr:col>
          <xdr:colOff>38100</xdr:colOff>
          <xdr:row>190</xdr:row>
          <xdr:rowOff>22860</xdr:rowOff>
        </xdr:to>
        <xdr:sp macro="" textlink="">
          <xdr:nvSpPr>
            <xdr:cNvPr id="1092" name="RB_KennisnameOS"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193</xdr:row>
          <xdr:rowOff>0</xdr:rowOff>
        </xdr:from>
        <xdr:to>
          <xdr:col>1</xdr:col>
          <xdr:colOff>137160</xdr:colOff>
          <xdr:row>193</xdr:row>
          <xdr:rowOff>152400</xdr:rowOff>
        </xdr:to>
        <xdr:sp macro="" textlink="">
          <xdr:nvSpPr>
            <xdr:cNvPr id="1093" name="RB_ToepassingsgOS_False"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767</xdr:row>
          <xdr:rowOff>190500</xdr:rowOff>
        </xdr:from>
        <xdr:to>
          <xdr:col>2</xdr:col>
          <xdr:colOff>38100</xdr:colOff>
          <xdr:row>770</xdr:row>
          <xdr:rowOff>7620</xdr:rowOff>
        </xdr:to>
        <xdr:sp macro="" textlink="">
          <xdr:nvSpPr>
            <xdr:cNvPr id="1095" name="CB_MotivUitzonderingVersnGoed"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786</xdr:row>
          <xdr:rowOff>342900</xdr:rowOff>
        </xdr:from>
        <xdr:to>
          <xdr:col>2</xdr:col>
          <xdr:colOff>22860</xdr:colOff>
          <xdr:row>788</xdr:row>
          <xdr:rowOff>144780</xdr:rowOff>
        </xdr:to>
        <xdr:sp macro="" textlink="">
          <xdr:nvSpPr>
            <xdr:cNvPr id="1096" name="CB_EngOpenstellingSchoolinfra"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788</xdr:row>
          <xdr:rowOff>167640</xdr:rowOff>
        </xdr:from>
        <xdr:to>
          <xdr:col>2</xdr:col>
          <xdr:colOff>60960</xdr:colOff>
          <xdr:row>790</xdr:row>
          <xdr:rowOff>182880</xdr:rowOff>
        </xdr:to>
        <xdr:sp macro="" textlink="">
          <xdr:nvSpPr>
            <xdr:cNvPr id="1097" name="CB_VTAOpenstellingSchoolinfr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agion.be/procedure-aankoop-en-werken-na-aankoop"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s://www.agion.be/decreet-over-open-scholen" TargetMode="Externa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 Id="rId4" Type="http://schemas.openxmlformats.org/officeDocument/2006/relationships/hyperlink" Target="http://www.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mailto:rf@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XFC1452"/>
  <sheetViews>
    <sheetView tabSelected="1" topLeftCell="A228" zoomScaleNormal="100" workbookViewId="0">
      <selection activeCell="C248" sqref="C248:AP248"/>
    </sheetView>
  </sheetViews>
  <sheetFormatPr defaultColWidth="0" defaultRowHeight="15" customHeight="1" zeroHeight="1" x14ac:dyDescent="0.25"/>
  <cols>
    <col min="1" max="1" width="3" customWidth="1"/>
    <col min="2" max="3" width="2.109375" customWidth="1"/>
    <col min="4" max="4" width="2.88671875" customWidth="1"/>
    <col min="5" max="5" width="3" customWidth="1"/>
    <col min="6" max="18" width="2.109375" customWidth="1"/>
    <col min="19" max="19" width="2.44140625" customWidth="1"/>
    <col min="20" max="41" width="2.109375" customWidth="1"/>
    <col min="42" max="42" width="4.6640625" customWidth="1"/>
    <col min="43" max="43" width="8.33203125" hidden="1" customWidth="1"/>
    <col min="44" max="55" width="2.109375" hidden="1" customWidth="1"/>
    <col min="56" max="56" width="1.88671875" hidden="1" customWidth="1"/>
    <col min="57" max="57" width="0" hidden="1" customWidth="1"/>
    <col min="58" max="16383" width="14.44140625" hidden="1"/>
    <col min="16384" max="16384" width="2.33203125" customWidth="1"/>
  </cols>
  <sheetData>
    <row r="1" spans="1:56" ht="2.25" customHeight="1" x14ac:dyDescent="0.25">
      <c r="A1" s="27"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
      <c r="AV1" s="1"/>
      <c r="AW1" s="1"/>
      <c r="AX1" s="1"/>
      <c r="AY1" s="1"/>
      <c r="AZ1" s="1"/>
      <c r="BA1" s="1"/>
      <c r="BB1" s="1"/>
      <c r="BC1" s="1"/>
      <c r="BD1" s="1"/>
    </row>
    <row r="2" spans="1:56" ht="15" customHeight="1" x14ac:dyDescent="0.25">
      <c r="A2" s="27"/>
      <c r="B2" s="151" t="s">
        <v>1</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42" t="s">
        <v>302</v>
      </c>
      <c r="AH2" s="142"/>
      <c r="AI2" s="142"/>
      <c r="AJ2" s="142"/>
      <c r="AK2" s="142"/>
      <c r="AL2" s="142"/>
      <c r="AM2" s="142"/>
      <c r="AN2" s="142"/>
      <c r="AO2" s="142"/>
      <c r="AP2" s="142"/>
      <c r="AQ2" s="14"/>
      <c r="AR2" s="14"/>
      <c r="AS2" s="14"/>
      <c r="AT2" s="14"/>
      <c r="AU2" s="1"/>
      <c r="AV2" s="1"/>
      <c r="AW2" s="1"/>
      <c r="AX2" s="1"/>
      <c r="AY2" s="1"/>
      <c r="AZ2" s="1"/>
      <c r="BA2" s="1"/>
      <c r="BB2" s="1"/>
      <c r="BC2" s="1"/>
      <c r="BD2" s="1"/>
    </row>
    <row r="3" spans="1:56" ht="15" customHeight="1" x14ac:dyDescent="0.3">
      <c r="A3" s="27"/>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28"/>
      <c r="AH3" s="28"/>
      <c r="AI3" s="29"/>
      <c r="AJ3" s="29"/>
      <c r="AK3" s="29"/>
      <c r="AL3" s="29"/>
      <c r="AM3" s="29"/>
      <c r="AN3" s="29"/>
      <c r="AO3" s="29"/>
      <c r="AP3" s="29"/>
      <c r="AQ3" s="14"/>
      <c r="AR3" s="14"/>
      <c r="AS3" s="14"/>
      <c r="AT3" s="14"/>
      <c r="AU3" s="1"/>
      <c r="AV3" s="1"/>
      <c r="AW3" s="1"/>
      <c r="AX3" s="1"/>
      <c r="AY3" s="1"/>
      <c r="AZ3" s="1"/>
      <c r="BA3" s="1"/>
      <c r="BB3" s="1"/>
      <c r="BC3" s="1"/>
      <c r="BD3" s="1"/>
    </row>
    <row r="4" spans="1:56" ht="45" customHeight="1" x14ac:dyDescent="0.3">
      <c r="A4" s="27"/>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8"/>
      <c r="AH4" s="28"/>
      <c r="AI4" s="29"/>
      <c r="AJ4" s="29"/>
      <c r="AK4" s="29"/>
      <c r="AL4" s="29"/>
      <c r="AM4" s="29"/>
      <c r="AN4" s="29"/>
      <c r="AO4" s="29"/>
      <c r="AP4" s="29"/>
      <c r="AQ4" s="14"/>
      <c r="AR4" s="14"/>
      <c r="AS4" s="14"/>
      <c r="AT4" s="14"/>
      <c r="AU4" s="1"/>
      <c r="AV4" s="1"/>
      <c r="AW4" s="1"/>
      <c r="AX4" s="1"/>
      <c r="AY4" s="1"/>
      <c r="AZ4" s="1"/>
      <c r="BA4" s="1"/>
      <c r="BB4" s="1"/>
      <c r="BC4" s="1"/>
      <c r="BD4" s="1"/>
    </row>
    <row r="5" spans="1:56" ht="2.25" customHeight="1" x14ac:dyDescent="0.25">
      <c r="A5" s="27"/>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4"/>
      <c r="AE5" s="30"/>
      <c r="AF5" s="30"/>
      <c r="AG5" s="30"/>
      <c r="AH5" s="30"/>
      <c r="AI5" s="30"/>
      <c r="AJ5" s="30"/>
      <c r="AK5" s="30"/>
      <c r="AL5" s="14"/>
      <c r="AM5" s="14"/>
      <c r="AN5" s="14"/>
      <c r="AO5" s="14"/>
      <c r="AP5" s="14"/>
      <c r="AQ5" s="14"/>
      <c r="AR5" s="14"/>
      <c r="AS5" s="14"/>
      <c r="AT5" s="14"/>
      <c r="AU5" s="1"/>
      <c r="AV5" s="1"/>
      <c r="AW5" s="1"/>
      <c r="AX5" s="1"/>
      <c r="AY5" s="1"/>
      <c r="AZ5" s="1"/>
      <c r="BA5" s="1"/>
      <c r="BB5" s="1"/>
      <c r="BC5" s="1"/>
      <c r="BD5" s="1"/>
    </row>
    <row r="6" spans="1:56" ht="15" customHeight="1" x14ac:dyDescent="0.25">
      <c r="A6" s="27"/>
      <c r="B6" s="150" t="s">
        <v>2</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4"/>
      <c r="AR6" s="14"/>
      <c r="AS6" s="14"/>
      <c r="AT6" s="14"/>
      <c r="AU6" s="1"/>
      <c r="AV6" s="1"/>
      <c r="AW6" s="1"/>
      <c r="AX6" s="1"/>
      <c r="AY6" s="1"/>
      <c r="AZ6" s="1"/>
      <c r="BA6" s="1"/>
      <c r="BB6" s="1"/>
      <c r="BC6" s="1"/>
      <c r="BD6" s="1"/>
    </row>
    <row r="7" spans="1:56" ht="15" customHeight="1" x14ac:dyDescent="0.25">
      <c r="A7" s="20"/>
      <c r="B7" s="14" t="s">
        <v>3</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02" t="s">
        <v>4</v>
      </c>
      <c r="AI7" s="102"/>
      <c r="AJ7" s="102"/>
      <c r="AK7" s="102"/>
      <c r="AL7" s="102"/>
      <c r="AM7" s="102"/>
      <c r="AN7" s="102"/>
      <c r="AO7" s="102"/>
      <c r="AP7" s="102"/>
      <c r="AQ7" s="14"/>
      <c r="AR7" s="14"/>
      <c r="AS7" s="14"/>
      <c r="AT7" s="14"/>
      <c r="AU7" s="1"/>
      <c r="AV7" s="1"/>
      <c r="AW7" s="1"/>
      <c r="AX7" s="1"/>
      <c r="AY7" s="1"/>
      <c r="AZ7" s="1"/>
      <c r="BA7" s="1"/>
      <c r="BB7" s="1"/>
      <c r="BC7" s="1"/>
      <c r="BD7" s="1"/>
    </row>
    <row r="8" spans="1:56" ht="15" customHeight="1" x14ac:dyDescent="0.25">
      <c r="A8" s="20"/>
      <c r="B8" s="20" t="s">
        <v>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02" t="s">
        <v>6</v>
      </c>
      <c r="AI8" s="102"/>
      <c r="AJ8" s="102"/>
      <c r="AK8" s="102"/>
      <c r="AL8" s="102"/>
      <c r="AM8" s="102"/>
      <c r="AN8" s="102"/>
      <c r="AO8" s="102"/>
      <c r="AP8" s="102"/>
      <c r="AQ8" s="14"/>
      <c r="AR8" s="14"/>
      <c r="AS8" s="14"/>
      <c r="AT8" s="14"/>
      <c r="AU8" s="1"/>
      <c r="AV8" s="1"/>
      <c r="AW8" s="1"/>
      <c r="AX8" s="1"/>
      <c r="AY8" s="1"/>
      <c r="AZ8" s="1"/>
      <c r="BA8" s="1"/>
      <c r="BB8" s="1"/>
      <c r="BC8" s="1"/>
      <c r="BD8" s="1"/>
    </row>
    <row r="9" spans="1:56" ht="15" customHeight="1" x14ac:dyDescent="0.25">
      <c r="A9" s="20"/>
      <c r="B9" s="14" t="s">
        <v>7</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03" t="s">
        <v>8</v>
      </c>
      <c r="AI9" s="103"/>
      <c r="AJ9" s="103"/>
      <c r="AK9" s="103"/>
      <c r="AL9" s="103"/>
      <c r="AM9" s="103"/>
      <c r="AN9" s="103"/>
      <c r="AO9" s="103"/>
      <c r="AP9" s="103"/>
      <c r="AQ9" s="14"/>
      <c r="AR9" s="14"/>
      <c r="AS9" s="14"/>
      <c r="AT9" s="14"/>
      <c r="AU9" s="1"/>
      <c r="AV9" s="1"/>
      <c r="AW9" s="1"/>
      <c r="AX9" s="1"/>
      <c r="AY9" s="1"/>
      <c r="AZ9" s="1"/>
      <c r="BA9" s="1"/>
      <c r="BB9" s="1"/>
      <c r="BC9" s="1"/>
      <c r="BD9" s="1"/>
    </row>
    <row r="10" spans="1:56" ht="15" customHeight="1" x14ac:dyDescent="0.25">
      <c r="A10" s="20"/>
      <c r="B10" s="23" t="s">
        <v>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04"/>
      <c r="AJ10" s="105"/>
      <c r="AK10" s="105"/>
      <c r="AL10" s="105"/>
      <c r="AM10" s="105"/>
      <c r="AN10" s="105"/>
      <c r="AO10" s="105"/>
      <c r="AP10" s="106"/>
      <c r="AQ10" s="14"/>
      <c r="AR10" s="14"/>
      <c r="AS10" s="14"/>
      <c r="AT10" s="14"/>
      <c r="AU10" s="1"/>
      <c r="AV10" s="1"/>
      <c r="AW10" s="1"/>
      <c r="AX10" s="1"/>
      <c r="AY10" s="1"/>
      <c r="AZ10" s="1"/>
      <c r="BA10" s="1"/>
      <c r="BB10" s="1"/>
      <c r="BC10" s="1"/>
      <c r="BD10" s="1"/>
    </row>
    <row r="11" spans="1:56" ht="15" customHeight="1" x14ac:dyDescent="0.25">
      <c r="A11" s="20"/>
      <c r="B11" s="31" t="s">
        <v>10</v>
      </c>
      <c r="C11" s="31"/>
      <c r="D11" s="31"/>
      <c r="E11" s="31"/>
      <c r="F11" s="31"/>
      <c r="G11" s="31"/>
      <c r="H11" s="134"/>
      <c r="I11" s="134"/>
      <c r="J11" s="135" t="s">
        <v>11</v>
      </c>
      <c r="K11" s="135"/>
      <c r="L11" s="135"/>
      <c r="M11" s="135"/>
      <c r="N11" s="135"/>
      <c r="O11" s="135"/>
      <c r="P11" s="135"/>
      <c r="Q11" s="135"/>
      <c r="R11" s="31"/>
      <c r="S11" s="31"/>
      <c r="T11" s="31"/>
      <c r="U11" s="31"/>
      <c r="V11" s="31"/>
      <c r="W11" s="31"/>
      <c r="X11" s="31"/>
      <c r="Y11" s="31"/>
      <c r="Z11" s="31"/>
      <c r="AA11" s="31"/>
      <c r="AB11" s="31"/>
      <c r="AC11" s="31"/>
      <c r="AD11" s="31"/>
      <c r="AE11" s="31"/>
      <c r="AF11" s="31"/>
      <c r="AG11" s="31"/>
      <c r="AH11" s="31"/>
      <c r="AI11" s="107"/>
      <c r="AJ11" s="108"/>
      <c r="AK11" s="108"/>
      <c r="AL11" s="108"/>
      <c r="AM11" s="108"/>
      <c r="AN11" s="108"/>
      <c r="AO11" s="108"/>
      <c r="AP11" s="109"/>
      <c r="AQ11" s="14"/>
      <c r="AR11" s="14"/>
      <c r="AS11" s="14"/>
      <c r="AT11" s="14"/>
      <c r="AU11" s="1"/>
      <c r="AV11" s="1"/>
      <c r="AW11" s="1"/>
      <c r="AX11" s="1"/>
      <c r="AY11" s="1"/>
      <c r="AZ11" s="1"/>
      <c r="BA11" s="1"/>
      <c r="BB11" s="1"/>
      <c r="BC11" s="1"/>
      <c r="BD11" s="1"/>
    </row>
    <row r="12" spans="1:56" ht="15" customHeight="1" x14ac:dyDescent="0.25">
      <c r="A12" s="2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23"/>
      <c r="AJ12" s="23"/>
      <c r="AK12" s="23"/>
      <c r="AL12" s="23"/>
      <c r="AM12" s="23"/>
      <c r="AN12" s="23"/>
      <c r="AO12" s="23"/>
      <c r="AP12" s="14"/>
      <c r="AQ12" s="14"/>
      <c r="AR12" s="14"/>
      <c r="AS12" s="14"/>
      <c r="AT12" s="14"/>
      <c r="AU12" s="1"/>
      <c r="AV12" s="1"/>
      <c r="AW12" s="1"/>
      <c r="AX12" s="1"/>
      <c r="AY12" s="1"/>
      <c r="AZ12" s="1"/>
      <c r="BA12" s="1"/>
      <c r="BB12" s="1"/>
      <c r="BC12" s="1"/>
      <c r="BD12" s="1"/>
    </row>
    <row r="13" spans="1:56" ht="15" customHeight="1" x14ac:dyDescent="0.25">
      <c r="A13" s="20"/>
      <c r="B13" s="147" t="s">
        <v>12</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8"/>
      <c r="AP13" s="148"/>
      <c r="AQ13" s="14"/>
      <c r="AR13" s="14"/>
      <c r="AS13" s="14"/>
      <c r="AT13" s="14"/>
      <c r="AU13" s="1"/>
      <c r="AV13" s="1"/>
      <c r="AW13" s="1"/>
      <c r="AX13" s="1"/>
      <c r="AY13" s="1"/>
      <c r="AZ13" s="1"/>
      <c r="BA13" s="1"/>
      <c r="BB13" s="1"/>
      <c r="BC13" s="1"/>
      <c r="BD13" s="1"/>
    </row>
    <row r="14" spans="1:56" ht="2.25" customHeight="1" x14ac:dyDescent="0.25">
      <c r="A14" s="2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c r="AQ14" s="14"/>
      <c r="AR14" s="14"/>
      <c r="AS14" s="14"/>
      <c r="AT14" s="14"/>
      <c r="AU14" s="1"/>
      <c r="AV14" s="1"/>
      <c r="AW14" s="1"/>
      <c r="AX14" s="1"/>
      <c r="AY14" s="1"/>
      <c r="AZ14" s="1"/>
      <c r="BA14" s="1"/>
      <c r="BB14" s="1"/>
      <c r="BC14" s="1"/>
      <c r="BD14" s="1"/>
    </row>
    <row r="15" spans="1:56" ht="30" customHeight="1" x14ac:dyDescent="0.25">
      <c r="A15" s="20"/>
      <c r="B15" s="136" t="s">
        <v>13</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4"/>
      <c r="AR15" s="14"/>
      <c r="AS15" s="14"/>
      <c r="AT15" s="14"/>
      <c r="AU15" s="1"/>
      <c r="AV15" s="1"/>
      <c r="AW15" s="1"/>
      <c r="AX15" s="1"/>
      <c r="AY15" s="1"/>
      <c r="AZ15" s="1"/>
      <c r="BA15" s="1"/>
      <c r="BB15" s="1"/>
      <c r="BC15" s="1"/>
      <c r="BD15" s="1"/>
    </row>
    <row r="16" spans="1:56" ht="24.75" customHeight="1" x14ac:dyDescent="0.25">
      <c r="A16" s="20"/>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4"/>
      <c r="AR16" s="14"/>
      <c r="AS16" s="14"/>
      <c r="AT16" s="14"/>
      <c r="AU16" s="1"/>
      <c r="AV16" s="1"/>
      <c r="AW16" s="1"/>
      <c r="AX16" s="1"/>
      <c r="AY16" s="1"/>
      <c r="AZ16" s="1"/>
      <c r="BA16" s="1"/>
      <c r="BB16" s="1"/>
      <c r="BC16" s="1"/>
      <c r="BD16" s="1"/>
    </row>
    <row r="17" spans="1:56" ht="2.25" customHeight="1" x14ac:dyDescent="0.25">
      <c r="A17" s="20"/>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c r="AQ17" s="14"/>
      <c r="AR17" s="14"/>
      <c r="AS17" s="14"/>
      <c r="AT17" s="14"/>
      <c r="AU17" s="1"/>
      <c r="AV17" s="1"/>
      <c r="AW17" s="1"/>
      <c r="AX17" s="1"/>
      <c r="AY17" s="1"/>
      <c r="AZ17" s="1"/>
      <c r="BA17" s="1"/>
      <c r="BB17" s="1"/>
      <c r="BC17" s="1"/>
      <c r="BD17" s="1"/>
    </row>
    <row r="18" spans="1:56" ht="15" customHeight="1" x14ac:dyDescent="0.25">
      <c r="A18" s="20"/>
      <c r="B18" s="140" t="s">
        <v>14</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
      <c r="AR18" s="14"/>
      <c r="AS18" s="14"/>
      <c r="AT18" s="14"/>
      <c r="AU18" s="1"/>
      <c r="AV18" s="1"/>
      <c r="AW18" s="1"/>
      <c r="AX18" s="1"/>
      <c r="AY18" s="1"/>
      <c r="AZ18" s="1"/>
      <c r="BA18" s="1"/>
      <c r="BB18" s="1"/>
      <c r="BC18" s="1"/>
      <c r="BD18" s="1"/>
    </row>
    <row r="19" spans="1:56" ht="2.25" customHeight="1" x14ac:dyDescent="0.25">
      <c r="A19" s="2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c r="AQ19" s="14"/>
      <c r="AR19" s="14"/>
      <c r="AS19" s="14"/>
      <c r="AT19" s="14"/>
      <c r="AU19" s="1"/>
      <c r="AV19" s="1"/>
      <c r="AW19" s="1"/>
      <c r="AX19" s="1"/>
      <c r="AY19" s="1"/>
      <c r="AZ19" s="1"/>
      <c r="BA19" s="1"/>
      <c r="BB19" s="1"/>
      <c r="BC19" s="1"/>
      <c r="BD19" s="1"/>
    </row>
    <row r="20" spans="1:56" ht="15" customHeight="1" x14ac:dyDescent="0.25">
      <c r="A20" s="20"/>
      <c r="B20" s="139" t="s">
        <v>15</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
      <c r="AR20" s="14"/>
      <c r="AS20" s="14"/>
      <c r="AT20" s="14"/>
      <c r="AU20" s="1"/>
      <c r="AV20" s="1"/>
      <c r="AW20" s="1"/>
      <c r="AX20" s="1"/>
      <c r="AY20" s="1"/>
      <c r="AZ20" s="1"/>
      <c r="BA20" s="1"/>
      <c r="BB20" s="1"/>
      <c r="BC20" s="1"/>
      <c r="BD20" s="1"/>
    </row>
    <row r="21" spans="1:56" ht="15" customHeight="1" x14ac:dyDescent="0.25">
      <c r="A21" s="20"/>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
      <c r="AR21" s="14"/>
      <c r="AS21" s="14"/>
      <c r="AT21" s="14"/>
      <c r="AU21" s="1"/>
      <c r="AV21" s="1"/>
      <c r="AW21" s="1"/>
      <c r="AX21" s="1"/>
      <c r="AY21" s="1"/>
      <c r="AZ21" s="1"/>
      <c r="BA21" s="1"/>
      <c r="BB21" s="1"/>
      <c r="BC21" s="1"/>
      <c r="BD21" s="1"/>
    </row>
    <row r="22" spans="1:56" ht="2.25" customHeight="1" x14ac:dyDescent="0.25">
      <c r="A22" s="2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c r="AQ22" s="14"/>
      <c r="AR22" s="14"/>
      <c r="AS22" s="14"/>
      <c r="AT22" s="14"/>
      <c r="AU22" s="1"/>
      <c r="AV22" s="1"/>
      <c r="AW22" s="1"/>
      <c r="AX22" s="1"/>
      <c r="AY22" s="1"/>
      <c r="AZ22" s="1"/>
      <c r="BA22" s="1"/>
      <c r="BB22" s="1"/>
      <c r="BC22" s="1"/>
      <c r="BD22" s="1"/>
    </row>
    <row r="23" spans="1:56" ht="15" customHeight="1" x14ac:dyDescent="0.25">
      <c r="A23" s="20"/>
      <c r="B23" s="140" t="s">
        <v>16</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
      <c r="AR23" s="14"/>
      <c r="AS23" s="14"/>
      <c r="AT23" s="14"/>
      <c r="AU23" s="1"/>
      <c r="AV23" s="1"/>
      <c r="AW23" s="1"/>
      <c r="AX23" s="1"/>
      <c r="AY23" s="1"/>
      <c r="AZ23" s="1"/>
      <c r="BA23" s="1"/>
      <c r="BB23" s="1"/>
      <c r="BC23" s="1"/>
      <c r="BD23" s="1"/>
    </row>
    <row r="24" spans="1:56" ht="2.25" customHeight="1" x14ac:dyDescent="0.25">
      <c r="A24" s="2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c r="AQ24" s="14"/>
      <c r="AR24" s="14"/>
      <c r="AS24" s="14"/>
      <c r="AT24" s="14"/>
      <c r="AU24" s="1"/>
      <c r="AV24" s="1"/>
      <c r="AW24" s="1"/>
      <c r="AX24" s="1"/>
      <c r="AY24" s="1"/>
      <c r="AZ24" s="1"/>
      <c r="BA24" s="1"/>
      <c r="BB24" s="1"/>
      <c r="BC24" s="1"/>
      <c r="BD24" s="1"/>
    </row>
    <row r="25" spans="1:56" ht="15" customHeight="1" x14ac:dyDescent="0.25">
      <c r="A25" s="20"/>
      <c r="B25" s="136" t="s">
        <v>17</v>
      </c>
      <c r="C25" s="137"/>
      <c r="D25" s="138" t="s">
        <v>11</v>
      </c>
      <c r="E25" s="138"/>
      <c r="F25" s="138"/>
      <c r="G25" s="138"/>
      <c r="H25" s="138"/>
      <c r="I25" s="138"/>
      <c r="J25" s="136" t="s">
        <v>18</v>
      </c>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4"/>
      <c r="AR25" s="14"/>
      <c r="AS25" s="14"/>
      <c r="AT25" s="14"/>
      <c r="AU25" s="1"/>
      <c r="AV25" s="1"/>
      <c r="AW25" s="1"/>
      <c r="AX25" s="1"/>
      <c r="AY25" s="1"/>
      <c r="AZ25" s="1"/>
      <c r="BA25" s="1"/>
      <c r="BB25" s="1"/>
      <c r="BC25" s="1"/>
      <c r="BD25" s="1"/>
    </row>
    <row r="26" spans="1:56" ht="15" customHeight="1" x14ac:dyDescent="0.25">
      <c r="A26" s="20"/>
      <c r="B26" s="139" t="s">
        <v>19</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4"/>
      <c r="AR26" s="14"/>
      <c r="AS26" s="14"/>
      <c r="AT26" s="14"/>
      <c r="AU26" s="1"/>
      <c r="AV26" s="1"/>
      <c r="AW26" s="1"/>
      <c r="AX26" s="1"/>
      <c r="AY26" s="1"/>
      <c r="AZ26" s="1"/>
      <c r="BA26" s="1"/>
      <c r="BB26" s="1"/>
      <c r="BC26" s="1"/>
      <c r="BD26" s="1"/>
    </row>
    <row r="27" spans="1:56" ht="15" customHeight="1" x14ac:dyDescent="0.25">
      <c r="A27" s="3"/>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P27" s="14"/>
      <c r="AQ27" s="14"/>
      <c r="AR27" s="14"/>
      <c r="AS27" s="14"/>
      <c r="AT27" s="14"/>
      <c r="AU27" s="1"/>
      <c r="AV27" s="1"/>
      <c r="AW27" s="1"/>
      <c r="AX27" s="1"/>
      <c r="AY27" s="1"/>
      <c r="AZ27" s="1"/>
      <c r="BA27" s="1"/>
      <c r="BB27" s="1"/>
      <c r="BC27" s="1"/>
      <c r="BD27" s="1"/>
    </row>
    <row r="28" spans="1:56" ht="15" customHeight="1" x14ac:dyDescent="0.25">
      <c r="A28" s="3"/>
      <c r="B28" s="144" t="s">
        <v>20</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9"/>
      <c r="AQ28" s="14"/>
      <c r="AR28" s="14"/>
      <c r="AS28" s="14"/>
      <c r="AT28" s="14"/>
      <c r="AU28" s="1"/>
      <c r="AV28" s="1"/>
      <c r="AW28" s="1"/>
      <c r="AX28" s="1"/>
      <c r="AY28" s="1"/>
      <c r="AZ28" s="1"/>
      <c r="BA28" s="1"/>
      <c r="BB28" s="1"/>
      <c r="BC28" s="1"/>
      <c r="BD28" s="1"/>
    </row>
    <row r="29" spans="1:56" ht="15" customHeight="1" x14ac:dyDescent="0.25">
      <c r="A29" s="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P29" s="14"/>
      <c r="AQ29" s="14"/>
      <c r="AR29" s="14"/>
      <c r="AS29" s="14"/>
      <c r="AT29" s="14"/>
      <c r="AU29" s="1"/>
      <c r="AV29" s="1"/>
      <c r="AW29" s="1"/>
      <c r="AX29" s="1"/>
      <c r="AY29" s="1"/>
      <c r="AZ29" s="1"/>
      <c r="BA29" s="1"/>
      <c r="BB29" s="1"/>
      <c r="BC29" s="1"/>
      <c r="BD29" s="1"/>
    </row>
    <row r="30" spans="1:56" ht="15" customHeight="1" x14ac:dyDescent="0.25">
      <c r="A30" s="34">
        <v>1</v>
      </c>
      <c r="B30" s="123" t="s">
        <v>21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4"/>
      <c r="AR30" s="14"/>
      <c r="AS30" s="14"/>
      <c r="AT30" s="14"/>
      <c r="AU30" s="1"/>
      <c r="AV30" s="1"/>
      <c r="AW30" s="1"/>
      <c r="AX30" s="1"/>
      <c r="AY30" s="1"/>
      <c r="AZ30" s="1"/>
      <c r="BA30" s="1"/>
      <c r="BB30" s="1"/>
      <c r="BC30" s="1"/>
      <c r="BD30" s="1"/>
    </row>
    <row r="31" spans="1:56" ht="15" hidden="1" customHeight="1" x14ac:dyDescent="0.25">
      <c r="A31" s="3"/>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
      <c r="AV31" s="1"/>
      <c r="AW31" s="1"/>
      <c r="AX31" s="1"/>
      <c r="AY31" s="1"/>
      <c r="AZ31" s="1"/>
      <c r="BA31" s="1"/>
      <c r="BB31" s="1"/>
      <c r="BC31" s="1"/>
      <c r="BD31" s="1"/>
    </row>
    <row r="32" spans="1:56" ht="15" customHeight="1" x14ac:dyDescent="0.25">
      <c r="A32" s="3"/>
      <c r="B32" s="14"/>
      <c r="C32" s="113" t="s">
        <v>22</v>
      </c>
      <c r="D32" s="113"/>
      <c r="E32" s="113"/>
      <c r="F32" s="113"/>
      <c r="G32" s="113"/>
      <c r="H32" s="113"/>
      <c r="I32" s="113"/>
      <c r="J32" s="113"/>
      <c r="K32" s="113"/>
      <c r="L32" s="113"/>
      <c r="M32" s="113"/>
      <c r="N32" s="113"/>
      <c r="O32" s="14"/>
      <c r="P32" s="14"/>
      <c r="Q32" s="113" t="s">
        <v>23</v>
      </c>
      <c r="R32" s="113"/>
      <c r="S32" s="113"/>
      <c r="T32" s="113"/>
      <c r="U32" s="113"/>
      <c r="V32" s="113"/>
      <c r="W32" s="113"/>
      <c r="X32" s="113"/>
      <c r="Y32" s="113"/>
      <c r="Z32" s="113"/>
      <c r="AA32" s="113"/>
      <c r="AB32" s="113"/>
      <c r="AC32" s="14"/>
      <c r="AD32" s="14"/>
      <c r="AE32" s="113" t="s">
        <v>24</v>
      </c>
      <c r="AF32" s="113"/>
      <c r="AG32" s="113"/>
      <c r="AH32" s="113"/>
      <c r="AI32" s="113"/>
      <c r="AJ32" s="113"/>
      <c r="AK32" s="113"/>
      <c r="AL32" s="113"/>
      <c r="AM32" s="113"/>
      <c r="AN32" s="113"/>
      <c r="AO32" s="113"/>
      <c r="AP32" s="113"/>
      <c r="AQ32" s="14"/>
      <c r="AR32" s="14"/>
      <c r="AS32" s="14"/>
      <c r="AT32" s="14"/>
      <c r="AU32" s="1"/>
      <c r="AV32" s="1"/>
      <c r="AW32" s="1"/>
      <c r="AX32" s="1"/>
      <c r="AY32" s="1"/>
      <c r="AZ32" s="1"/>
      <c r="BA32" s="1"/>
      <c r="BB32" s="1"/>
      <c r="BC32" s="1"/>
      <c r="BD32" s="1"/>
    </row>
    <row r="33" spans="1:56" ht="15" customHeight="1" x14ac:dyDescent="0.25">
      <c r="A33" s="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
      <c r="AV33" s="1"/>
      <c r="AW33" s="1"/>
      <c r="AX33" s="1"/>
      <c r="AY33" s="1"/>
      <c r="AZ33" s="1"/>
      <c r="BA33" s="1"/>
      <c r="BB33" s="1"/>
      <c r="BC33" s="1"/>
      <c r="BD33" s="1"/>
    </row>
    <row r="34" spans="1:56" ht="15" customHeight="1" x14ac:dyDescent="0.25">
      <c r="A34" s="3">
        <v>2</v>
      </c>
      <c r="B34" s="123" t="s">
        <v>25</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4"/>
      <c r="AR34" s="14"/>
      <c r="AS34" s="14"/>
      <c r="AT34" s="14"/>
      <c r="AU34" s="1"/>
      <c r="AV34" s="1"/>
      <c r="AW34" s="1"/>
      <c r="AX34" s="1"/>
      <c r="AY34" s="1"/>
      <c r="AZ34" s="1"/>
      <c r="BA34" s="1"/>
      <c r="BB34" s="1"/>
      <c r="BC34" s="1"/>
      <c r="BD34" s="1"/>
    </row>
    <row r="35" spans="1:56" ht="15" hidden="1" customHeight="1" x14ac:dyDescent="0.25">
      <c r="A35" s="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
      <c r="AV35" s="1"/>
      <c r="AW35" s="1"/>
      <c r="AX35" s="1"/>
      <c r="AY35" s="1"/>
      <c r="AZ35" s="1"/>
      <c r="BA35" s="1"/>
      <c r="BB35" s="1"/>
      <c r="BC35" s="1"/>
      <c r="BD35" s="1"/>
    </row>
    <row r="36" spans="1:56" ht="15" customHeight="1" x14ac:dyDescent="0.25">
      <c r="A36" s="3"/>
      <c r="B36" s="14"/>
      <c r="C36" s="113" t="s">
        <v>26</v>
      </c>
      <c r="D36" s="113"/>
      <c r="E36" s="113"/>
      <c r="F36" s="113"/>
      <c r="G36" s="113"/>
      <c r="H36" s="113"/>
      <c r="I36" s="113"/>
      <c r="J36" s="113"/>
      <c r="K36" s="113"/>
      <c r="L36" s="113"/>
      <c r="M36" s="113"/>
      <c r="N36" s="113"/>
      <c r="O36" s="14"/>
      <c r="P36" s="14"/>
      <c r="Q36" s="113" t="s">
        <v>27</v>
      </c>
      <c r="R36" s="113"/>
      <c r="S36" s="113"/>
      <c r="T36" s="113"/>
      <c r="U36" s="113"/>
      <c r="V36" s="113"/>
      <c r="W36" s="113"/>
      <c r="X36" s="113"/>
      <c r="Y36" s="113"/>
      <c r="Z36" s="113"/>
      <c r="AA36" s="113"/>
      <c r="AB36" s="113"/>
      <c r="AC36" s="14"/>
      <c r="AD36" s="14"/>
      <c r="AE36" s="113" t="s">
        <v>28</v>
      </c>
      <c r="AF36" s="113"/>
      <c r="AG36" s="113"/>
      <c r="AH36" s="113"/>
      <c r="AI36" s="113"/>
      <c r="AJ36" s="113"/>
      <c r="AK36" s="113"/>
      <c r="AL36" s="113"/>
      <c r="AM36" s="113"/>
      <c r="AN36" s="113"/>
      <c r="AO36" s="113"/>
      <c r="AP36" s="113"/>
      <c r="AQ36" s="14"/>
      <c r="AR36" s="14"/>
      <c r="AS36" s="14"/>
      <c r="AT36" s="14"/>
      <c r="AU36" s="1"/>
      <c r="AV36" s="1"/>
      <c r="AW36" s="1"/>
      <c r="AX36" s="1"/>
      <c r="AY36" s="1"/>
      <c r="AZ36" s="1"/>
      <c r="BA36" s="1"/>
      <c r="BB36" s="1"/>
      <c r="BC36" s="1"/>
      <c r="BD36" s="1"/>
    </row>
    <row r="37" spans="1:56" ht="15" hidden="1" customHeight="1" x14ac:dyDescent="0.25">
      <c r="A37" s="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
      <c r="AV37" s="1"/>
      <c r="AW37" s="1"/>
      <c r="AX37" s="1"/>
      <c r="AY37" s="1"/>
      <c r="AZ37" s="1"/>
      <c r="BA37" s="1"/>
      <c r="BB37" s="1"/>
      <c r="BC37" s="1"/>
      <c r="BD37" s="1"/>
    </row>
    <row r="38" spans="1:56" ht="15" customHeight="1" x14ac:dyDescent="0.25">
      <c r="A38" s="3"/>
      <c r="B38" s="14"/>
      <c r="C38" s="113" t="s">
        <v>29</v>
      </c>
      <c r="D38" s="113"/>
      <c r="E38" s="113"/>
      <c r="F38" s="113"/>
      <c r="G38" s="113"/>
      <c r="H38" s="113"/>
      <c r="I38" s="113"/>
      <c r="J38" s="113"/>
      <c r="K38" s="113"/>
      <c r="L38" s="113"/>
      <c r="M38" s="113"/>
      <c r="N38" s="113"/>
      <c r="O38" s="14"/>
      <c r="P38" s="14"/>
      <c r="Q38" s="113" t="s">
        <v>30</v>
      </c>
      <c r="R38" s="113"/>
      <c r="S38" s="113"/>
      <c r="T38" s="113"/>
      <c r="U38" s="113"/>
      <c r="V38" s="113"/>
      <c r="W38" s="113"/>
      <c r="X38" s="113"/>
      <c r="Y38" s="113"/>
      <c r="Z38" s="113"/>
      <c r="AA38" s="113"/>
      <c r="AB38" s="113"/>
      <c r="AC38" s="14"/>
      <c r="AD38" s="14"/>
      <c r="AE38" s="113" t="s">
        <v>31</v>
      </c>
      <c r="AF38" s="113"/>
      <c r="AG38" s="113"/>
      <c r="AH38" s="113"/>
      <c r="AI38" s="113"/>
      <c r="AJ38" s="113"/>
      <c r="AK38" s="113"/>
      <c r="AL38" s="113"/>
      <c r="AM38" s="113"/>
      <c r="AN38" s="113"/>
      <c r="AO38" s="113"/>
      <c r="AP38" s="113"/>
      <c r="AQ38" s="14"/>
      <c r="AR38" s="14"/>
      <c r="AS38" s="14"/>
      <c r="AT38" s="14"/>
      <c r="AU38" s="1"/>
      <c r="AV38" s="1"/>
      <c r="AW38" s="1"/>
      <c r="AX38" s="1"/>
      <c r="AY38" s="1"/>
      <c r="AZ38" s="1"/>
      <c r="BA38" s="1"/>
      <c r="BB38" s="1"/>
      <c r="BC38" s="1"/>
      <c r="BD38" s="1"/>
    </row>
    <row r="39" spans="1:56" ht="15" customHeight="1" x14ac:dyDescent="0.25">
      <c r="A39" s="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
      <c r="AV39" s="1"/>
      <c r="AW39" s="1"/>
      <c r="AX39" s="1"/>
      <c r="AY39" s="1"/>
      <c r="AZ39" s="1"/>
      <c r="BA39" s="1"/>
      <c r="BB39" s="1"/>
      <c r="BC39" s="1"/>
      <c r="BD39" s="1"/>
    </row>
    <row r="40" spans="1:56" ht="15" customHeight="1" x14ac:dyDescent="0.25">
      <c r="A40" s="34">
        <v>3</v>
      </c>
      <c r="B40" s="123" t="s">
        <v>32</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4"/>
      <c r="AR40" s="14"/>
      <c r="AS40" s="14"/>
      <c r="AT40" s="14"/>
      <c r="AU40" s="1"/>
      <c r="AV40" s="1"/>
      <c r="AW40" s="1"/>
      <c r="AX40" s="1"/>
      <c r="AY40" s="1"/>
      <c r="AZ40" s="1"/>
      <c r="BA40" s="1"/>
      <c r="BB40" s="1"/>
      <c r="BC40" s="1"/>
      <c r="BD40" s="1"/>
    </row>
    <row r="41" spans="1:56" ht="15" hidden="1" customHeight="1" x14ac:dyDescent="0.25">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
      <c r="AV41" s="1"/>
      <c r="AW41" s="1"/>
      <c r="AX41" s="1"/>
      <c r="AY41" s="1"/>
      <c r="AZ41" s="1"/>
      <c r="BA41" s="1"/>
      <c r="BB41" s="1"/>
      <c r="BC41" s="1"/>
      <c r="BD41" s="1"/>
    </row>
    <row r="42" spans="1:56" ht="15" customHeight="1" x14ac:dyDescent="0.25">
      <c r="A42" s="3"/>
      <c r="B42" s="14"/>
      <c r="C42" s="113" t="s">
        <v>33</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4"/>
      <c r="AR42" s="14"/>
      <c r="AS42" s="14"/>
      <c r="AT42" s="14"/>
      <c r="AU42" s="1"/>
      <c r="AV42" s="1"/>
      <c r="AW42" s="1"/>
      <c r="AX42" s="1"/>
      <c r="AY42" s="1"/>
      <c r="AZ42" s="1"/>
      <c r="BA42" s="1"/>
      <c r="BB42" s="1"/>
      <c r="BC42" s="1"/>
      <c r="BD42" s="1"/>
    </row>
    <row r="43" spans="1:56" ht="15" hidden="1" customHeight="1" x14ac:dyDescent="0.25">
      <c r="A43" s="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
      <c r="AV43" s="1"/>
      <c r="AW43" s="1"/>
      <c r="AX43" s="1"/>
      <c r="AY43" s="1"/>
      <c r="AZ43" s="1"/>
      <c r="BA43" s="1"/>
      <c r="BB43" s="1"/>
      <c r="BC43" s="1"/>
      <c r="BD43" s="1"/>
    </row>
    <row r="44" spans="1:56" ht="15" customHeight="1" x14ac:dyDescent="0.25">
      <c r="A44" s="3"/>
      <c r="B44" s="14"/>
      <c r="C44" s="113" t="s">
        <v>34</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4"/>
      <c r="AR44" s="14"/>
      <c r="AS44" s="14"/>
      <c r="AT44" s="14"/>
      <c r="AU44" s="1"/>
      <c r="AV44" s="1"/>
      <c r="AW44" s="1"/>
      <c r="AX44" s="1"/>
      <c r="AY44" s="1"/>
      <c r="AZ44" s="1"/>
      <c r="BA44" s="1"/>
      <c r="BB44" s="1"/>
      <c r="BC44" s="1"/>
      <c r="BD44" s="1"/>
    </row>
    <row r="45" spans="1:56" ht="2.25" customHeight="1" x14ac:dyDescent="0.25">
      <c r="A45" s="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
      <c r="AV45" s="1"/>
      <c r="AW45" s="1"/>
      <c r="AX45" s="1"/>
      <c r="AY45" s="1"/>
      <c r="AZ45" s="1"/>
      <c r="BA45" s="1"/>
      <c r="BB45" s="1"/>
      <c r="BC45" s="1"/>
      <c r="BD45" s="1"/>
    </row>
    <row r="46" spans="1:56" ht="15" customHeight="1" x14ac:dyDescent="0.25">
      <c r="A46" s="34">
        <v>4</v>
      </c>
      <c r="B46" s="123" t="s">
        <v>35</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4"/>
      <c r="AR46" s="14"/>
      <c r="AS46" s="14"/>
      <c r="AT46" s="14"/>
      <c r="AU46" s="1"/>
      <c r="AV46" s="1"/>
      <c r="AW46" s="1"/>
      <c r="AX46" s="1"/>
      <c r="AY46" s="1"/>
      <c r="AZ46" s="1"/>
      <c r="BA46" s="1"/>
      <c r="BB46" s="1"/>
      <c r="BC46" s="1"/>
      <c r="BD46" s="1"/>
    </row>
    <row r="47" spans="1:56" ht="15" customHeight="1" x14ac:dyDescent="0.25">
      <c r="A47" s="3"/>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14"/>
      <c r="AR47" s="14"/>
      <c r="AS47" s="14"/>
      <c r="AT47" s="14"/>
      <c r="AU47" s="1"/>
      <c r="AV47" s="1"/>
      <c r="AW47" s="1"/>
      <c r="AX47" s="1"/>
      <c r="AY47" s="1"/>
      <c r="AZ47" s="1"/>
      <c r="BA47" s="1"/>
      <c r="BB47" s="1"/>
      <c r="BC47" s="1"/>
      <c r="BD47" s="1"/>
    </row>
    <row r="48" spans="1:56" ht="15" customHeight="1" x14ac:dyDescent="0.25">
      <c r="A48" s="3"/>
      <c r="B48" s="127" t="s">
        <v>36</v>
      </c>
      <c r="C48" s="111"/>
      <c r="D48" s="111"/>
      <c r="E48" s="111"/>
      <c r="F48" s="111"/>
      <c r="G48" s="111"/>
      <c r="H48" s="111"/>
      <c r="I48" s="111"/>
      <c r="J48" s="111"/>
      <c r="K48" s="111"/>
      <c r="L48" s="111"/>
      <c r="M48" s="111"/>
      <c r="N48" s="111"/>
      <c r="O48" s="111"/>
      <c r="P48" s="50"/>
      <c r="Q48" s="120"/>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6"/>
      <c r="AQ48" s="14"/>
      <c r="AR48" s="14"/>
      <c r="AS48" s="14"/>
      <c r="AT48" s="14"/>
      <c r="AU48" s="1"/>
      <c r="AV48" s="1"/>
      <c r="AW48" s="1"/>
      <c r="AX48" s="1"/>
      <c r="AY48" s="1"/>
      <c r="AZ48" s="1"/>
      <c r="BA48" s="1"/>
      <c r="BB48" s="1"/>
      <c r="BC48" s="1"/>
      <c r="BD48" s="1"/>
    </row>
    <row r="49" spans="1:56" ht="2.25" customHeight="1" x14ac:dyDescent="0.25">
      <c r="A49" s="3"/>
      <c r="B49" s="50"/>
      <c r="C49" s="50"/>
      <c r="D49" s="50"/>
      <c r="E49" s="50"/>
      <c r="F49" s="50"/>
      <c r="G49" s="50"/>
      <c r="H49" s="50"/>
      <c r="I49" s="50"/>
      <c r="J49" s="50"/>
      <c r="K49" s="50"/>
      <c r="L49" s="50"/>
      <c r="M49" s="50"/>
      <c r="N49" s="68"/>
      <c r="O49" s="50"/>
      <c r="P49" s="50"/>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14"/>
      <c r="AR49" s="14"/>
      <c r="AS49" s="14"/>
      <c r="AT49" s="14"/>
      <c r="AU49" s="1"/>
      <c r="AV49" s="1"/>
      <c r="AW49" s="1"/>
      <c r="AX49" s="1"/>
      <c r="AY49" s="1"/>
      <c r="AZ49" s="1"/>
      <c r="BA49" s="1"/>
      <c r="BB49" s="1"/>
      <c r="BC49" s="1"/>
      <c r="BD49" s="1"/>
    </row>
    <row r="50" spans="1:56" ht="15" customHeight="1" x14ac:dyDescent="0.25">
      <c r="A50" s="3"/>
      <c r="B50" s="127" t="s">
        <v>37</v>
      </c>
      <c r="C50" s="111"/>
      <c r="D50" s="111"/>
      <c r="E50" s="111"/>
      <c r="F50" s="111"/>
      <c r="G50" s="111"/>
      <c r="H50" s="111"/>
      <c r="I50" s="111"/>
      <c r="J50" s="111"/>
      <c r="K50" s="111"/>
      <c r="L50" s="111"/>
      <c r="M50" s="111"/>
      <c r="N50" s="111"/>
      <c r="O50" s="111"/>
      <c r="P50" s="50"/>
      <c r="Q50" s="120"/>
      <c r="R50" s="121"/>
      <c r="S50" s="121"/>
      <c r="T50" s="121"/>
      <c r="U50" s="121"/>
      <c r="V50" s="121"/>
      <c r="W50" s="121"/>
      <c r="X50" s="121"/>
      <c r="Y50" s="121"/>
      <c r="Z50" s="121"/>
      <c r="AA50" s="121"/>
      <c r="AB50" s="121"/>
      <c r="AC50" s="121"/>
      <c r="AD50" s="121"/>
      <c r="AE50" s="121"/>
      <c r="AF50" s="121"/>
      <c r="AG50" s="121"/>
      <c r="AH50" s="121"/>
      <c r="AI50" s="121"/>
      <c r="AJ50" s="121"/>
      <c r="AK50" s="122"/>
      <c r="AL50" s="69"/>
      <c r="AM50" s="117"/>
      <c r="AN50" s="118"/>
      <c r="AO50" s="118"/>
      <c r="AP50" s="119"/>
      <c r="AQ50" s="14"/>
      <c r="AR50" s="14"/>
      <c r="AS50" s="14"/>
      <c r="AT50" s="14"/>
      <c r="AU50" s="1"/>
      <c r="AV50" s="1"/>
      <c r="AW50" s="1"/>
      <c r="AX50" s="1"/>
      <c r="AY50" s="1"/>
      <c r="AZ50" s="1"/>
      <c r="BA50" s="1"/>
      <c r="BB50" s="1"/>
      <c r="BC50" s="1"/>
      <c r="BD50" s="1"/>
    </row>
    <row r="51" spans="1:56" ht="2.25" customHeight="1" x14ac:dyDescent="0.25">
      <c r="A51" s="3"/>
      <c r="B51" s="50"/>
      <c r="C51" s="50"/>
      <c r="D51" s="50"/>
      <c r="E51" s="50"/>
      <c r="F51" s="50"/>
      <c r="G51" s="50"/>
      <c r="H51" s="50"/>
      <c r="I51" s="50"/>
      <c r="J51" s="50"/>
      <c r="K51" s="50"/>
      <c r="L51" s="50"/>
      <c r="M51" s="50"/>
      <c r="N51" s="68"/>
      <c r="O51" s="50"/>
      <c r="P51" s="50"/>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14"/>
      <c r="AR51" s="14"/>
      <c r="AS51" s="14"/>
      <c r="AT51" s="14"/>
      <c r="AU51" s="1"/>
      <c r="AV51" s="1"/>
      <c r="AW51" s="1"/>
      <c r="AX51" s="1"/>
      <c r="AY51" s="1"/>
      <c r="AZ51" s="1"/>
      <c r="BA51" s="1"/>
      <c r="BB51" s="1"/>
      <c r="BC51" s="1"/>
      <c r="BD51" s="1"/>
    </row>
    <row r="52" spans="1:56" ht="15" customHeight="1" x14ac:dyDescent="0.25">
      <c r="A52" s="3"/>
      <c r="B52" s="127" t="s">
        <v>38</v>
      </c>
      <c r="C52" s="111"/>
      <c r="D52" s="111"/>
      <c r="E52" s="111"/>
      <c r="F52" s="111"/>
      <c r="G52" s="111"/>
      <c r="H52" s="111"/>
      <c r="I52" s="111"/>
      <c r="J52" s="111"/>
      <c r="K52" s="111"/>
      <c r="L52" s="111"/>
      <c r="M52" s="111"/>
      <c r="N52" s="111"/>
      <c r="O52" s="111"/>
      <c r="P52" s="50"/>
      <c r="Q52" s="117"/>
      <c r="R52" s="118"/>
      <c r="S52" s="118"/>
      <c r="T52" s="119"/>
      <c r="U52" s="69"/>
      <c r="V52" s="120"/>
      <c r="W52" s="121"/>
      <c r="X52" s="121"/>
      <c r="Y52" s="121"/>
      <c r="Z52" s="121"/>
      <c r="AA52" s="121"/>
      <c r="AB52" s="121"/>
      <c r="AC52" s="121"/>
      <c r="AD52" s="121"/>
      <c r="AE52" s="121"/>
      <c r="AF52" s="121"/>
      <c r="AG52" s="121"/>
      <c r="AH52" s="121"/>
      <c r="AI52" s="121"/>
      <c r="AJ52" s="121"/>
      <c r="AK52" s="121"/>
      <c r="AL52" s="121"/>
      <c r="AM52" s="121"/>
      <c r="AN52" s="121"/>
      <c r="AO52" s="121"/>
      <c r="AP52" s="122"/>
      <c r="AQ52" s="14"/>
      <c r="AR52" s="14"/>
      <c r="AS52" s="14"/>
      <c r="AT52" s="14"/>
      <c r="AU52" s="1"/>
      <c r="AV52" s="1"/>
      <c r="AW52" s="1"/>
      <c r="AX52" s="1"/>
      <c r="AY52" s="1"/>
      <c r="AZ52" s="1"/>
      <c r="BA52" s="1"/>
      <c r="BB52" s="1"/>
      <c r="BC52" s="1"/>
      <c r="BD52" s="1"/>
    </row>
    <row r="53" spans="1:56" ht="2.25" customHeight="1" x14ac:dyDescent="0.25">
      <c r="A53" s="3"/>
      <c r="B53" s="70"/>
      <c r="C53" s="50"/>
      <c r="D53" s="50"/>
      <c r="E53" s="50"/>
      <c r="F53" s="50"/>
      <c r="G53" s="50"/>
      <c r="H53" s="50"/>
      <c r="I53" s="50"/>
      <c r="J53" s="50"/>
      <c r="K53" s="50"/>
      <c r="L53" s="50"/>
      <c r="M53" s="50"/>
      <c r="N53" s="50"/>
      <c r="O53" s="50"/>
      <c r="P53" s="50"/>
      <c r="Q53" s="71"/>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14"/>
      <c r="AR53" s="14"/>
      <c r="AS53" s="14"/>
      <c r="AT53" s="14"/>
      <c r="AU53" s="1"/>
      <c r="AV53" s="1"/>
      <c r="AW53" s="1"/>
      <c r="AX53" s="1"/>
      <c r="AY53" s="1"/>
      <c r="AZ53" s="1"/>
      <c r="BA53" s="1"/>
      <c r="BB53" s="1"/>
      <c r="BC53" s="1"/>
      <c r="BD53" s="1"/>
    </row>
    <row r="54" spans="1:56" ht="15" customHeight="1" x14ac:dyDescent="0.25">
      <c r="A54" s="3"/>
      <c r="B54" s="127" t="s">
        <v>39</v>
      </c>
      <c r="C54" s="111"/>
      <c r="D54" s="111"/>
      <c r="E54" s="111"/>
      <c r="F54" s="111"/>
      <c r="G54" s="111"/>
      <c r="H54" s="111"/>
      <c r="I54" s="111"/>
      <c r="J54" s="111"/>
      <c r="K54" s="111"/>
      <c r="L54" s="111"/>
      <c r="M54" s="111"/>
      <c r="N54" s="111"/>
      <c r="O54" s="111"/>
      <c r="P54" s="50"/>
      <c r="Q54" s="73"/>
      <c r="R54" s="74"/>
      <c r="S54" s="74"/>
      <c r="T54" s="74"/>
      <c r="U54" s="75"/>
      <c r="V54" s="74"/>
      <c r="W54" s="74"/>
      <c r="X54" s="74"/>
      <c r="Y54" s="75"/>
      <c r="Z54" s="74"/>
      <c r="AA54" s="74"/>
      <c r="AB54" s="74"/>
      <c r="AC54" s="75"/>
      <c r="AD54" s="72"/>
      <c r="AE54" s="72"/>
      <c r="AF54" s="72"/>
      <c r="AG54" s="72"/>
      <c r="AH54" s="72"/>
      <c r="AI54" s="72"/>
      <c r="AJ54" s="72"/>
      <c r="AK54" s="72"/>
      <c r="AL54" s="72"/>
      <c r="AM54" s="72"/>
      <c r="AN54" s="72"/>
      <c r="AO54" s="72"/>
      <c r="AP54" s="72"/>
      <c r="AQ54" s="14"/>
      <c r="AR54" s="14"/>
      <c r="AS54" s="14"/>
      <c r="AT54" s="14"/>
      <c r="AU54" s="1"/>
      <c r="AV54" s="1"/>
      <c r="AW54" s="1"/>
      <c r="AX54" s="1"/>
      <c r="AY54" s="1"/>
      <c r="AZ54" s="1"/>
      <c r="BA54" s="1"/>
      <c r="BB54" s="1"/>
      <c r="BC54" s="1"/>
      <c r="BD54" s="1"/>
    </row>
    <row r="55" spans="1:56" ht="15" customHeight="1" x14ac:dyDescent="0.25">
      <c r="A55" s="3"/>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14"/>
      <c r="AR55" s="14"/>
      <c r="AS55" s="14"/>
      <c r="AT55" s="14"/>
      <c r="AU55" s="1"/>
      <c r="AV55" s="1"/>
      <c r="AW55" s="1"/>
      <c r="AX55" s="1"/>
      <c r="AY55" s="1"/>
      <c r="AZ55" s="1"/>
      <c r="BA55" s="1"/>
      <c r="BB55" s="1"/>
      <c r="BC55" s="1"/>
      <c r="BD55" s="1"/>
    </row>
    <row r="56" spans="1:56" ht="15" customHeight="1" x14ac:dyDescent="0.25">
      <c r="A56" s="34">
        <v>5</v>
      </c>
      <c r="B56" s="128" t="s">
        <v>40</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4"/>
      <c r="AR56" s="14"/>
      <c r="AS56" s="14"/>
      <c r="AT56" s="14"/>
      <c r="AU56" s="1"/>
      <c r="AV56" s="1"/>
      <c r="AW56" s="1"/>
      <c r="AX56" s="1"/>
      <c r="AY56" s="1"/>
      <c r="AZ56" s="1"/>
      <c r="BA56" s="1"/>
      <c r="BB56" s="1"/>
      <c r="BC56" s="1"/>
      <c r="BD56" s="1"/>
    </row>
    <row r="57" spans="1:56" ht="15" customHeight="1" x14ac:dyDescent="0.25">
      <c r="A57" s="3"/>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14"/>
      <c r="AR57" s="14"/>
      <c r="AS57" s="14"/>
      <c r="AT57" s="14"/>
      <c r="AU57" s="1"/>
      <c r="AV57" s="1"/>
      <c r="AW57" s="1"/>
      <c r="AX57" s="1"/>
      <c r="AY57" s="1"/>
      <c r="AZ57" s="1"/>
      <c r="BA57" s="1"/>
      <c r="BB57" s="1"/>
      <c r="BC57" s="1"/>
      <c r="BD57" s="1"/>
    </row>
    <row r="58" spans="1:56" ht="15" customHeight="1" x14ac:dyDescent="0.25">
      <c r="A58" s="3"/>
      <c r="B58" s="127" t="s">
        <v>36</v>
      </c>
      <c r="C58" s="111"/>
      <c r="D58" s="111"/>
      <c r="E58" s="111"/>
      <c r="F58" s="111"/>
      <c r="G58" s="111"/>
      <c r="H58" s="111"/>
      <c r="I58" s="111"/>
      <c r="J58" s="111"/>
      <c r="K58" s="111"/>
      <c r="L58" s="111"/>
      <c r="M58" s="111"/>
      <c r="N58" s="111"/>
      <c r="O58" s="111"/>
      <c r="P58" s="50"/>
      <c r="Q58" s="129"/>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1"/>
      <c r="AQ58" s="14"/>
      <c r="AR58" s="14"/>
      <c r="AS58" s="14"/>
      <c r="AT58" s="14"/>
      <c r="AU58" s="1"/>
      <c r="AV58" s="1"/>
      <c r="AW58" s="1"/>
      <c r="AX58" s="1"/>
      <c r="AY58" s="1"/>
      <c r="AZ58" s="1"/>
      <c r="BA58" s="1"/>
      <c r="BB58" s="1"/>
      <c r="BC58" s="1"/>
      <c r="BD58" s="1"/>
    </row>
    <row r="59" spans="1:56" ht="2.25" customHeight="1" x14ac:dyDescent="0.25">
      <c r="A59" s="3"/>
      <c r="B59" s="50"/>
      <c r="C59" s="50"/>
      <c r="D59" s="50"/>
      <c r="E59" s="50"/>
      <c r="F59" s="50"/>
      <c r="G59" s="50"/>
      <c r="H59" s="50"/>
      <c r="I59" s="50"/>
      <c r="J59" s="50"/>
      <c r="K59" s="50"/>
      <c r="L59" s="50"/>
      <c r="M59" s="50"/>
      <c r="N59" s="68"/>
      <c r="O59" s="50"/>
      <c r="P59" s="50"/>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14"/>
      <c r="AR59" s="14"/>
      <c r="AS59" s="14"/>
      <c r="AT59" s="14"/>
      <c r="AU59" s="1"/>
      <c r="AV59" s="1"/>
      <c r="AW59" s="1"/>
      <c r="AX59" s="1"/>
      <c r="AY59" s="1"/>
      <c r="AZ59" s="1"/>
      <c r="BA59" s="1"/>
      <c r="BB59" s="1"/>
      <c r="BC59" s="1"/>
      <c r="BD59" s="1"/>
    </row>
    <row r="60" spans="1:56" ht="15" customHeight="1" x14ac:dyDescent="0.25">
      <c r="A60" s="3"/>
      <c r="B60" s="127" t="s">
        <v>37</v>
      </c>
      <c r="C60" s="111"/>
      <c r="D60" s="111"/>
      <c r="E60" s="111"/>
      <c r="F60" s="111"/>
      <c r="G60" s="111"/>
      <c r="H60" s="111"/>
      <c r="I60" s="111"/>
      <c r="J60" s="111"/>
      <c r="K60" s="111"/>
      <c r="L60" s="111"/>
      <c r="M60" s="111"/>
      <c r="N60" s="111"/>
      <c r="O60" s="111"/>
      <c r="P60" s="50"/>
      <c r="Q60" s="129"/>
      <c r="R60" s="132"/>
      <c r="S60" s="132"/>
      <c r="T60" s="132"/>
      <c r="U60" s="132"/>
      <c r="V60" s="132"/>
      <c r="W60" s="132"/>
      <c r="X60" s="132"/>
      <c r="Y60" s="132"/>
      <c r="Z60" s="132"/>
      <c r="AA60" s="132"/>
      <c r="AB60" s="132"/>
      <c r="AC60" s="132"/>
      <c r="AD60" s="132"/>
      <c r="AE60" s="132"/>
      <c r="AF60" s="132"/>
      <c r="AG60" s="132"/>
      <c r="AH60" s="132"/>
      <c r="AI60" s="132"/>
      <c r="AJ60" s="132"/>
      <c r="AK60" s="133"/>
      <c r="AL60" s="69"/>
      <c r="AM60" s="117"/>
      <c r="AN60" s="118"/>
      <c r="AO60" s="118"/>
      <c r="AP60" s="119"/>
      <c r="AQ60" s="14"/>
      <c r="AR60" s="14"/>
      <c r="AS60" s="14"/>
      <c r="AT60" s="14"/>
      <c r="AU60" s="1"/>
      <c r="AV60" s="1"/>
      <c r="AW60" s="1"/>
      <c r="AX60" s="1"/>
      <c r="AY60" s="1"/>
      <c r="AZ60" s="1"/>
      <c r="BA60" s="1"/>
      <c r="BB60" s="1"/>
      <c r="BC60" s="1"/>
      <c r="BD60" s="1"/>
    </row>
    <row r="61" spans="1:56" ht="2.25" customHeight="1" x14ac:dyDescent="0.25">
      <c r="A61" s="3"/>
      <c r="B61" s="50"/>
      <c r="C61" s="50"/>
      <c r="D61" s="50"/>
      <c r="E61" s="50"/>
      <c r="F61" s="50"/>
      <c r="G61" s="50"/>
      <c r="H61" s="50"/>
      <c r="I61" s="50"/>
      <c r="J61" s="50"/>
      <c r="K61" s="50"/>
      <c r="L61" s="50"/>
      <c r="M61" s="50"/>
      <c r="N61" s="68"/>
      <c r="O61" s="50"/>
      <c r="P61" s="50"/>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14"/>
      <c r="AR61" s="14"/>
      <c r="AS61" s="14"/>
      <c r="AT61" s="14"/>
      <c r="AU61" s="1"/>
      <c r="AV61" s="1"/>
      <c r="AW61" s="1"/>
      <c r="AX61" s="1"/>
      <c r="AY61" s="1"/>
      <c r="AZ61" s="1"/>
      <c r="BA61" s="1"/>
      <c r="BB61" s="1"/>
      <c r="BC61" s="1"/>
      <c r="BD61" s="1"/>
    </row>
    <row r="62" spans="1:56" ht="15" customHeight="1" x14ac:dyDescent="0.25">
      <c r="A62" s="3"/>
      <c r="B62" s="127" t="s">
        <v>38</v>
      </c>
      <c r="C62" s="111"/>
      <c r="D62" s="111"/>
      <c r="E62" s="111"/>
      <c r="F62" s="111"/>
      <c r="G62" s="111"/>
      <c r="H62" s="111"/>
      <c r="I62" s="111"/>
      <c r="J62" s="111"/>
      <c r="K62" s="111"/>
      <c r="L62" s="111"/>
      <c r="M62" s="111"/>
      <c r="N62" s="111"/>
      <c r="O62" s="111"/>
      <c r="P62" s="50"/>
      <c r="Q62" s="117"/>
      <c r="R62" s="118"/>
      <c r="S62" s="118"/>
      <c r="T62" s="119"/>
      <c r="U62" s="69"/>
      <c r="V62" s="120"/>
      <c r="W62" s="121"/>
      <c r="X62" s="121"/>
      <c r="Y62" s="121"/>
      <c r="Z62" s="121"/>
      <c r="AA62" s="121"/>
      <c r="AB62" s="121"/>
      <c r="AC62" s="121"/>
      <c r="AD62" s="121"/>
      <c r="AE62" s="121"/>
      <c r="AF62" s="121"/>
      <c r="AG62" s="121"/>
      <c r="AH62" s="121"/>
      <c r="AI62" s="121"/>
      <c r="AJ62" s="121"/>
      <c r="AK62" s="121"/>
      <c r="AL62" s="121"/>
      <c r="AM62" s="121"/>
      <c r="AN62" s="121"/>
      <c r="AO62" s="121"/>
      <c r="AP62" s="122"/>
      <c r="AQ62" s="14"/>
      <c r="AR62" s="14"/>
      <c r="AS62" s="14"/>
      <c r="AT62" s="14"/>
      <c r="AU62" s="1"/>
      <c r="AV62" s="1"/>
      <c r="AW62" s="1"/>
      <c r="AX62" s="1"/>
      <c r="AY62" s="1"/>
      <c r="AZ62" s="1"/>
      <c r="BA62" s="1"/>
      <c r="BB62" s="1"/>
      <c r="BC62" s="1"/>
      <c r="BD62" s="1"/>
    </row>
    <row r="63" spans="1:56" ht="15" customHeight="1" x14ac:dyDescent="0.25">
      <c r="A63" s="3"/>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14"/>
      <c r="AR63" s="14"/>
      <c r="AS63" s="14"/>
      <c r="AT63" s="14"/>
      <c r="AU63" s="1"/>
      <c r="AV63" s="1"/>
      <c r="AW63" s="1"/>
      <c r="AX63" s="1"/>
      <c r="AY63" s="1"/>
      <c r="AZ63" s="1"/>
      <c r="BA63" s="1"/>
      <c r="BB63" s="1"/>
      <c r="BC63" s="1"/>
      <c r="BD63" s="1"/>
    </row>
    <row r="64" spans="1:56" ht="15" customHeight="1" x14ac:dyDescent="0.25">
      <c r="A64" s="34">
        <v>6</v>
      </c>
      <c r="B64" s="128" t="s">
        <v>41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4"/>
      <c r="AR64" s="14"/>
      <c r="AS64" s="14"/>
      <c r="AT64" s="14"/>
      <c r="AU64" s="1"/>
      <c r="AV64" s="1"/>
      <c r="AW64" s="1"/>
      <c r="AX64" s="1"/>
      <c r="AY64" s="1"/>
      <c r="AZ64" s="1"/>
      <c r="BA64" s="1"/>
      <c r="BB64" s="1"/>
      <c r="BC64" s="1"/>
      <c r="BD64" s="1"/>
    </row>
    <row r="65" spans="1:56" ht="15" customHeight="1" x14ac:dyDescent="0.25">
      <c r="A65" s="3"/>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14"/>
      <c r="AR65" s="14"/>
      <c r="AS65" s="14"/>
      <c r="AT65" s="14"/>
      <c r="AU65" s="1"/>
      <c r="AV65" s="1"/>
      <c r="AW65" s="1"/>
      <c r="AX65" s="1"/>
      <c r="AY65" s="1"/>
      <c r="AZ65" s="1"/>
      <c r="BA65" s="1"/>
      <c r="BB65" s="1"/>
      <c r="BC65" s="1"/>
      <c r="BD65" s="1"/>
    </row>
    <row r="66" spans="1:56" ht="15" customHeight="1" x14ac:dyDescent="0.25">
      <c r="A66" s="3"/>
      <c r="B66" s="127" t="s">
        <v>36</v>
      </c>
      <c r="C66" s="111"/>
      <c r="D66" s="111"/>
      <c r="E66" s="111"/>
      <c r="F66" s="111"/>
      <c r="G66" s="111"/>
      <c r="H66" s="111"/>
      <c r="I66" s="111"/>
      <c r="J66" s="111"/>
      <c r="K66" s="111"/>
      <c r="L66" s="111"/>
      <c r="M66" s="111"/>
      <c r="N66" s="111"/>
      <c r="O66" s="111"/>
      <c r="P66" s="50"/>
      <c r="Q66" s="120"/>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6"/>
      <c r="AQ66" s="14"/>
      <c r="AR66" s="14"/>
      <c r="AS66" s="14"/>
      <c r="AT66" s="14"/>
      <c r="AU66" s="1"/>
      <c r="AV66" s="1"/>
      <c r="AW66" s="1"/>
      <c r="AX66" s="1"/>
      <c r="AY66" s="1"/>
      <c r="AZ66" s="1"/>
      <c r="BA66" s="1"/>
      <c r="BB66" s="1"/>
      <c r="BC66" s="1"/>
      <c r="BD66" s="1"/>
    </row>
    <row r="67" spans="1:56" ht="2.25" customHeight="1" x14ac:dyDescent="0.25">
      <c r="A67" s="3"/>
      <c r="B67" s="50"/>
      <c r="C67" s="50"/>
      <c r="D67" s="50"/>
      <c r="E67" s="50"/>
      <c r="F67" s="50"/>
      <c r="G67" s="50"/>
      <c r="H67" s="50"/>
      <c r="I67" s="50"/>
      <c r="J67" s="50"/>
      <c r="K67" s="50"/>
      <c r="L67" s="50"/>
      <c r="M67" s="50"/>
      <c r="N67" s="68"/>
      <c r="O67" s="50"/>
      <c r="P67" s="50"/>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14"/>
      <c r="AR67" s="14"/>
      <c r="AS67" s="14"/>
      <c r="AT67" s="14"/>
      <c r="AU67" s="1"/>
      <c r="AV67" s="1"/>
      <c r="AW67" s="1"/>
      <c r="AX67" s="1"/>
      <c r="AY67" s="1"/>
      <c r="AZ67" s="1"/>
      <c r="BA67" s="1"/>
      <c r="BB67" s="1"/>
      <c r="BC67" s="1"/>
      <c r="BD67" s="1"/>
    </row>
    <row r="68" spans="1:56" ht="15" customHeight="1" x14ac:dyDescent="0.25">
      <c r="A68" s="3"/>
      <c r="B68" s="127" t="s">
        <v>37</v>
      </c>
      <c r="C68" s="111"/>
      <c r="D68" s="111"/>
      <c r="E68" s="111"/>
      <c r="F68" s="111"/>
      <c r="G68" s="111"/>
      <c r="H68" s="111"/>
      <c r="I68" s="111"/>
      <c r="J68" s="111"/>
      <c r="K68" s="111"/>
      <c r="L68" s="111"/>
      <c r="M68" s="111"/>
      <c r="N68" s="111"/>
      <c r="O68" s="111"/>
      <c r="P68" s="50"/>
      <c r="Q68" s="120"/>
      <c r="R68" s="121"/>
      <c r="S68" s="121"/>
      <c r="T68" s="121"/>
      <c r="U68" s="121"/>
      <c r="V68" s="121"/>
      <c r="W68" s="121"/>
      <c r="X68" s="121"/>
      <c r="Y68" s="121"/>
      <c r="Z68" s="121"/>
      <c r="AA68" s="121"/>
      <c r="AB68" s="121"/>
      <c r="AC68" s="121"/>
      <c r="AD68" s="121"/>
      <c r="AE68" s="121"/>
      <c r="AF68" s="121"/>
      <c r="AG68" s="121"/>
      <c r="AH68" s="121"/>
      <c r="AI68" s="121"/>
      <c r="AJ68" s="121"/>
      <c r="AK68" s="122"/>
      <c r="AL68" s="69"/>
      <c r="AM68" s="117"/>
      <c r="AN68" s="118"/>
      <c r="AO68" s="118"/>
      <c r="AP68" s="119"/>
      <c r="AQ68" s="14"/>
      <c r="AR68" s="14"/>
      <c r="AS68" s="14"/>
      <c r="AT68" s="14"/>
      <c r="AU68" s="1"/>
      <c r="AV68" s="1"/>
      <c r="AW68" s="1"/>
      <c r="AX68" s="1"/>
      <c r="AY68" s="1"/>
      <c r="AZ68" s="1"/>
      <c r="BA68" s="1"/>
      <c r="BB68" s="1"/>
      <c r="BC68" s="1"/>
      <c r="BD68" s="1"/>
    </row>
    <row r="69" spans="1:56" ht="2.25" customHeight="1" x14ac:dyDescent="0.25">
      <c r="A69" s="3"/>
      <c r="B69" s="50"/>
      <c r="C69" s="50"/>
      <c r="D69" s="50"/>
      <c r="E69" s="50"/>
      <c r="F69" s="50"/>
      <c r="G69" s="50"/>
      <c r="H69" s="50"/>
      <c r="I69" s="50"/>
      <c r="J69" s="50"/>
      <c r="K69" s="50"/>
      <c r="L69" s="50"/>
      <c r="M69" s="50"/>
      <c r="N69" s="68"/>
      <c r="O69" s="50"/>
      <c r="P69" s="50"/>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14"/>
      <c r="AR69" s="14"/>
      <c r="AS69" s="14"/>
      <c r="AT69" s="14"/>
      <c r="AU69" s="1"/>
      <c r="AV69" s="1"/>
      <c r="AW69" s="1"/>
      <c r="AX69" s="1"/>
      <c r="AY69" s="1"/>
      <c r="AZ69" s="1"/>
      <c r="BA69" s="1"/>
      <c r="BB69" s="1"/>
      <c r="BC69" s="1"/>
      <c r="BD69" s="1"/>
    </row>
    <row r="70" spans="1:56" ht="15" customHeight="1" x14ac:dyDescent="0.25">
      <c r="A70" s="3"/>
      <c r="B70" s="127" t="s">
        <v>38</v>
      </c>
      <c r="C70" s="111"/>
      <c r="D70" s="111"/>
      <c r="E70" s="111"/>
      <c r="F70" s="111"/>
      <c r="G70" s="111"/>
      <c r="H70" s="111"/>
      <c r="I70" s="111"/>
      <c r="J70" s="111"/>
      <c r="K70" s="111"/>
      <c r="L70" s="111"/>
      <c r="M70" s="111"/>
      <c r="N70" s="111"/>
      <c r="O70" s="111"/>
      <c r="P70" s="50"/>
      <c r="Q70" s="117"/>
      <c r="R70" s="118"/>
      <c r="S70" s="118"/>
      <c r="T70" s="119"/>
      <c r="U70" s="69"/>
      <c r="V70" s="120"/>
      <c r="W70" s="121"/>
      <c r="X70" s="121"/>
      <c r="Y70" s="121"/>
      <c r="Z70" s="121"/>
      <c r="AA70" s="121"/>
      <c r="AB70" s="121"/>
      <c r="AC70" s="121"/>
      <c r="AD70" s="121"/>
      <c r="AE70" s="121"/>
      <c r="AF70" s="121"/>
      <c r="AG70" s="121"/>
      <c r="AH70" s="121"/>
      <c r="AI70" s="121"/>
      <c r="AJ70" s="121"/>
      <c r="AK70" s="121"/>
      <c r="AL70" s="121"/>
      <c r="AM70" s="121"/>
      <c r="AN70" s="121"/>
      <c r="AO70" s="121"/>
      <c r="AP70" s="122"/>
      <c r="AQ70" s="14"/>
      <c r="AR70" s="14"/>
      <c r="AS70" s="14"/>
      <c r="AT70" s="14"/>
      <c r="AU70" s="1"/>
      <c r="AV70" s="1"/>
      <c r="AW70" s="1"/>
      <c r="AX70" s="1"/>
      <c r="AY70" s="1"/>
      <c r="AZ70" s="1"/>
      <c r="BA70" s="1"/>
      <c r="BB70" s="1"/>
      <c r="BC70" s="1"/>
      <c r="BD70" s="1"/>
    </row>
    <row r="71" spans="1:56" ht="2.25" customHeight="1" x14ac:dyDescent="0.25">
      <c r="A71" s="3"/>
      <c r="B71" s="50"/>
      <c r="C71" s="50"/>
      <c r="D71" s="50"/>
      <c r="E71" s="50"/>
      <c r="F71" s="50"/>
      <c r="G71" s="50"/>
      <c r="H71" s="50"/>
      <c r="I71" s="50"/>
      <c r="J71" s="50"/>
      <c r="K71" s="50"/>
      <c r="L71" s="50"/>
      <c r="M71" s="50"/>
      <c r="N71" s="50"/>
      <c r="O71" s="50"/>
      <c r="P71" s="50"/>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14"/>
      <c r="AR71" s="14"/>
      <c r="AS71" s="14"/>
      <c r="AT71" s="14"/>
      <c r="AU71" s="1"/>
      <c r="AV71" s="1"/>
      <c r="AW71" s="1"/>
      <c r="AX71" s="1"/>
      <c r="AY71" s="1"/>
      <c r="AZ71" s="1"/>
      <c r="BA71" s="1"/>
      <c r="BB71" s="1"/>
      <c r="BC71" s="1"/>
      <c r="BD71" s="1"/>
    </row>
    <row r="72" spans="1:56" ht="30" customHeight="1" x14ac:dyDescent="0.25">
      <c r="A72" s="3"/>
      <c r="B72" s="145" t="s">
        <v>42</v>
      </c>
      <c r="C72" s="111"/>
      <c r="D72" s="111"/>
      <c r="E72" s="111"/>
      <c r="F72" s="111"/>
      <c r="G72" s="111"/>
      <c r="H72" s="111"/>
      <c r="I72" s="111"/>
      <c r="J72" s="111"/>
      <c r="K72" s="111"/>
      <c r="L72" s="111"/>
      <c r="M72" s="111"/>
      <c r="N72" s="111"/>
      <c r="O72" s="111"/>
      <c r="P72" s="50"/>
      <c r="Q72" s="120"/>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6"/>
      <c r="AQ72" s="14"/>
      <c r="AR72" s="14"/>
      <c r="AS72" s="14"/>
      <c r="AT72" s="14"/>
      <c r="AU72" s="1"/>
      <c r="AV72" s="1"/>
      <c r="AW72" s="1"/>
      <c r="AX72" s="1"/>
      <c r="AY72" s="1"/>
      <c r="AZ72" s="1"/>
      <c r="BA72" s="1"/>
      <c r="BB72" s="1"/>
      <c r="BC72" s="1"/>
      <c r="BD72" s="1"/>
    </row>
    <row r="73" spans="1:56" ht="15" customHeight="1" x14ac:dyDescent="0.25">
      <c r="A73" s="3"/>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14"/>
      <c r="AR73" s="14"/>
      <c r="AS73" s="14"/>
      <c r="AT73" s="14"/>
      <c r="AU73" s="1"/>
      <c r="AV73" s="1"/>
      <c r="AW73" s="1"/>
      <c r="AX73" s="1"/>
      <c r="AY73" s="1"/>
      <c r="AZ73" s="1"/>
      <c r="BA73" s="1"/>
      <c r="BB73" s="1"/>
      <c r="BC73" s="1"/>
      <c r="BD73" s="1"/>
    </row>
    <row r="74" spans="1:56" ht="15" customHeight="1" x14ac:dyDescent="0.25">
      <c r="A74" s="34">
        <v>7</v>
      </c>
      <c r="B74" s="128" t="s">
        <v>43</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4"/>
      <c r="AR74" s="14"/>
      <c r="AS74" s="14"/>
      <c r="AT74" s="14"/>
      <c r="AU74" s="1"/>
      <c r="AV74" s="1"/>
      <c r="AW74" s="1"/>
      <c r="AX74" s="1"/>
      <c r="AY74" s="1"/>
      <c r="AZ74" s="1"/>
      <c r="BA74" s="1"/>
      <c r="BB74" s="1"/>
      <c r="BC74" s="1"/>
      <c r="BD74" s="1"/>
    </row>
    <row r="75" spans="1:56" ht="15" customHeight="1" x14ac:dyDescent="0.25">
      <c r="A75" s="3"/>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14"/>
      <c r="AR75" s="14"/>
      <c r="AS75" s="14"/>
      <c r="AT75" s="14"/>
      <c r="AU75" s="1"/>
      <c r="AV75" s="1"/>
      <c r="AW75" s="1"/>
      <c r="AX75" s="1"/>
      <c r="AY75" s="1"/>
      <c r="AZ75" s="1"/>
      <c r="BA75" s="1"/>
      <c r="BB75" s="1"/>
      <c r="BC75" s="1"/>
      <c r="BD75" s="1"/>
    </row>
    <row r="76" spans="1:56" ht="15" customHeight="1" x14ac:dyDescent="0.25">
      <c r="A76" s="3"/>
      <c r="B76" s="110" t="s">
        <v>44</v>
      </c>
      <c r="C76" s="111"/>
      <c r="D76" s="111"/>
      <c r="E76" s="111"/>
      <c r="F76" s="111"/>
      <c r="G76" s="111"/>
      <c r="H76" s="111"/>
      <c r="I76" s="111"/>
      <c r="J76" s="111"/>
      <c r="K76" s="111"/>
      <c r="L76" s="111"/>
      <c r="M76" s="111"/>
      <c r="N76" s="111"/>
      <c r="O76" s="111"/>
      <c r="P76" s="50"/>
      <c r="Q76" s="114"/>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6"/>
      <c r="AQ76" s="23"/>
      <c r="AR76" s="14"/>
      <c r="AS76" s="14"/>
      <c r="AT76" s="14"/>
      <c r="AU76" s="1"/>
      <c r="AV76" s="1"/>
      <c r="AW76" s="1"/>
      <c r="AX76" s="1"/>
      <c r="AY76" s="1"/>
      <c r="AZ76" s="1"/>
      <c r="BA76" s="1"/>
      <c r="BB76" s="1"/>
      <c r="BC76" s="1"/>
      <c r="BD76" s="1"/>
    </row>
    <row r="77" spans="1:56" ht="2.25" customHeight="1" x14ac:dyDescent="0.25">
      <c r="A77" s="3"/>
      <c r="B77" s="50"/>
      <c r="C77" s="50"/>
      <c r="D77" s="50"/>
      <c r="E77" s="50"/>
      <c r="F77" s="50"/>
      <c r="G77" s="50"/>
      <c r="H77" s="50"/>
      <c r="I77" s="50"/>
      <c r="J77" s="50"/>
      <c r="K77" s="50"/>
      <c r="L77" s="50"/>
      <c r="M77" s="50"/>
      <c r="N77" s="50"/>
      <c r="O77" s="50"/>
      <c r="P77" s="68"/>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23"/>
      <c r="AR77" s="14"/>
      <c r="AS77" s="14"/>
      <c r="AT77" s="14"/>
      <c r="AU77" s="1"/>
      <c r="AV77" s="1"/>
      <c r="AW77" s="1"/>
      <c r="AX77" s="1"/>
      <c r="AY77" s="1"/>
      <c r="AZ77" s="1"/>
      <c r="BA77" s="1"/>
      <c r="BB77" s="1"/>
      <c r="BC77" s="1"/>
      <c r="BD77" s="1"/>
    </row>
    <row r="78" spans="1:56" ht="15" customHeight="1" x14ac:dyDescent="0.25">
      <c r="A78" s="3"/>
      <c r="B78" s="110" t="s">
        <v>37</v>
      </c>
      <c r="C78" s="111"/>
      <c r="D78" s="111"/>
      <c r="E78" s="111"/>
      <c r="F78" s="111"/>
      <c r="G78" s="111"/>
      <c r="H78" s="111"/>
      <c r="I78" s="111"/>
      <c r="J78" s="111"/>
      <c r="K78" s="111"/>
      <c r="L78" s="111"/>
      <c r="M78" s="111"/>
      <c r="N78" s="111"/>
      <c r="O78" s="111"/>
      <c r="P78" s="50"/>
      <c r="Q78" s="120"/>
      <c r="R78" s="121"/>
      <c r="S78" s="121"/>
      <c r="T78" s="121"/>
      <c r="U78" s="121"/>
      <c r="V78" s="121"/>
      <c r="W78" s="121"/>
      <c r="X78" s="121"/>
      <c r="Y78" s="121"/>
      <c r="Z78" s="121"/>
      <c r="AA78" s="121"/>
      <c r="AB78" s="121"/>
      <c r="AC78" s="121"/>
      <c r="AD78" s="121"/>
      <c r="AE78" s="121"/>
      <c r="AF78" s="121"/>
      <c r="AG78" s="121"/>
      <c r="AH78" s="121"/>
      <c r="AI78" s="121"/>
      <c r="AJ78" s="121"/>
      <c r="AK78" s="122"/>
      <c r="AL78" s="69"/>
      <c r="AM78" s="117"/>
      <c r="AN78" s="118"/>
      <c r="AO78" s="118"/>
      <c r="AP78" s="119"/>
      <c r="AQ78" s="23"/>
      <c r="AR78" s="14"/>
      <c r="AS78" s="14"/>
      <c r="AT78" s="14"/>
      <c r="AU78" s="1"/>
      <c r="AV78" s="1"/>
      <c r="AW78" s="1"/>
      <c r="AX78" s="1"/>
      <c r="AY78" s="1"/>
      <c r="AZ78" s="1"/>
      <c r="BA78" s="1"/>
      <c r="BB78" s="1"/>
      <c r="BC78" s="1"/>
      <c r="BD78" s="1"/>
    </row>
    <row r="79" spans="1:56" ht="2.25" customHeight="1" x14ac:dyDescent="0.25">
      <c r="A79" s="3"/>
      <c r="B79" s="50"/>
      <c r="C79" s="50"/>
      <c r="D79" s="50"/>
      <c r="E79" s="50"/>
      <c r="F79" s="50"/>
      <c r="G79" s="50"/>
      <c r="H79" s="50"/>
      <c r="I79" s="50"/>
      <c r="J79" s="50"/>
      <c r="K79" s="50"/>
      <c r="L79" s="50"/>
      <c r="M79" s="50"/>
      <c r="N79" s="50"/>
      <c r="O79" s="50"/>
      <c r="P79" s="68"/>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23"/>
      <c r="AR79" s="14"/>
      <c r="AS79" s="14"/>
      <c r="AT79" s="14"/>
      <c r="AU79" s="1"/>
      <c r="AV79" s="1"/>
      <c r="AW79" s="1"/>
      <c r="AX79" s="1"/>
      <c r="AY79" s="1"/>
      <c r="AZ79" s="1"/>
      <c r="BA79" s="1"/>
      <c r="BB79" s="1"/>
      <c r="BC79" s="1"/>
      <c r="BD79" s="1"/>
    </row>
    <row r="80" spans="1:56" ht="15" customHeight="1" x14ac:dyDescent="0.25">
      <c r="A80" s="3"/>
      <c r="B80" s="110" t="s">
        <v>38</v>
      </c>
      <c r="C80" s="111"/>
      <c r="D80" s="111"/>
      <c r="E80" s="111"/>
      <c r="F80" s="111"/>
      <c r="G80" s="111"/>
      <c r="H80" s="111"/>
      <c r="I80" s="111"/>
      <c r="J80" s="111"/>
      <c r="K80" s="111"/>
      <c r="L80" s="111"/>
      <c r="M80" s="111"/>
      <c r="N80" s="111"/>
      <c r="O80" s="111"/>
      <c r="P80" s="50"/>
      <c r="Q80" s="117"/>
      <c r="R80" s="118"/>
      <c r="S80" s="118"/>
      <c r="T80" s="119"/>
      <c r="U80" s="69"/>
      <c r="V80" s="120"/>
      <c r="W80" s="121"/>
      <c r="X80" s="121"/>
      <c r="Y80" s="121"/>
      <c r="Z80" s="121"/>
      <c r="AA80" s="121"/>
      <c r="AB80" s="121"/>
      <c r="AC80" s="121"/>
      <c r="AD80" s="121"/>
      <c r="AE80" s="121"/>
      <c r="AF80" s="121"/>
      <c r="AG80" s="121"/>
      <c r="AH80" s="121"/>
      <c r="AI80" s="121"/>
      <c r="AJ80" s="121"/>
      <c r="AK80" s="121"/>
      <c r="AL80" s="121"/>
      <c r="AM80" s="121"/>
      <c r="AN80" s="121"/>
      <c r="AO80" s="121"/>
      <c r="AP80" s="122"/>
      <c r="AQ80" s="23"/>
      <c r="AR80" s="14"/>
      <c r="AS80" s="14"/>
      <c r="AT80" s="14"/>
      <c r="AU80" s="1"/>
      <c r="AV80" s="1"/>
      <c r="AW80" s="1"/>
      <c r="AX80" s="1"/>
      <c r="AY80" s="1"/>
      <c r="AZ80" s="1"/>
      <c r="BA80" s="1"/>
      <c r="BB80" s="1"/>
      <c r="BC80" s="1"/>
      <c r="BD80" s="1"/>
    </row>
    <row r="81" spans="1:56" ht="2.25" customHeight="1" x14ac:dyDescent="0.25">
      <c r="A81" s="3"/>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14"/>
      <c r="AR81" s="14"/>
      <c r="AS81" s="14"/>
      <c r="AT81" s="14"/>
      <c r="AU81" s="1"/>
      <c r="AV81" s="1"/>
      <c r="AW81" s="1"/>
      <c r="AX81" s="1"/>
      <c r="AY81" s="1"/>
      <c r="AZ81" s="1"/>
      <c r="BA81" s="1"/>
      <c r="BB81" s="1"/>
      <c r="BC81" s="1"/>
      <c r="BD81" s="1"/>
    </row>
    <row r="82" spans="1:56" ht="15"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4"/>
      <c r="AR82" s="14"/>
      <c r="AS82" s="14"/>
      <c r="AT82" s="14"/>
      <c r="AU82" s="1"/>
      <c r="AV82" s="1"/>
      <c r="AW82" s="1"/>
      <c r="AX82" s="1"/>
      <c r="AY82" s="1"/>
      <c r="AZ82" s="1"/>
      <c r="BA82" s="1"/>
      <c r="BB82" s="1"/>
      <c r="BC82" s="1"/>
      <c r="BD82" s="1"/>
    </row>
    <row r="83" spans="1:56" ht="2.25" customHeight="1" x14ac:dyDescent="0.25">
      <c r="A83" s="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
      <c r="AV83" s="1"/>
      <c r="AW83" s="1"/>
      <c r="AX83" s="1"/>
      <c r="AY83" s="1"/>
      <c r="AZ83" s="1"/>
      <c r="BA83" s="1"/>
      <c r="BB83" s="1"/>
      <c r="BC83" s="1"/>
      <c r="BD83" s="1"/>
    </row>
    <row r="84" spans="1:56" ht="15" customHeight="1" x14ac:dyDescent="0.25">
      <c r="A84" s="34">
        <v>8</v>
      </c>
      <c r="B84" s="123" t="s">
        <v>45</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4"/>
      <c r="AR84" s="14"/>
      <c r="AS84" s="14"/>
      <c r="AT84" s="14"/>
      <c r="AU84" s="1"/>
      <c r="AV84" s="1"/>
      <c r="AW84" s="1"/>
      <c r="AX84" s="1"/>
      <c r="AY84" s="1"/>
      <c r="AZ84" s="1"/>
      <c r="BA84" s="1"/>
      <c r="BB84" s="1"/>
      <c r="BC84" s="1"/>
      <c r="BD84" s="1"/>
    </row>
    <row r="85" spans="1:56" ht="2.25" customHeight="1" x14ac:dyDescent="0.25">
      <c r="A85" s="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
      <c r="AV85" s="1"/>
      <c r="AW85" s="1"/>
      <c r="AX85" s="1"/>
      <c r="AY85" s="1"/>
      <c r="AZ85" s="1"/>
      <c r="BA85" s="1"/>
      <c r="BB85" s="1"/>
      <c r="BC85" s="1"/>
      <c r="BD85" s="1"/>
    </row>
    <row r="86" spans="1:56" ht="45" customHeight="1" x14ac:dyDescent="0.25">
      <c r="A86" s="3"/>
      <c r="B86" s="124" t="s">
        <v>46</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4"/>
      <c r="AR86" s="14"/>
      <c r="AS86" s="14"/>
      <c r="AT86" s="14"/>
      <c r="AU86" s="1"/>
      <c r="AV86" s="1"/>
      <c r="AW86" s="1"/>
      <c r="AX86" s="1"/>
      <c r="AY86" s="1"/>
      <c r="AZ86" s="1"/>
      <c r="BA86" s="1"/>
      <c r="BB86" s="1"/>
      <c r="BC86" s="1"/>
      <c r="BD86" s="1"/>
    </row>
    <row r="87" spans="1:56" ht="2.25" customHeight="1" x14ac:dyDescent="0.25">
      <c r="A87" s="3"/>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
      <c r="AV87" s="1"/>
      <c r="AW87" s="1"/>
      <c r="AX87" s="1"/>
      <c r="AY87" s="1"/>
      <c r="AZ87" s="1"/>
      <c r="BA87" s="1"/>
      <c r="BB87" s="1"/>
      <c r="BC87" s="1"/>
      <c r="BD87" s="1"/>
    </row>
    <row r="88" spans="1:56" ht="15" customHeight="1" x14ac:dyDescent="0.25">
      <c r="A88" s="3"/>
      <c r="B88" s="103" t="s">
        <v>47</v>
      </c>
      <c r="C88" s="113"/>
      <c r="D88" s="113"/>
      <c r="E88" s="113"/>
      <c r="F88" s="113"/>
      <c r="G88" s="113"/>
      <c r="H88" s="113"/>
      <c r="I88" s="113"/>
      <c r="J88" s="113"/>
      <c r="K88" s="113"/>
      <c r="L88" s="113"/>
      <c r="M88" s="113"/>
      <c r="N88" s="113"/>
      <c r="O88" s="113"/>
      <c r="P88" s="14"/>
      <c r="Q88" s="114"/>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6"/>
      <c r="AQ88" s="23"/>
      <c r="AR88" s="14"/>
      <c r="AS88" s="14"/>
      <c r="AT88" s="14"/>
      <c r="AU88" s="1"/>
      <c r="AV88" s="1"/>
      <c r="AW88" s="1"/>
      <c r="AX88" s="1"/>
      <c r="AY88" s="1"/>
      <c r="AZ88" s="1"/>
      <c r="BA88" s="1"/>
      <c r="BB88" s="1"/>
      <c r="BC88" s="1"/>
      <c r="BD88" s="1"/>
    </row>
    <row r="89" spans="1:56" ht="2.25" customHeight="1" x14ac:dyDescent="0.25">
      <c r="A89" s="3"/>
      <c r="B89" s="14"/>
      <c r="C89" s="14"/>
      <c r="D89" s="14"/>
      <c r="E89" s="14"/>
      <c r="F89" s="14"/>
      <c r="G89" s="14"/>
      <c r="H89" s="14"/>
      <c r="I89" s="14"/>
      <c r="J89" s="14"/>
      <c r="K89" s="14"/>
      <c r="L89" s="14"/>
      <c r="M89" s="14"/>
      <c r="N89" s="14"/>
      <c r="O89" s="14"/>
      <c r="P89" s="13"/>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14"/>
      <c r="AR89" s="14"/>
      <c r="AS89" s="14"/>
      <c r="AT89" s="14"/>
      <c r="AU89" s="1"/>
      <c r="AV89" s="1"/>
      <c r="AW89" s="1"/>
      <c r="AX89" s="1"/>
      <c r="AY89" s="1"/>
      <c r="AZ89" s="1"/>
      <c r="BA89" s="1"/>
      <c r="BB89" s="1"/>
      <c r="BC89" s="1"/>
      <c r="BD89" s="1"/>
    </row>
    <row r="90" spans="1:56" ht="15" customHeight="1" x14ac:dyDescent="0.25">
      <c r="A90" s="3"/>
      <c r="B90" s="103" t="s">
        <v>48</v>
      </c>
      <c r="C90" s="113"/>
      <c r="D90" s="113"/>
      <c r="E90" s="113"/>
      <c r="F90" s="113"/>
      <c r="G90" s="113"/>
      <c r="H90" s="113"/>
      <c r="I90" s="113"/>
      <c r="J90" s="113"/>
      <c r="K90" s="113"/>
      <c r="L90" s="113"/>
      <c r="M90" s="113"/>
      <c r="N90" s="113"/>
      <c r="O90" s="113"/>
      <c r="P90" s="14"/>
      <c r="Q90" s="114"/>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6"/>
      <c r="AQ90" s="23"/>
      <c r="AR90" s="14"/>
      <c r="AS90" s="14"/>
      <c r="AT90" s="14"/>
      <c r="AU90" s="1"/>
      <c r="AV90" s="1"/>
      <c r="AW90" s="1"/>
      <c r="AX90" s="1"/>
      <c r="AY90" s="1"/>
      <c r="AZ90" s="1"/>
      <c r="BA90" s="1"/>
      <c r="BB90" s="1"/>
      <c r="BC90" s="1"/>
      <c r="BD90" s="1"/>
    </row>
    <row r="91" spans="1:56" ht="2.25" customHeight="1" x14ac:dyDescent="0.25">
      <c r="A91" s="3"/>
      <c r="B91" s="14"/>
      <c r="C91" s="14"/>
      <c r="D91" s="14"/>
      <c r="E91" s="14"/>
      <c r="F91" s="14"/>
      <c r="G91" s="14"/>
      <c r="H91" s="14"/>
      <c r="I91" s="14"/>
      <c r="J91" s="14"/>
      <c r="K91" s="14"/>
      <c r="L91" s="14"/>
      <c r="M91" s="14"/>
      <c r="N91" s="14"/>
      <c r="O91" s="14"/>
      <c r="P91" s="13"/>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23"/>
      <c r="AR91" s="14"/>
      <c r="AS91" s="14"/>
      <c r="AT91" s="14"/>
      <c r="AU91" s="1"/>
      <c r="AV91" s="1"/>
      <c r="AW91" s="1"/>
      <c r="AX91" s="1"/>
      <c r="AY91" s="1"/>
      <c r="AZ91" s="1"/>
      <c r="BA91" s="1"/>
      <c r="BB91" s="1"/>
      <c r="BC91" s="1"/>
      <c r="BD91" s="1"/>
    </row>
    <row r="92" spans="1:56" ht="15" customHeight="1" x14ac:dyDescent="0.25">
      <c r="A92" s="3"/>
      <c r="B92" s="103" t="s">
        <v>49</v>
      </c>
      <c r="C92" s="113"/>
      <c r="D92" s="113"/>
      <c r="E92" s="113"/>
      <c r="F92" s="113"/>
      <c r="G92" s="113"/>
      <c r="H92" s="113"/>
      <c r="I92" s="113"/>
      <c r="J92" s="113"/>
      <c r="K92" s="113"/>
      <c r="L92" s="113"/>
      <c r="M92" s="113"/>
      <c r="N92" s="113"/>
      <c r="O92" s="113"/>
      <c r="P92" s="14"/>
      <c r="Q92" s="114"/>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6"/>
      <c r="AQ92" s="23"/>
      <c r="AR92" s="14"/>
      <c r="AS92" s="14"/>
      <c r="AT92" s="14"/>
      <c r="AU92" s="1"/>
      <c r="AV92" s="1"/>
      <c r="AW92" s="1"/>
      <c r="AX92" s="1"/>
      <c r="AY92" s="1"/>
      <c r="AZ92" s="1"/>
      <c r="BA92" s="1"/>
      <c r="BB92" s="1"/>
      <c r="BC92" s="1"/>
      <c r="BD92" s="1"/>
    </row>
    <row r="93" spans="1:56" ht="2.25" customHeight="1" x14ac:dyDescent="0.25">
      <c r="A93" s="3"/>
      <c r="B93" s="14"/>
      <c r="C93" s="14"/>
      <c r="D93" s="14"/>
      <c r="E93" s="14"/>
      <c r="F93" s="14"/>
      <c r="G93" s="14"/>
      <c r="H93" s="14"/>
      <c r="I93" s="14"/>
      <c r="J93" s="14"/>
      <c r="K93" s="14"/>
      <c r="L93" s="14"/>
      <c r="M93" s="14"/>
      <c r="N93" s="14"/>
      <c r="O93" s="14"/>
      <c r="P93" s="13"/>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14"/>
      <c r="AR93" s="14"/>
      <c r="AS93" s="14"/>
      <c r="AT93" s="14"/>
      <c r="AU93" s="1"/>
      <c r="AV93" s="1"/>
      <c r="AW93" s="1"/>
      <c r="AX93" s="1"/>
      <c r="AY93" s="1"/>
      <c r="AZ93" s="1"/>
      <c r="BA93" s="1"/>
      <c r="BB93" s="1"/>
      <c r="BC93" s="1"/>
      <c r="BD93" s="1"/>
    </row>
    <row r="94" spans="1:56" ht="15" customHeight="1" x14ac:dyDescent="0.25">
      <c r="A94" s="3"/>
      <c r="B94" s="103" t="s">
        <v>50</v>
      </c>
      <c r="C94" s="113"/>
      <c r="D94" s="113"/>
      <c r="E94" s="113"/>
      <c r="F94" s="113"/>
      <c r="G94" s="113"/>
      <c r="H94" s="113"/>
      <c r="I94" s="113"/>
      <c r="J94" s="113"/>
      <c r="K94" s="113"/>
      <c r="L94" s="113"/>
      <c r="M94" s="113"/>
      <c r="N94" s="113"/>
      <c r="O94" s="113"/>
      <c r="P94" s="14"/>
      <c r="Q94" s="176"/>
      <c r="R94" s="191"/>
      <c r="S94" s="191"/>
      <c r="T94" s="191"/>
      <c r="U94" s="191"/>
      <c r="V94" s="192"/>
      <c r="W94" s="113" t="s">
        <v>51</v>
      </c>
      <c r="X94" s="113"/>
      <c r="Y94" s="14"/>
      <c r="Z94" s="176"/>
      <c r="AA94" s="191"/>
      <c r="AB94" s="191"/>
      <c r="AC94" s="191"/>
      <c r="AD94" s="191"/>
      <c r="AE94" s="192"/>
      <c r="AF94" s="113" t="s">
        <v>52</v>
      </c>
      <c r="AG94" s="113"/>
      <c r="AH94" s="14"/>
      <c r="AI94" s="176"/>
      <c r="AJ94" s="191"/>
      <c r="AK94" s="191"/>
      <c r="AL94" s="191"/>
      <c r="AM94" s="191"/>
      <c r="AN94" s="192"/>
      <c r="AO94" s="113" t="s">
        <v>53</v>
      </c>
      <c r="AP94" s="113"/>
      <c r="AQ94" s="14"/>
      <c r="AR94" s="14"/>
      <c r="AS94" s="14"/>
      <c r="AT94" s="14"/>
      <c r="AU94" s="1"/>
      <c r="AV94" s="1"/>
      <c r="AW94" s="1"/>
      <c r="AX94" s="1"/>
      <c r="AY94" s="1"/>
      <c r="AZ94" s="1"/>
      <c r="BA94" s="1"/>
      <c r="BB94" s="1"/>
      <c r="BC94" s="1"/>
      <c r="BD94" s="1"/>
    </row>
    <row r="95" spans="1:56" ht="2.25" customHeight="1" x14ac:dyDescent="0.25">
      <c r="A95" s="3"/>
      <c r="B95" s="14"/>
      <c r="C95" s="14"/>
      <c r="D95" s="14"/>
      <c r="E95" s="14"/>
      <c r="F95" s="14"/>
      <c r="G95" s="14"/>
      <c r="H95" s="14"/>
      <c r="I95" s="14"/>
      <c r="J95" s="14"/>
      <c r="K95" s="14"/>
      <c r="L95" s="14"/>
      <c r="M95" s="14"/>
      <c r="N95" s="14"/>
      <c r="O95" s="14"/>
      <c r="P95" s="13"/>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14"/>
      <c r="AR95" s="14"/>
      <c r="AS95" s="14"/>
      <c r="AT95" s="14"/>
      <c r="AU95" s="1"/>
      <c r="AV95" s="1"/>
      <c r="AW95" s="1"/>
      <c r="AX95" s="1"/>
      <c r="AY95" s="1"/>
      <c r="AZ95" s="1"/>
      <c r="BA95" s="1"/>
      <c r="BB95" s="1"/>
      <c r="BC95" s="1"/>
      <c r="BD95" s="1"/>
    </row>
    <row r="96" spans="1:56" ht="15" customHeight="1" x14ac:dyDescent="0.25">
      <c r="A96" s="3"/>
      <c r="B96" s="103" t="s">
        <v>54</v>
      </c>
      <c r="C96" s="103"/>
      <c r="D96" s="103"/>
      <c r="E96" s="103"/>
      <c r="F96" s="103"/>
      <c r="G96" s="103"/>
      <c r="H96" s="103"/>
      <c r="I96" s="103"/>
      <c r="J96" s="103"/>
      <c r="K96" s="103"/>
      <c r="L96" s="103"/>
      <c r="M96" s="103"/>
      <c r="N96" s="103"/>
      <c r="O96" s="103"/>
      <c r="P96" s="14"/>
      <c r="Q96" s="14" t="s">
        <v>55</v>
      </c>
      <c r="R96" s="61"/>
      <c r="S96" s="76"/>
      <c r="T96" s="76"/>
      <c r="U96" s="48"/>
      <c r="V96" s="14" t="s">
        <v>56</v>
      </c>
      <c r="W96" s="48"/>
      <c r="X96" s="61"/>
      <c r="Y96" s="76"/>
      <c r="Z96" s="76"/>
      <c r="AA96" s="62"/>
      <c r="AB96" s="14" t="s">
        <v>57</v>
      </c>
      <c r="AC96" s="61"/>
      <c r="AD96" s="76"/>
      <c r="AE96" s="76"/>
      <c r="AF96" s="76"/>
      <c r="AG96" s="76"/>
      <c r="AH96" s="48"/>
      <c r="AI96" s="48"/>
      <c r="AJ96" s="48"/>
      <c r="AK96" s="48"/>
      <c r="AL96" s="63"/>
      <c r="AM96" s="63"/>
      <c r="AN96" s="63"/>
      <c r="AO96" s="63"/>
      <c r="AP96" s="63"/>
      <c r="AQ96" s="23"/>
      <c r="AR96" s="14"/>
      <c r="AS96" s="14"/>
      <c r="AT96" s="14"/>
      <c r="AU96" s="1"/>
      <c r="AV96" s="1"/>
      <c r="AW96" s="1"/>
      <c r="AX96" s="1"/>
      <c r="AY96" s="1"/>
      <c r="AZ96" s="1"/>
      <c r="BA96" s="1"/>
      <c r="BB96" s="1"/>
      <c r="BC96" s="1"/>
      <c r="BD96" s="1"/>
    </row>
    <row r="97" spans="1:56" ht="15" customHeight="1" x14ac:dyDescent="0.25">
      <c r="A97" s="3"/>
      <c r="B97" s="14"/>
      <c r="C97" s="14"/>
      <c r="D97" s="14"/>
      <c r="E97" s="14"/>
      <c r="F97" s="14"/>
      <c r="G97" s="14"/>
      <c r="H97" s="14"/>
      <c r="I97" s="14"/>
      <c r="J97" s="14"/>
      <c r="K97" s="14"/>
      <c r="L97" s="14"/>
      <c r="M97" s="14"/>
      <c r="N97" s="14"/>
      <c r="O97" s="14"/>
      <c r="P97" s="13"/>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
      <c r="AV97" s="1"/>
      <c r="AW97" s="1"/>
      <c r="AX97" s="1"/>
      <c r="AY97" s="1"/>
      <c r="AZ97" s="1"/>
      <c r="BA97" s="1"/>
      <c r="BB97" s="1"/>
      <c r="BC97" s="1"/>
      <c r="BD97" s="1"/>
    </row>
    <row r="98" spans="1:56" ht="15" customHeight="1" x14ac:dyDescent="0.25">
      <c r="A98" s="34">
        <v>9</v>
      </c>
      <c r="B98" s="125" t="s">
        <v>58</v>
      </c>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4"/>
      <c r="AR98" s="14"/>
      <c r="AS98" s="14"/>
      <c r="AT98" s="14"/>
      <c r="AU98" s="1"/>
      <c r="AV98" s="1"/>
      <c r="AW98" s="1"/>
      <c r="AX98" s="1"/>
      <c r="AY98" s="1"/>
      <c r="AZ98" s="1"/>
      <c r="BA98" s="1"/>
      <c r="BB98" s="1"/>
      <c r="BC98" s="1"/>
      <c r="BD98" s="1"/>
    </row>
    <row r="99" spans="1:56" ht="2.25" customHeight="1" x14ac:dyDescent="0.25">
      <c r="A99" s="3"/>
      <c r="B99" s="14"/>
      <c r="C99" s="14"/>
      <c r="D99" s="14"/>
      <c r="E99" s="14"/>
      <c r="F99" s="14"/>
      <c r="G99" s="14"/>
      <c r="H99" s="14"/>
      <c r="I99" s="14"/>
      <c r="J99" s="14"/>
      <c r="K99" s="14"/>
      <c r="L99" s="14"/>
      <c r="M99" s="14"/>
      <c r="N99" s="14"/>
      <c r="O99" s="14"/>
      <c r="P99" s="13"/>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
      <c r="AV99" s="1"/>
      <c r="AW99" s="1"/>
      <c r="AX99" s="1"/>
      <c r="AY99" s="1"/>
      <c r="AZ99" s="1"/>
      <c r="BA99" s="1"/>
      <c r="BB99" s="1"/>
      <c r="BC99" s="1"/>
      <c r="BD99" s="1"/>
    </row>
    <row r="100" spans="1:56" ht="15" customHeight="1" x14ac:dyDescent="0.25">
      <c r="A100" s="3"/>
      <c r="B100" s="14"/>
      <c r="C100" s="113" t="s">
        <v>59</v>
      </c>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4"/>
      <c r="AR100" s="14"/>
      <c r="AS100" s="14"/>
      <c r="AT100" s="14"/>
      <c r="AU100" s="1"/>
      <c r="AV100" s="1"/>
      <c r="AW100" s="1"/>
      <c r="AX100" s="1"/>
      <c r="AY100" s="1"/>
      <c r="AZ100" s="1"/>
      <c r="BA100" s="1"/>
      <c r="BB100" s="1"/>
      <c r="BC100" s="1"/>
      <c r="BD100" s="1"/>
    </row>
    <row r="101" spans="1:56" ht="2.25" customHeight="1" x14ac:dyDescent="0.25">
      <c r="A101" s="3"/>
      <c r="B101" s="14"/>
      <c r="C101" s="14"/>
      <c r="D101" s="14"/>
      <c r="E101" s="14"/>
      <c r="F101" s="14"/>
      <c r="G101" s="14"/>
      <c r="H101" s="14"/>
      <c r="I101" s="14"/>
      <c r="J101" s="14"/>
      <c r="K101" s="14"/>
      <c r="L101" s="14"/>
      <c r="M101" s="14"/>
      <c r="N101" s="14"/>
      <c r="O101" s="14"/>
      <c r="P101" s="13"/>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
      <c r="AV101" s="1"/>
      <c r="AW101" s="1"/>
      <c r="AX101" s="1"/>
      <c r="AY101" s="1"/>
      <c r="AZ101" s="1"/>
      <c r="BA101" s="1"/>
      <c r="BB101" s="1"/>
      <c r="BC101" s="1"/>
      <c r="BD101" s="1"/>
    </row>
    <row r="102" spans="1:56" ht="15" customHeight="1" x14ac:dyDescent="0.25">
      <c r="A102" s="3"/>
      <c r="B102" s="14"/>
      <c r="C102" s="113" t="s">
        <v>60</v>
      </c>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4"/>
      <c r="AR102" s="14"/>
      <c r="AS102" s="14"/>
      <c r="AT102" s="14"/>
      <c r="AU102" s="1"/>
      <c r="AV102" s="1"/>
      <c r="AW102" s="1"/>
      <c r="AX102" s="1"/>
      <c r="AY102" s="1"/>
      <c r="AZ102" s="1"/>
      <c r="BA102" s="1"/>
      <c r="BB102" s="1"/>
      <c r="BC102" s="1"/>
      <c r="BD102" s="1"/>
    </row>
    <row r="103" spans="1:56" ht="15" customHeight="1" x14ac:dyDescent="0.25">
      <c r="A103" s="3"/>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
      <c r="AV103" s="1"/>
      <c r="AW103" s="1"/>
      <c r="AX103" s="1"/>
      <c r="AY103" s="1"/>
      <c r="AZ103" s="1"/>
      <c r="BA103" s="1"/>
      <c r="BB103" s="1"/>
      <c r="BC103" s="1"/>
      <c r="BD103" s="1"/>
    </row>
    <row r="104" spans="1:56" ht="15" customHeight="1" x14ac:dyDescent="0.25">
      <c r="A104" s="34">
        <v>10</v>
      </c>
      <c r="B104" s="123" t="s">
        <v>61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4"/>
      <c r="AR104" s="14"/>
      <c r="AS104" s="14"/>
      <c r="AT104" s="14"/>
      <c r="AU104" s="1"/>
      <c r="AV104" s="1"/>
      <c r="AW104" s="1"/>
      <c r="AX104" s="1"/>
      <c r="AY104" s="1"/>
      <c r="AZ104" s="1"/>
      <c r="BA104" s="1"/>
      <c r="BB104" s="1"/>
      <c r="BC104" s="1"/>
      <c r="BD104" s="1"/>
    </row>
    <row r="105" spans="1:56" ht="15" customHeight="1" x14ac:dyDescent="0.25">
      <c r="A105" s="3"/>
      <c r="B105" s="169" t="s">
        <v>62</v>
      </c>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4"/>
      <c r="AR105" s="14"/>
      <c r="AS105" s="14"/>
      <c r="AT105" s="14"/>
      <c r="AU105" s="1"/>
      <c r="AV105" s="1"/>
      <c r="AW105" s="1"/>
      <c r="AX105" s="1"/>
      <c r="AY105" s="1"/>
      <c r="AZ105" s="1"/>
      <c r="BA105" s="1"/>
      <c r="BB105" s="1"/>
      <c r="BC105" s="1"/>
      <c r="BD105" s="1"/>
    </row>
    <row r="106" spans="1:56" ht="15" customHeight="1" x14ac:dyDescent="0.25">
      <c r="A106" s="3"/>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4"/>
      <c r="AR106" s="14"/>
      <c r="AS106" s="14"/>
      <c r="AT106" s="14"/>
      <c r="AU106" s="1"/>
      <c r="AV106" s="1"/>
      <c r="AW106" s="1"/>
      <c r="AX106" s="1"/>
      <c r="AY106" s="1"/>
      <c r="AZ106" s="1"/>
      <c r="BA106" s="1"/>
      <c r="BB106" s="1"/>
      <c r="BC106" s="1"/>
      <c r="BD106" s="1"/>
    </row>
    <row r="107" spans="1:56" ht="15" customHeight="1" x14ac:dyDescent="0.25">
      <c r="A107" s="3"/>
      <c r="B107" s="14"/>
      <c r="C107" s="113" t="s">
        <v>33</v>
      </c>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4"/>
      <c r="AR107" s="14"/>
      <c r="AS107" s="14"/>
      <c r="AT107" s="14"/>
      <c r="AU107" s="1"/>
      <c r="AV107" s="1"/>
      <c r="AW107" s="1"/>
      <c r="AX107" s="1"/>
      <c r="AY107" s="1"/>
      <c r="AZ107" s="1"/>
      <c r="BA107" s="1"/>
      <c r="BB107" s="1"/>
      <c r="BC107" s="1"/>
      <c r="BD107" s="1"/>
    </row>
    <row r="108" spans="1:56" ht="2.25" customHeight="1" x14ac:dyDescent="0.25">
      <c r="A108" s="3"/>
      <c r="B108" s="14"/>
      <c r="C108" s="14"/>
      <c r="D108" s="14"/>
      <c r="E108" s="14"/>
      <c r="F108" s="14"/>
      <c r="G108" s="14"/>
      <c r="H108" s="14"/>
      <c r="I108" s="14"/>
      <c r="J108" s="14"/>
      <c r="K108" s="14"/>
      <c r="L108" s="14"/>
      <c r="M108" s="14"/>
      <c r="N108" s="14"/>
      <c r="O108" s="14"/>
      <c r="P108" s="13"/>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
      <c r="AV108" s="1"/>
      <c r="AW108" s="1"/>
      <c r="AX108" s="1"/>
      <c r="AY108" s="1"/>
      <c r="AZ108" s="1"/>
      <c r="BA108" s="1"/>
      <c r="BB108" s="1"/>
      <c r="BC108" s="1"/>
      <c r="BD108" s="1"/>
    </row>
    <row r="109" spans="1:56" ht="15" customHeight="1" x14ac:dyDescent="0.25">
      <c r="A109" s="3"/>
      <c r="B109" s="14"/>
      <c r="C109" s="113" t="s">
        <v>34</v>
      </c>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4"/>
      <c r="AR109" s="14"/>
      <c r="AS109" s="14"/>
      <c r="AT109" s="14"/>
      <c r="AU109" s="1"/>
      <c r="AV109" s="1"/>
      <c r="AW109" s="1"/>
      <c r="AX109" s="1"/>
      <c r="AY109" s="1"/>
      <c r="AZ109" s="1"/>
      <c r="BA109" s="1"/>
      <c r="BB109" s="1"/>
      <c r="BC109" s="1"/>
      <c r="BD109" s="1"/>
    </row>
    <row r="110" spans="1:56" ht="15" customHeight="1" x14ac:dyDescent="0.25">
      <c r="A110" s="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
      <c r="AV110" s="1"/>
      <c r="AW110" s="1"/>
      <c r="AX110" s="1"/>
      <c r="AY110" s="1"/>
      <c r="AZ110" s="1"/>
      <c r="BA110" s="1"/>
      <c r="BB110" s="1"/>
      <c r="BC110" s="1"/>
      <c r="BD110" s="1"/>
    </row>
    <row r="111" spans="1:56" ht="15" customHeight="1" x14ac:dyDescent="0.25">
      <c r="A111" s="34">
        <v>11</v>
      </c>
      <c r="B111" s="123" t="s">
        <v>63</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4"/>
      <c r="AR111" s="14"/>
      <c r="AS111" s="14"/>
      <c r="AT111" s="14"/>
      <c r="AU111" s="1"/>
      <c r="AV111" s="1"/>
      <c r="AW111" s="1"/>
      <c r="AX111" s="1"/>
      <c r="AY111" s="1"/>
      <c r="AZ111" s="1"/>
      <c r="BA111" s="1"/>
      <c r="BB111" s="1"/>
      <c r="BC111" s="1"/>
      <c r="BD111" s="1"/>
    </row>
    <row r="112" spans="1:56" ht="2.25" customHeight="1" x14ac:dyDescent="0.25">
      <c r="A112" s="34"/>
      <c r="B112" s="20"/>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
      <c r="AV112" s="1"/>
      <c r="AW112" s="1"/>
      <c r="AX112" s="1"/>
      <c r="AY112" s="1"/>
      <c r="AZ112" s="1"/>
      <c r="BA112" s="1"/>
      <c r="BB112" s="1"/>
      <c r="BC112" s="1"/>
      <c r="BD112" s="1"/>
    </row>
    <row r="113" spans="1:56" ht="15" customHeight="1" x14ac:dyDescent="0.25">
      <c r="A113" s="3"/>
      <c r="B113" s="112" t="s">
        <v>64</v>
      </c>
      <c r="C113" s="113"/>
      <c r="D113" s="113"/>
      <c r="E113" s="113"/>
      <c r="F113" s="113"/>
      <c r="G113" s="113"/>
      <c r="H113" s="113"/>
      <c r="I113" s="113"/>
      <c r="J113" s="113"/>
      <c r="K113" s="113"/>
      <c r="L113" s="113"/>
      <c r="M113" s="113"/>
      <c r="N113" s="113"/>
      <c r="O113" s="113"/>
      <c r="P113" s="14"/>
      <c r="Q113" s="160"/>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2"/>
      <c r="AQ113" s="14"/>
      <c r="AR113" s="14"/>
      <c r="AS113" s="14"/>
      <c r="AT113" s="14"/>
      <c r="AU113" s="1"/>
      <c r="AV113" s="1"/>
      <c r="AW113" s="1"/>
      <c r="AX113" s="1"/>
      <c r="AY113" s="1"/>
      <c r="AZ113" s="1"/>
      <c r="BA113" s="1"/>
      <c r="BB113" s="1"/>
      <c r="BC113" s="1"/>
      <c r="BD113" s="1"/>
    </row>
    <row r="114" spans="1:56" ht="2.25" customHeight="1" x14ac:dyDescent="0.25">
      <c r="A114" s="3"/>
      <c r="B114" s="14"/>
      <c r="C114" s="14"/>
      <c r="D114" s="14"/>
      <c r="E114" s="14"/>
      <c r="F114" s="14"/>
      <c r="G114" s="14"/>
      <c r="H114" s="14"/>
      <c r="I114" s="14"/>
      <c r="J114" s="14"/>
      <c r="K114" s="14"/>
      <c r="L114" s="14"/>
      <c r="M114" s="14"/>
      <c r="N114" s="14"/>
      <c r="O114" s="14"/>
      <c r="P114" s="1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14"/>
      <c r="AR114" s="14"/>
      <c r="AS114" s="14"/>
      <c r="AT114" s="14"/>
      <c r="AU114" s="1"/>
      <c r="AV114" s="1"/>
      <c r="AW114" s="1"/>
      <c r="AX114" s="1"/>
      <c r="AY114" s="1"/>
      <c r="AZ114" s="1"/>
      <c r="BA114" s="1"/>
      <c r="BB114" s="1"/>
      <c r="BC114" s="1"/>
      <c r="BD114" s="1"/>
    </row>
    <row r="115" spans="1:56" ht="15" customHeight="1" x14ac:dyDescent="0.25">
      <c r="A115" s="3"/>
      <c r="B115" s="112" t="s">
        <v>37</v>
      </c>
      <c r="C115" s="113"/>
      <c r="D115" s="113"/>
      <c r="E115" s="113"/>
      <c r="F115" s="113"/>
      <c r="G115" s="113"/>
      <c r="H115" s="113"/>
      <c r="I115" s="113"/>
      <c r="J115" s="113"/>
      <c r="K115" s="113"/>
      <c r="L115" s="113"/>
      <c r="M115" s="113"/>
      <c r="N115" s="113"/>
      <c r="O115" s="113"/>
      <c r="P115" s="14"/>
      <c r="Q115" s="160"/>
      <c r="R115" s="199"/>
      <c r="S115" s="199"/>
      <c r="T115" s="199"/>
      <c r="U115" s="199"/>
      <c r="V115" s="199"/>
      <c r="W115" s="199"/>
      <c r="X115" s="199"/>
      <c r="Y115" s="199"/>
      <c r="Z115" s="199"/>
      <c r="AA115" s="199"/>
      <c r="AB115" s="199"/>
      <c r="AC115" s="199"/>
      <c r="AD115" s="199"/>
      <c r="AE115" s="199"/>
      <c r="AF115" s="199"/>
      <c r="AG115" s="199"/>
      <c r="AH115" s="199"/>
      <c r="AI115" s="199"/>
      <c r="AJ115" s="199"/>
      <c r="AK115" s="200"/>
      <c r="AL115" s="78"/>
      <c r="AM115" s="201"/>
      <c r="AN115" s="202"/>
      <c r="AO115" s="202"/>
      <c r="AP115" s="203"/>
      <c r="AQ115" s="14"/>
      <c r="AR115" s="14"/>
      <c r="AS115" s="14"/>
      <c r="AT115" s="14"/>
      <c r="AU115" s="1"/>
      <c r="AV115" s="1"/>
      <c r="AW115" s="1"/>
      <c r="AX115" s="1"/>
      <c r="AY115" s="1"/>
      <c r="AZ115" s="1"/>
      <c r="BA115" s="1"/>
      <c r="BB115" s="1"/>
      <c r="BC115" s="1"/>
      <c r="BD115" s="1"/>
    </row>
    <row r="116" spans="1:56" ht="2.25" customHeight="1" x14ac:dyDescent="0.25">
      <c r="A116" s="3"/>
      <c r="B116" s="14"/>
      <c r="C116" s="14"/>
      <c r="D116" s="14"/>
      <c r="E116" s="14"/>
      <c r="F116" s="14"/>
      <c r="G116" s="14"/>
      <c r="H116" s="14"/>
      <c r="I116" s="14"/>
      <c r="J116" s="14"/>
      <c r="K116" s="14"/>
      <c r="L116" s="14"/>
      <c r="M116" s="14"/>
      <c r="N116" s="14"/>
      <c r="O116" s="14"/>
      <c r="P116" s="1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14"/>
      <c r="AR116" s="14"/>
      <c r="AS116" s="14"/>
      <c r="AT116" s="14"/>
      <c r="AU116" s="1"/>
      <c r="AV116" s="1"/>
      <c r="AW116" s="1"/>
      <c r="AX116" s="1"/>
      <c r="AY116" s="1"/>
      <c r="AZ116" s="1"/>
      <c r="BA116" s="1"/>
      <c r="BB116" s="1"/>
      <c r="BC116" s="1"/>
      <c r="BD116" s="1"/>
    </row>
    <row r="117" spans="1:56" ht="15" customHeight="1" x14ac:dyDescent="0.25">
      <c r="A117" s="3"/>
      <c r="B117" s="112" t="s">
        <v>38</v>
      </c>
      <c r="C117" s="113"/>
      <c r="D117" s="113"/>
      <c r="E117" s="113"/>
      <c r="F117" s="113"/>
      <c r="G117" s="113"/>
      <c r="H117" s="113"/>
      <c r="I117" s="113"/>
      <c r="J117" s="113"/>
      <c r="K117" s="113"/>
      <c r="L117" s="113"/>
      <c r="M117" s="113"/>
      <c r="N117" s="113"/>
      <c r="O117" s="113"/>
      <c r="P117" s="14"/>
      <c r="Q117" s="201"/>
      <c r="R117" s="202"/>
      <c r="S117" s="202"/>
      <c r="T117" s="203"/>
      <c r="U117" s="78"/>
      <c r="V117" s="160"/>
      <c r="W117" s="199"/>
      <c r="X117" s="199"/>
      <c r="Y117" s="199"/>
      <c r="Z117" s="199"/>
      <c r="AA117" s="199"/>
      <c r="AB117" s="199"/>
      <c r="AC117" s="199"/>
      <c r="AD117" s="199"/>
      <c r="AE117" s="199"/>
      <c r="AF117" s="199"/>
      <c r="AG117" s="199"/>
      <c r="AH117" s="199"/>
      <c r="AI117" s="199"/>
      <c r="AJ117" s="199"/>
      <c r="AK117" s="199"/>
      <c r="AL117" s="199"/>
      <c r="AM117" s="199"/>
      <c r="AN117" s="199"/>
      <c r="AO117" s="199"/>
      <c r="AP117" s="200"/>
      <c r="AQ117" s="14"/>
      <c r="AR117" s="14"/>
      <c r="AS117" s="14"/>
      <c r="AT117" s="14"/>
      <c r="AU117" s="1"/>
      <c r="AV117" s="1"/>
      <c r="AW117" s="1"/>
      <c r="AX117" s="1"/>
      <c r="AY117" s="1"/>
      <c r="AZ117" s="1"/>
      <c r="BA117" s="1"/>
      <c r="BB117" s="1"/>
      <c r="BC117" s="1"/>
      <c r="BD117" s="1"/>
    </row>
    <row r="118" spans="1:56" ht="2.25" customHeight="1" x14ac:dyDescent="0.25">
      <c r="A118" s="3"/>
      <c r="B118" s="14"/>
      <c r="C118" s="14"/>
      <c r="D118" s="14"/>
      <c r="E118" s="14"/>
      <c r="F118" s="14"/>
      <c r="G118" s="14"/>
      <c r="H118" s="14"/>
      <c r="I118" s="14"/>
      <c r="J118" s="14"/>
      <c r="K118" s="14"/>
      <c r="L118" s="14"/>
      <c r="M118" s="14"/>
      <c r="N118" s="14"/>
      <c r="O118" s="14"/>
      <c r="P118" s="1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14"/>
      <c r="AR118" s="14"/>
      <c r="AS118" s="14"/>
      <c r="AT118" s="14"/>
      <c r="AU118" s="1"/>
      <c r="AV118" s="1"/>
      <c r="AW118" s="1"/>
      <c r="AX118" s="1"/>
      <c r="AY118" s="1"/>
      <c r="AZ118" s="1"/>
      <c r="BA118" s="1"/>
      <c r="BB118" s="1"/>
      <c r="BC118" s="1"/>
      <c r="BD118" s="1"/>
    </row>
    <row r="119" spans="1:56" ht="15" customHeight="1" x14ac:dyDescent="0.25">
      <c r="A119" s="3"/>
      <c r="B119" s="112" t="s">
        <v>65</v>
      </c>
      <c r="C119" s="113"/>
      <c r="D119" s="113"/>
      <c r="E119" s="113"/>
      <c r="F119" s="113"/>
      <c r="G119" s="113"/>
      <c r="H119" s="113"/>
      <c r="I119" s="113"/>
      <c r="J119" s="113"/>
      <c r="K119" s="113"/>
      <c r="L119" s="113"/>
      <c r="M119" s="113"/>
      <c r="N119" s="113"/>
      <c r="O119" s="113"/>
      <c r="P119" s="14"/>
      <c r="Q119" s="160"/>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2"/>
      <c r="AQ119" s="14"/>
      <c r="AR119" s="14"/>
      <c r="AS119" s="14"/>
      <c r="AT119" s="14"/>
      <c r="AU119" s="1"/>
      <c r="AV119" s="1"/>
      <c r="AW119" s="1"/>
      <c r="AX119" s="1"/>
      <c r="AY119" s="1"/>
      <c r="AZ119" s="1"/>
      <c r="BA119" s="1"/>
      <c r="BB119" s="1"/>
      <c r="BC119" s="1"/>
      <c r="BD119" s="1"/>
    </row>
    <row r="120" spans="1:56" ht="2.25" customHeight="1" x14ac:dyDescent="0.25">
      <c r="A120" s="3"/>
      <c r="B120" s="14"/>
      <c r="C120" s="14"/>
      <c r="D120" s="14"/>
      <c r="E120" s="14"/>
      <c r="F120" s="14"/>
      <c r="G120" s="14"/>
      <c r="H120" s="14"/>
      <c r="I120" s="14"/>
      <c r="J120" s="14"/>
      <c r="K120" s="14"/>
      <c r="L120" s="14"/>
      <c r="M120" s="14"/>
      <c r="N120" s="14"/>
      <c r="O120" s="14"/>
      <c r="P120" s="1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14"/>
      <c r="AR120" s="14"/>
      <c r="AS120" s="14"/>
      <c r="AT120" s="14"/>
      <c r="AU120" s="1"/>
      <c r="AV120" s="1"/>
      <c r="AW120" s="1"/>
      <c r="AX120" s="1"/>
      <c r="AY120" s="1"/>
      <c r="AZ120" s="1"/>
      <c r="BA120" s="1"/>
      <c r="BB120" s="1"/>
      <c r="BC120" s="1"/>
      <c r="BD120" s="1"/>
    </row>
    <row r="121" spans="1:56" ht="15" customHeight="1" x14ac:dyDescent="0.25">
      <c r="A121" s="3"/>
      <c r="B121" s="112" t="s">
        <v>66</v>
      </c>
      <c r="C121" s="113"/>
      <c r="D121" s="113"/>
      <c r="E121" s="113"/>
      <c r="F121" s="113"/>
      <c r="G121" s="113"/>
      <c r="H121" s="113"/>
      <c r="I121" s="113"/>
      <c r="J121" s="113"/>
      <c r="K121" s="113"/>
      <c r="L121" s="113"/>
      <c r="M121" s="113"/>
      <c r="N121" s="113"/>
      <c r="O121" s="113"/>
      <c r="P121" s="14"/>
      <c r="Q121" s="160"/>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2"/>
      <c r="AQ121" s="14"/>
      <c r="AR121" s="14"/>
      <c r="AS121" s="14"/>
      <c r="AT121" s="14"/>
      <c r="AU121" s="1"/>
      <c r="AV121" s="1"/>
      <c r="AW121" s="1"/>
      <c r="AX121" s="1"/>
      <c r="AY121" s="1"/>
      <c r="AZ121" s="1"/>
      <c r="BA121" s="1"/>
      <c r="BB121" s="1"/>
      <c r="BC121" s="1"/>
      <c r="BD121" s="1"/>
    </row>
    <row r="122" spans="1:56" ht="2.25" customHeight="1" x14ac:dyDescent="0.25">
      <c r="A122" s="3"/>
      <c r="B122" s="14"/>
      <c r="C122" s="14"/>
      <c r="D122" s="14"/>
      <c r="E122" s="14"/>
      <c r="F122" s="14"/>
      <c r="G122" s="14"/>
      <c r="H122" s="14"/>
      <c r="I122" s="14"/>
      <c r="J122" s="14"/>
      <c r="K122" s="14"/>
      <c r="L122" s="14"/>
      <c r="M122" s="14"/>
      <c r="N122" s="14"/>
      <c r="O122" s="14"/>
      <c r="P122" s="1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14"/>
      <c r="AR122" s="14"/>
      <c r="AS122" s="14"/>
      <c r="AT122" s="14"/>
      <c r="AU122" s="1"/>
      <c r="AV122" s="1"/>
      <c r="AW122" s="1"/>
      <c r="AX122" s="1"/>
      <c r="AY122" s="1"/>
      <c r="AZ122" s="1"/>
      <c r="BA122" s="1"/>
      <c r="BB122" s="1"/>
      <c r="BC122" s="1"/>
      <c r="BD122" s="1"/>
    </row>
    <row r="123" spans="1:56" ht="15" customHeight="1" x14ac:dyDescent="0.25">
      <c r="A123" s="3"/>
      <c r="B123" s="112" t="s">
        <v>67</v>
      </c>
      <c r="C123" s="113"/>
      <c r="D123" s="113"/>
      <c r="E123" s="113"/>
      <c r="F123" s="113"/>
      <c r="G123" s="113"/>
      <c r="H123" s="113"/>
      <c r="I123" s="113"/>
      <c r="J123" s="113"/>
      <c r="K123" s="113"/>
      <c r="L123" s="113"/>
      <c r="M123" s="113"/>
      <c r="N123" s="113"/>
      <c r="O123" s="113"/>
      <c r="P123" s="14"/>
      <c r="Q123" s="160"/>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2"/>
      <c r="AQ123" s="14"/>
      <c r="AR123" s="14"/>
      <c r="AS123" s="14"/>
      <c r="AT123" s="14"/>
      <c r="AU123" s="1"/>
      <c r="AV123" s="1"/>
      <c r="AW123" s="1"/>
      <c r="AX123" s="1"/>
      <c r="AY123" s="1"/>
      <c r="AZ123" s="1"/>
      <c r="BA123" s="1"/>
      <c r="BB123" s="1"/>
      <c r="BC123" s="1"/>
      <c r="BD123" s="1"/>
    </row>
    <row r="124" spans="1:56" ht="15" customHeight="1" x14ac:dyDescent="0.25">
      <c r="A124" s="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
      <c r="AV124" s="1"/>
      <c r="AW124" s="1"/>
      <c r="AX124" s="1"/>
      <c r="AY124" s="1"/>
      <c r="AZ124" s="1"/>
      <c r="BA124" s="1"/>
      <c r="BB124" s="1"/>
      <c r="BC124" s="1"/>
      <c r="BD124" s="1"/>
    </row>
    <row r="125" spans="1:56" ht="15" customHeight="1" x14ac:dyDescent="0.25">
      <c r="A125" s="296">
        <v>12</v>
      </c>
      <c r="B125" s="167" t="s">
        <v>68</v>
      </c>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4"/>
      <c r="AR125" s="14"/>
      <c r="AS125" s="14"/>
      <c r="AT125" s="14"/>
      <c r="AU125" s="1"/>
      <c r="AV125" s="1"/>
      <c r="AW125" s="1"/>
      <c r="AX125" s="1"/>
      <c r="AY125" s="1"/>
      <c r="AZ125" s="1"/>
      <c r="BA125" s="1"/>
      <c r="BB125" s="1"/>
      <c r="BC125" s="1"/>
      <c r="BD125" s="1"/>
    </row>
    <row r="126" spans="1:56" ht="15" customHeight="1" x14ac:dyDescent="0.25">
      <c r="A126" s="296"/>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4"/>
      <c r="AR126" s="14"/>
      <c r="AS126" s="14"/>
      <c r="AT126" s="14"/>
      <c r="AU126" s="1"/>
      <c r="AV126" s="1"/>
      <c r="AW126" s="1"/>
      <c r="AX126" s="1"/>
      <c r="AY126" s="1"/>
      <c r="AZ126" s="1"/>
      <c r="BA126" s="1"/>
      <c r="BB126" s="1"/>
      <c r="BC126" s="1"/>
      <c r="BD126" s="1"/>
    </row>
    <row r="127" spans="1:56" ht="15" customHeight="1" x14ac:dyDescent="0.25">
      <c r="A127" s="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
      <c r="AV127" s="1"/>
      <c r="AW127" s="1"/>
      <c r="AX127" s="1"/>
      <c r="AY127" s="1"/>
      <c r="AZ127" s="1"/>
      <c r="BA127" s="1"/>
      <c r="BB127" s="1"/>
      <c r="BC127" s="1"/>
      <c r="BD127" s="1"/>
    </row>
    <row r="128" spans="1:56" ht="15" customHeight="1" x14ac:dyDescent="0.25">
      <c r="A128" s="3"/>
      <c r="B128" s="14"/>
      <c r="C128" s="112" t="s">
        <v>69</v>
      </c>
      <c r="D128" s="113"/>
      <c r="E128" s="113"/>
      <c r="F128" s="113"/>
      <c r="G128" s="113"/>
      <c r="H128" s="14"/>
      <c r="I128" s="79"/>
      <c r="J128" s="79"/>
      <c r="K128" s="79"/>
      <c r="L128" s="80"/>
      <c r="M128" s="79"/>
      <c r="N128" s="79"/>
      <c r="O128" s="79"/>
      <c r="P128" s="80"/>
      <c r="Q128" s="79"/>
      <c r="R128" s="79"/>
      <c r="S128" s="79"/>
      <c r="T128" s="80"/>
      <c r="U128" s="79"/>
      <c r="V128" s="79"/>
      <c r="W128" s="79"/>
      <c r="X128" s="80"/>
      <c r="Y128" s="23"/>
      <c r="Z128" s="23"/>
      <c r="AA128" s="23"/>
      <c r="AB128" s="23"/>
      <c r="AC128" s="23"/>
      <c r="AD128" s="23"/>
      <c r="AE128" s="23"/>
      <c r="AF128" s="23"/>
      <c r="AG128" s="23"/>
      <c r="AH128" s="23"/>
      <c r="AI128" s="23"/>
      <c r="AJ128" s="23"/>
      <c r="AK128" s="23"/>
      <c r="AL128" s="23"/>
      <c r="AM128" s="23"/>
      <c r="AN128" s="23"/>
      <c r="AO128" s="23"/>
      <c r="AP128" s="23"/>
      <c r="AQ128" s="14"/>
      <c r="AR128" s="14"/>
      <c r="AS128" s="14"/>
      <c r="AT128" s="14"/>
      <c r="AU128" s="1"/>
      <c r="AV128" s="1"/>
      <c r="AW128" s="1"/>
      <c r="AX128" s="1"/>
      <c r="AY128" s="1"/>
      <c r="AZ128" s="1"/>
      <c r="BA128" s="1"/>
      <c r="BB128" s="1"/>
      <c r="BC128" s="1"/>
      <c r="BD128" s="1"/>
    </row>
    <row r="129" spans="1:56" ht="2.25" customHeight="1" x14ac:dyDescent="0.25">
      <c r="A129" s="3"/>
      <c r="B129" s="14"/>
      <c r="C129" s="14"/>
      <c r="D129" s="14"/>
      <c r="E129" s="14"/>
      <c r="F129" s="14"/>
      <c r="G129" s="14"/>
      <c r="H129" s="14"/>
      <c r="I129" s="81"/>
      <c r="J129" s="81"/>
      <c r="K129" s="81"/>
      <c r="L129" s="81"/>
      <c r="M129" s="81"/>
      <c r="N129" s="81"/>
      <c r="O129" s="81"/>
      <c r="P129" s="81"/>
      <c r="Q129" s="81"/>
      <c r="R129" s="81"/>
      <c r="S129" s="81"/>
      <c r="T129" s="81"/>
      <c r="U129" s="81"/>
      <c r="V129" s="81"/>
      <c r="W129" s="81"/>
      <c r="X129" s="81"/>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
      <c r="AV129" s="1"/>
      <c r="AW129" s="1"/>
      <c r="AX129" s="1"/>
      <c r="AY129" s="1"/>
      <c r="AZ129" s="1"/>
      <c r="BA129" s="1"/>
      <c r="BB129" s="1"/>
      <c r="BC129" s="1"/>
      <c r="BD129" s="1"/>
    </row>
    <row r="130" spans="1:56" ht="15" customHeight="1" x14ac:dyDescent="0.25">
      <c r="A130" s="3"/>
      <c r="B130" s="14"/>
      <c r="C130" s="112" t="s">
        <v>70</v>
      </c>
      <c r="D130" s="113"/>
      <c r="E130" s="113"/>
      <c r="F130" s="113"/>
      <c r="G130" s="113"/>
      <c r="H130" s="14"/>
      <c r="I130" s="79"/>
      <c r="J130" s="79"/>
      <c r="K130" s="79"/>
      <c r="L130" s="80"/>
      <c r="M130" s="79"/>
      <c r="N130" s="79"/>
      <c r="O130" s="79"/>
      <c r="P130" s="80"/>
      <c r="Q130" s="81"/>
      <c r="R130" s="81"/>
      <c r="S130" s="81"/>
      <c r="T130" s="81"/>
      <c r="U130" s="81"/>
      <c r="V130" s="81"/>
      <c r="W130" s="81"/>
      <c r="X130" s="81"/>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
      <c r="AV130" s="1"/>
      <c r="AW130" s="1"/>
      <c r="AX130" s="1"/>
      <c r="AY130" s="1"/>
      <c r="AZ130" s="1"/>
      <c r="BA130" s="1"/>
      <c r="BB130" s="1"/>
      <c r="BC130" s="1"/>
      <c r="BD130" s="1"/>
    </row>
    <row r="131" spans="1:56" ht="15" customHeight="1" x14ac:dyDescent="0.25">
      <c r="A131" s="3"/>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
      <c r="AV131" s="1"/>
      <c r="AW131" s="1"/>
      <c r="AX131" s="1"/>
      <c r="AY131" s="1"/>
      <c r="AZ131" s="1"/>
      <c r="BA131" s="1"/>
      <c r="BB131" s="1"/>
      <c r="BC131" s="1"/>
      <c r="BD131" s="1"/>
    </row>
    <row r="132" spans="1:56" ht="15" customHeight="1" x14ac:dyDescent="0.25">
      <c r="A132" s="34">
        <v>13</v>
      </c>
      <c r="B132" s="168" t="s">
        <v>71</v>
      </c>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4"/>
      <c r="AR132" s="14"/>
      <c r="AS132" s="14"/>
      <c r="AT132" s="14"/>
      <c r="AU132" s="1"/>
      <c r="AV132" s="1"/>
      <c r="AW132" s="1"/>
      <c r="AX132" s="1"/>
      <c r="AY132" s="1"/>
      <c r="AZ132" s="1"/>
      <c r="BA132" s="1"/>
      <c r="BB132" s="1"/>
      <c r="BC132" s="1"/>
      <c r="BD132" s="1"/>
    </row>
    <row r="133" spans="1:56" ht="2.25" customHeight="1" x14ac:dyDescent="0.25">
      <c r="A133" s="3"/>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
      <c r="AV133" s="1"/>
      <c r="AW133" s="1"/>
      <c r="AX133" s="1"/>
      <c r="AY133" s="1"/>
      <c r="AZ133" s="1"/>
      <c r="BA133" s="1"/>
      <c r="BB133" s="1"/>
      <c r="BC133" s="1"/>
      <c r="BD133" s="1"/>
    </row>
    <row r="134" spans="1:56" ht="15" customHeight="1" x14ac:dyDescent="0.25">
      <c r="A134" s="3"/>
      <c r="B134" s="73"/>
      <c r="C134" s="74"/>
      <c r="D134" s="74"/>
      <c r="E134" s="74"/>
      <c r="F134" s="75"/>
      <c r="G134" s="74"/>
      <c r="H134" s="74"/>
      <c r="I134" s="74"/>
      <c r="J134" s="75"/>
      <c r="K134" s="74"/>
      <c r="L134" s="74"/>
      <c r="M134" s="74"/>
      <c r="N134" s="50"/>
      <c r="O134" s="50"/>
      <c r="P134" s="50"/>
      <c r="Q134" s="50"/>
      <c r="R134" s="50"/>
      <c r="S134" s="50"/>
      <c r="T134" s="50"/>
      <c r="U134" s="50"/>
      <c r="V134" s="50"/>
      <c r="W134" s="50"/>
      <c r="X134" s="50"/>
      <c r="Y134" s="50"/>
      <c r="Z134" s="50"/>
      <c r="AA134" s="50"/>
      <c r="AB134" s="50"/>
      <c r="AC134" s="72"/>
      <c r="AD134" s="72"/>
      <c r="AE134" s="72"/>
      <c r="AF134" s="72"/>
      <c r="AG134" s="72"/>
      <c r="AH134" s="72"/>
      <c r="AI134" s="72"/>
      <c r="AJ134" s="72"/>
      <c r="AK134" s="72"/>
      <c r="AL134" s="72"/>
      <c r="AM134" s="72"/>
      <c r="AN134" s="72"/>
      <c r="AO134" s="72"/>
      <c r="AP134" s="72"/>
      <c r="AQ134" s="14"/>
      <c r="AR134" s="14"/>
      <c r="AS134" s="14"/>
      <c r="AT134" s="14"/>
      <c r="AU134" s="1"/>
      <c r="AV134" s="1"/>
      <c r="AW134" s="1"/>
      <c r="AX134" s="1"/>
      <c r="AY134" s="1"/>
      <c r="AZ134" s="1"/>
      <c r="BA134" s="1"/>
      <c r="BB134" s="1"/>
      <c r="BC134" s="1"/>
      <c r="BD134" s="1"/>
    </row>
    <row r="135" spans="1:56" ht="15" customHeight="1" x14ac:dyDescent="0.25">
      <c r="A135" s="3"/>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14"/>
      <c r="AR135" s="14"/>
      <c r="AS135" s="14"/>
      <c r="AT135" s="14"/>
      <c r="AU135" s="1"/>
      <c r="AV135" s="1"/>
      <c r="AW135" s="1"/>
      <c r="AX135" s="1"/>
      <c r="AY135" s="1"/>
      <c r="AZ135" s="1"/>
      <c r="BA135" s="1"/>
      <c r="BB135" s="1"/>
      <c r="BC135" s="1"/>
      <c r="BD135" s="1"/>
    </row>
    <row r="136" spans="1:56" ht="31.2" customHeight="1" x14ac:dyDescent="0.25">
      <c r="A136" s="3">
        <v>14</v>
      </c>
      <c r="B136" s="204" t="s">
        <v>72</v>
      </c>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14"/>
      <c r="AR136" s="14"/>
      <c r="AS136" s="14"/>
      <c r="AT136" s="14"/>
      <c r="AU136" s="1"/>
      <c r="AV136" s="1"/>
      <c r="AW136" s="1"/>
      <c r="AX136" s="1"/>
      <c r="AY136" s="1"/>
      <c r="AZ136" s="1"/>
      <c r="BA136" s="1"/>
      <c r="BB136" s="1"/>
      <c r="BC136" s="1"/>
      <c r="BD136" s="1"/>
    </row>
    <row r="137" spans="1:56" ht="15" customHeight="1" x14ac:dyDescent="0.25">
      <c r="A137" s="3"/>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
      <c r="AV137" s="1"/>
      <c r="AW137" s="1"/>
      <c r="AX137" s="1"/>
      <c r="AY137" s="1"/>
      <c r="AZ137" s="1"/>
      <c r="BA137" s="1"/>
      <c r="BB137" s="1"/>
      <c r="BC137" s="1"/>
      <c r="BD137" s="1"/>
    </row>
    <row r="138" spans="1:56" ht="15" customHeight="1" x14ac:dyDescent="0.25">
      <c r="A138" s="3"/>
      <c r="B138" s="20"/>
      <c r="C138" s="22" t="s">
        <v>73</v>
      </c>
      <c r="D138" s="22"/>
      <c r="E138" s="22"/>
      <c r="F138" s="22"/>
      <c r="G138" s="22"/>
      <c r="H138" s="22"/>
      <c r="I138" s="22"/>
      <c r="J138" s="22"/>
      <c r="K138" s="22"/>
      <c r="L138" s="22"/>
      <c r="M138" s="22"/>
      <c r="N138" s="22"/>
      <c r="O138" s="22"/>
      <c r="P138" s="22"/>
      <c r="Q138" s="22"/>
      <c r="R138" s="22"/>
      <c r="S138" s="22"/>
      <c r="T138" s="22"/>
      <c r="U138" s="22"/>
      <c r="V138" s="22"/>
      <c r="W138" s="22"/>
      <c r="X138" s="22"/>
      <c r="Y138" s="22"/>
      <c r="Z138" s="14"/>
      <c r="AA138" s="14"/>
      <c r="AB138" s="14"/>
      <c r="AC138" s="36"/>
      <c r="AD138" s="163"/>
      <c r="AE138" s="164"/>
      <c r="AF138" s="164"/>
      <c r="AG138" s="164"/>
      <c r="AH138" s="164"/>
      <c r="AI138" s="164"/>
      <c r="AJ138" s="164"/>
      <c r="AK138" s="164"/>
      <c r="AL138" s="164"/>
      <c r="AM138" s="164"/>
      <c r="AN138" s="164"/>
      <c r="AO138" s="164"/>
      <c r="AP138" s="165"/>
      <c r="AQ138" s="14"/>
      <c r="AR138" s="14"/>
      <c r="AS138" s="14"/>
      <c r="AT138" s="14"/>
      <c r="AU138" s="1"/>
      <c r="AV138" s="1"/>
      <c r="AW138" s="1"/>
      <c r="AX138" s="1"/>
      <c r="AY138" s="1"/>
      <c r="AZ138" s="1"/>
      <c r="BA138" s="1"/>
      <c r="BB138" s="1"/>
      <c r="BC138" s="1"/>
      <c r="BD138" s="1"/>
    </row>
    <row r="139" spans="1:56" ht="2.25" customHeight="1" x14ac:dyDescent="0.25">
      <c r="A139" s="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
      <c r="AV139" s="1"/>
      <c r="AW139" s="1"/>
      <c r="AX139" s="1"/>
      <c r="AY139" s="1"/>
      <c r="AZ139" s="1"/>
      <c r="BA139" s="1"/>
      <c r="BB139" s="1"/>
      <c r="BC139" s="1"/>
      <c r="BD139" s="1"/>
    </row>
    <row r="140" spans="1:56" ht="15" customHeight="1" x14ac:dyDescent="0.25">
      <c r="A140" s="3"/>
      <c r="B140" s="14"/>
      <c r="C140" s="113" t="s">
        <v>34</v>
      </c>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4"/>
      <c r="AR140" s="14"/>
      <c r="AS140" s="14"/>
      <c r="AT140" s="14"/>
      <c r="AU140" s="1"/>
      <c r="AV140" s="1"/>
      <c r="AW140" s="1"/>
      <c r="AX140" s="1"/>
      <c r="AY140" s="1"/>
      <c r="AZ140" s="1"/>
      <c r="BA140" s="1"/>
      <c r="BB140" s="1"/>
      <c r="BC140" s="1"/>
      <c r="BD140" s="1"/>
    </row>
    <row r="141" spans="1:56" ht="15" customHeight="1" x14ac:dyDescent="0.25">
      <c r="A141" s="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
      <c r="AV141" s="1"/>
      <c r="AW141" s="1"/>
      <c r="AX141" s="1"/>
      <c r="AY141" s="1"/>
      <c r="AZ141" s="1"/>
      <c r="BA141" s="1"/>
      <c r="BB141" s="1"/>
      <c r="BC141" s="1"/>
      <c r="BD141" s="1"/>
    </row>
    <row r="142" spans="1:56" ht="15" customHeight="1" x14ac:dyDescent="0.25">
      <c r="A142" s="3"/>
      <c r="B142" s="144" t="s">
        <v>74</v>
      </c>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9"/>
      <c r="AQ142" s="14"/>
      <c r="AR142" s="14"/>
      <c r="AS142" s="14"/>
      <c r="AT142" s="14"/>
      <c r="AU142" s="1"/>
      <c r="AV142" s="1"/>
      <c r="AW142" s="1"/>
      <c r="AX142" s="1"/>
      <c r="AY142" s="1"/>
      <c r="AZ142" s="1"/>
      <c r="BA142" s="1"/>
      <c r="BB142" s="1"/>
      <c r="BC142" s="1"/>
      <c r="BD142" s="1"/>
    </row>
    <row r="143" spans="1:56" ht="15" customHeight="1" x14ac:dyDescent="0.25">
      <c r="A143" s="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
      <c r="AV143" s="1"/>
      <c r="AW143" s="1"/>
      <c r="AX143" s="1"/>
      <c r="AY143" s="1"/>
      <c r="AZ143" s="1"/>
      <c r="BA143" s="1"/>
      <c r="BB143" s="1"/>
      <c r="BC143" s="1"/>
      <c r="BD143" s="1"/>
    </row>
    <row r="144" spans="1:56" ht="15" customHeight="1" x14ac:dyDescent="0.25">
      <c r="A144" s="37">
        <v>15</v>
      </c>
      <c r="B144" s="125" t="s">
        <v>75</v>
      </c>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4"/>
      <c r="AR144" s="14"/>
      <c r="AS144" s="14"/>
      <c r="AT144" s="14"/>
      <c r="AU144" s="1"/>
      <c r="AV144" s="1"/>
      <c r="AW144" s="1"/>
      <c r="AX144" s="1"/>
      <c r="AY144" s="1"/>
      <c r="AZ144" s="1"/>
      <c r="BA144" s="1"/>
      <c r="BB144" s="1"/>
      <c r="BC144" s="1"/>
      <c r="BD144" s="1"/>
    </row>
    <row r="145" spans="1:56" ht="15" hidden="1" customHeight="1" x14ac:dyDescent="0.25">
      <c r="A145" s="3"/>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
      <c r="AV145" s="1"/>
      <c r="AW145" s="1"/>
      <c r="AX145" s="1"/>
      <c r="AY145" s="1"/>
      <c r="AZ145" s="1"/>
      <c r="BA145" s="1"/>
      <c r="BB145" s="1"/>
      <c r="BC145" s="1"/>
      <c r="BD145" s="1"/>
    </row>
    <row r="146" spans="1:56" ht="15" customHeight="1" x14ac:dyDescent="0.25">
      <c r="A146" s="3"/>
      <c r="B146" s="14"/>
      <c r="C146" s="113" t="s">
        <v>33</v>
      </c>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4"/>
      <c r="AR146" s="14"/>
      <c r="AS146" s="14"/>
      <c r="AT146" s="14"/>
      <c r="AU146" s="1"/>
      <c r="AV146" s="1"/>
      <c r="AW146" s="1"/>
      <c r="AX146" s="1"/>
      <c r="AY146" s="1"/>
      <c r="AZ146" s="1"/>
      <c r="BA146" s="1"/>
      <c r="BB146" s="1"/>
      <c r="BC146" s="1"/>
      <c r="BD146" s="1"/>
    </row>
    <row r="147" spans="1:56" ht="15" hidden="1" customHeight="1" x14ac:dyDescent="0.25">
      <c r="A147" s="3"/>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
      <c r="AV147" s="1"/>
      <c r="AW147" s="1"/>
      <c r="AX147" s="1"/>
      <c r="AY147" s="1"/>
      <c r="AZ147" s="1"/>
      <c r="BA147" s="1"/>
      <c r="BB147" s="1"/>
      <c r="BC147" s="1"/>
      <c r="BD147" s="1"/>
    </row>
    <row r="148" spans="1:56" ht="15" customHeight="1" x14ac:dyDescent="0.25">
      <c r="A148" s="3"/>
      <c r="B148" s="14"/>
      <c r="C148" s="113" t="s">
        <v>76</v>
      </c>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4"/>
      <c r="AR148" s="14"/>
      <c r="AS148" s="14"/>
      <c r="AT148" s="14"/>
      <c r="AU148" s="1"/>
      <c r="AV148" s="1"/>
      <c r="AW148" s="1"/>
      <c r="AX148" s="1"/>
      <c r="AY148" s="1"/>
      <c r="AZ148" s="1"/>
      <c r="BA148" s="1"/>
      <c r="BB148" s="1"/>
      <c r="BC148" s="1"/>
      <c r="BD148" s="1"/>
    </row>
    <row r="149" spans="1:56" ht="15" customHeight="1" x14ac:dyDescent="0.25">
      <c r="A149" s="3"/>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
      <c r="AV149" s="1"/>
      <c r="AW149" s="1"/>
      <c r="AX149" s="1"/>
      <c r="AY149" s="1"/>
      <c r="AZ149" s="1"/>
      <c r="BA149" s="1"/>
      <c r="BB149" s="1"/>
      <c r="BC149" s="1"/>
      <c r="BD149" s="1"/>
    </row>
    <row r="150" spans="1:56" ht="15" customHeight="1" x14ac:dyDescent="0.25">
      <c r="A150" s="3">
        <v>16</v>
      </c>
      <c r="B150" s="168" t="s">
        <v>77</v>
      </c>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13"/>
      <c r="AQ150" s="14"/>
      <c r="AR150" s="14"/>
      <c r="AS150" s="14"/>
      <c r="AT150" s="14"/>
      <c r="AU150" s="1"/>
      <c r="AV150" s="1"/>
      <c r="AW150" s="1"/>
      <c r="AX150" s="1"/>
      <c r="AY150" s="1"/>
      <c r="AZ150" s="1"/>
      <c r="BA150" s="1"/>
      <c r="BB150" s="1"/>
      <c r="BC150" s="1"/>
      <c r="BD150" s="1"/>
    </row>
    <row r="151" spans="1:56" ht="15" customHeight="1" x14ac:dyDescent="0.25">
      <c r="A151" s="3"/>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13"/>
      <c r="AQ151" s="14"/>
      <c r="AR151" s="14"/>
      <c r="AS151" s="14"/>
      <c r="AT151" s="14"/>
      <c r="AU151" s="1"/>
      <c r="AV151" s="1"/>
      <c r="AW151" s="1"/>
      <c r="AX151" s="1"/>
      <c r="AY151" s="1"/>
      <c r="AZ151" s="1"/>
      <c r="BA151" s="1"/>
      <c r="BB151" s="1"/>
      <c r="BC151" s="1"/>
      <c r="BD151" s="1"/>
    </row>
    <row r="152" spans="1:56" ht="15" hidden="1" customHeight="1" x14ac:dyDescent="0.25">
      <c r="A152" s="3"/>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4"/>
      <c r="AQ152" s="14"/>
      <c r="AR152" s="14"/>
      <c r="AS152" s="14"/>
      <c r="AT152" s="14"/>
      <c r="AU152" s="1"/>
      <c r="AV152" s="1"/>
      <c r="AW152" s="1"/>
      <c r="AX152" s="1"/>
      <c r="AY152" s="1"/>
      <c r="AZ152" s="1"/>
      <c r="BA152" s="1"/>
      <c r="BB152" s="1"/>
      <c r="BC152" s="1"/>
      <c r="BD152" s="1"/>
    </row>
    <row r="153" spans="1:56" ht="15" customHeight="1" x14ac:dyDescent="0.25">
      <c r="A153" s="3"/>
      <c r="B153" s="14"/>
      <c r="C153" s="113" t="s">
        <v>78</v>
      </c>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4"/>
      <c r="AR153" s="14"/>
      <c r="AS153" s="14"/>
      <c r="AT153" s="14"/>
      <c r="AU153" s="1"/>
      <c r="AV153" s="1"/>
      <c r="AW153" s="1"/>
      <c r="AX153" s="1"/>
      <c r="AY153" s="1"/>
      <c r="AZ153" s="1"/>
      <c r="BA153" s="1"/>
      <c r="BB153" s="1"/>
      <c r="BC153" s="1"/>
      <c r="BD153" s="1"/>
    </row>
    <row r="154" spans="1:56" ht="15" hidden="1" customHeight="1" x14ac:dyDescent="0.25">
      <c r="A154" s="3"/>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
      <c r="AV154" s="1"/>
      <c r="AW154" s="1"/>
      <c r="AX154" s="1"/>
      <c r="AY154" s="1"/>
      <c r="AZ154" s="1"/>
      <c r="BA154" s="1"/>
      <c r="BB154" s="1"/>
      <c r="BC154" s="1"/>
      <c r="BD154" s="1"/>
    </row>
    <row r="155" spans="1:56" ht="15" customHeight="1" x14ac:dyDescent="0.25">
      <c r="A155" s="3"/>
      <c r="B155" s="14"/>
      <c r="C155" s="113" t="s">
        <v>79</v>
      </c>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4"/>
      <c r="AR155" s="14"/>
      <c r="AS155" s="14"/>
      <c r="AT155" s="14"/>
      <c r="AU155" s="1"/>
      <c r="AV155" s="1"/>
      <c r="AW155" s="1"/>
      <c r="AX155" s="1"/>
      <c r="AY155" s="1"/>
      <c r="AZ155" s="1"/>
      <c r="BA155" s="1"/>
      <c r="BB155" s="1"/>
      <c r="BC155" s="1"/>
      <c r="BD155" s="1"/>
    </row>
    <row r="156" spans="1:56" ht="2.25" customHeight="1" x14ac:dyDescent="0.25">
      <c r="A156" s="3"/>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
      <c r="AV156" s="1"/>
      <c r="AW156" s="1"/>
      <c r="AX156" s="1"/>
      <c r="AY156" s="1"/>
      <c r="AZ156" s="1"/>
      <c r="BA156" s="1"/>
      <c r="BB156" s="1"/>
      <c r="BC156" s="1"/>
      <c r="BD156" s="1"/>
    </row>
    <row r="157" spans="1:56" ht="15"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4"/>
      <c r="AR157" s="14"/>
      <c r="AS157" s="14"/>
      <c r="AT157" s="14"/>
      <c r="AU157" s="2"/>
      <c r="AV157" s="2"/>
      <c r="AW157" s="2"/>
      <c r="AX157" s="2"/>
      <c r="AY157" s="2"/>
      <c r="AZ157" s="2"/>
      <c r="BA157" s="2"/>
      <c r="BB157" s="2"/>
      <c r="BC157" s="2"/>
      <c r="BD157" s="2"/>
    </row>
    <row r="158" spans="1:56" ht="2.25" customHeight="1" x14ac:dyDescent="0.25">
      <c r="A158" s="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
      <c r="AV158" s="1"/>
      <c r="AW158" s="1"/>
      <c r="AX158" s="1"/>
      <c r="AY158" s="1"/>
      <c r="AZ158" s="1"/>
      <c r="BA158" s="1"/>
      <c r="BB158" s="1"/>
      <c r="BC158" s="1"/>
      <c r="BD158" s="1"/>
    </row>
    <row r="159" spans="1:56" ht="15" customHeight="1" x14ac:dyDescent="0.25">
      <c r="A159" s="3">
        <v>17</v>
      </c>
      <c r="B159" s="168" t="s">
        <v>80</v>
      </c>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4"/>
      <c r="AR159" s="14"/>
      <c r="AS159" s="14"/>
      <c r="AT159" s="14"/>
      <c r="AU159" s="1"/>
      <c r="AV159" s="1"/>
      <c r="AW159" s="1"/>
      <c r="AX159" s="1"/>
      <c r="AY159" s="1"/>
      <c r="AZ159" s="1"/>
      <c r="BA159" s="1"/>
      <c r="BB159" s="1"/>
      <c r="BC159" s="1"/>
      <c r="BD159" s="1"/>
    </row>
    <row r="160" spans="1:56" ht="2.25" customHeight="1" x14ac:dyDescent="0.25">
      <c r="A160" s="3"/>
      <c r="B160" s="20"/>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
      <c r="AV160" s="1"/>
      <c r="AW160" s="1"/>
      <c r="AX160" s="1"/>
      <c r="AY160" s="1"/>
      <c r="AZ160" s="1"/>
      <c r="BA160" s="1"/>
      <c r="BB160" s="1"/>
      <c r="BC160" s="1"/>
      <c r="BD160" s="1"/>
    </row>
    <row r="161" spans="1:56" ht="15" customHeight="1" x14ac:dyDescent="0.25">
      <c r="A161" s="3"/>
      <c r="B161" s="112" t="s">
        <v>81</v>
      </c>
      <c r="C161" s="113"/>
      <c r="D161" s="113"/>
      <c r="E161" s="113"/>
      <c r="F161" s="113"/>
      <c r="G161" s="113"/>
      <c r="H161" s="113"/>
      <c r="I161" s="113"/>
      <c r="J161" s="113"/>
      <c r="K161" s="113"/>
      <c r="L161" s="113"/>
      <c r="M161" s="113"/>
      <c r="N161" s="113"/>
      <c r="O161" s="113"/>
      <c r="P161" s="14"/>
      <c r="Q161" s="211"/>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3"/>
      <c r="AQ161" s="14"/>
      <c r="AR161" s="14"/>
      <c r="AS161" s="14"/>
      <c r="AT161" s="14"/>
      <c r="AU161" s="1"/>
      <c r="AV161" s="1"/>
      <c r="AW161" s="1"/>
      <c r="AX161" s="1"/>
      <c r="AY161" s="1"/>
      <c r="AZ161" s="1"/>
      <c r="BA161" s="1"/>
      <c r="BB161" s="1"/>
      <c r="BC161" s="1"/>
      <c r="BD161" s="1"/>
    </row>
    <row r="162" spans="1:56" ht="15" customHeight="1" x14ac:dyDescent="0.25">
      <c r="A162" s="3"/>
      <c r="B162" s="14"/>
      <c r="C162" s="16"/>
      <c r="D162" s="16"/>
      <c r="E162" s="16"/>
      <c r="F162" s="16"/>
      <c r="G162" s="16"/>
      <c r="H162" s="16"/>
      <c r="I162" s="16"/>
      <c r="J162" s="16"/>
      <c r="K162" s="16"/>
      <c r="L162" s="16"/>
      <c r="M162" s="16"/>
      <c r="N162" s="16"/>
      <c r="O162" s="14"/>
      <c r="P162" s="16"/>
      <c r="Q162" s="214"/>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6"/>
      <c r="AQ162" s="14"/>
      <c r="AR162" s="14"/>
      <c r="AS162" s="14"/>
      <c r="AT162" s="14"/>
      <c r="AU162" s="1"/>
      <c r="AV162" s="1"/>
      <c r="AW162" s="1"/>
      <c r="AX162" s="1"/>
      <c r="AY162" s="1"/>
      <c r="AZ162" s="1"/>
      <c r="BA162" s="1"/>
      <c r="BB162" s="1"/>
      <c r="BC162" s="1"/>
      <c r="BD162" s="1"/>
    </row>
    <row r="163" spans="1:56" ht="2.25" customHeight="1" x14ac:dyDescent="0.25">
      <c r="A163" s="3"/>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
      <c r="AV163" s="1"/>
      <c r="AW163" s="1"/>
      <c r="AX163" s="1"/>
      <c r="AY163" s="1"/>
      <c r="AZ163" s="1"/>
      <c r="BA163" s="1"/>
      <c r="BB163" s="1"/>
      <c r="BC163" s="1"/>
      <c r="BD163" s="1"/>
    </row>
    <row r="164" spans="1:56" ht="15" customHeight="1" x14ac:dyDescent="0.25">
      <c r="A164" s="3"/>
      <c r="B164" s="103" t="s">
        <v>82</v>
      </c>
      <c r="C164" s="113"/>
      <c r="D164" s="113"/>
      <c r="E164" s="113"/>
      <c r="F164" s="113"/>
      <c r="G164" s="113"/>
      <c r="H164" s="113"/>
      <c r="I164" s="113"/>
      <c r="J164" s="113"/>
      <c r="K164" s="113"/>
      <c r="L164" s="113"/>
      <c r="M164" s="113"/>
      <c r="N164" s="113"/>
      <c r="O164" s="113"/>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2"/>
      <c r="AV164" s="2"/>
      <c r="AW164" s="2"/>
      <c r="AX164" s="2"/>
      <c r="AY164" s="2"/>
      <c r="AZ164" s="2"/>
      <c r="BA164" s="2"/>
      <c r="BB164" s="2"/>
      <c r="BC164" s="2"/>
      <c r="BD164" s="2"/>
    </row>
    <row r="165" spans="1:56" ht="2.25" customHeight="1" x14ac:dyDescent="0.25">
      <c r="A165" s="3"/>
      <c r="B165" s="14"/>
      <c r="C165" s="14"/>
      <c r="D165" s="14"/>
      <c r="E165" s="14"/>
      <c r="F165" s="14"/>
      <c r="G165" s="14"/>
      <c r="H165" s="14"/>
      <c r="I165" s="14"/>
      <c r="J165" s="14"/>
      <c r="K165" s="14"/>
      <c r="L165" s="14"/>
      <c r="M165" s="14"/>
      <c r="N165" s="13"/>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
      <c r="AV165" s="1"/>
      <c r="AW165" s="1"/>
      <c r="AX165" s="1"/>
      <c r="AY165" s="1"/>
      <c r="AZ165" s="1"/>
      <c r="BA165" s="1"/>
      <c r="BB165" s="1"/>
      <c r="BC165" s="1"/>
      <c r="BD165" s="1"/>
    </row>
    <row r="166" spans="1:56" ht="15" customHeight="1" x14ac:dyDescent="0.25">
      <c r="A166" s="3"/>
      <c r="B166" s="103" t="s">
        <v>37</v>
      </c>
      <c r="C166" s="113"/>
      <c r="D166" s="113"/>
      <c r="E166" s="113"/>
      <c r="F166" s="113"/>
      <c r="G166" s="113"/>
      <c r="H166" s="113"/>
      <c r="I166" s="113"/>
      <c r="J166" s="113"/>
      <c r="K166" s="113"/>
      <c r="L166" s="113"/>
      <c r="M166" s="113"/>
      <c r="N166" s="113"/>
      <c r="O166" s="113"/>
      <c r="P166" s="14"/>
      <c r="Q166" s="170"/>
      <c r="R166" s="171"/>
      <c r="S166" s="171"/>
      <c r="T166" s="171"/>
      <c r="U166" s="171"/>
      <c r="V166" s="171"/>
      <c r="W166" s="171"/>
      <c r="X166" s="171"/>
      <c r="Y166" s="171"/>
      <c r="Z166" s="171"/>
      <c r="AA166" s="171"/>
      <c r="AB166" s="171"/>
      <c r="AC166" s="171"/>
      <c r="AD166" s="171"/>
      <c r="AE166" s="171"/>
      <c r="AF166" s="171"/>
      <c r="AG166" s="171"/>
      <c r="AH166" s="171"/>
      <c r="AI166" s="171"/>
      <c r="AJ166" s="171"/>
      <c r="AK166" s="172"/>
      <c r="AL166" s="38"/>
      <c r="AM166" s="206"/>
      <c r="AN166" s="207"/>
      <c r="AO166" s="207"/>
      <c r="AP166" s="208"/>
      <c r="AQ166" s="14"/>
      <c r="AR166" s="14"/>
      <c r="AS166" s="14"/>
      <c r="AT166" s="14"/>
      <c r="AU166" s="1"/>
      <c r="AV166" s="1"/>
      <c r="AW166" s="1"/>
      <c r="AX166" s="1"/>
      <c r="AY166" s="1"/>
      <c r="AZ166" s="1"/>
      <c r="BA166" s="1"/>
      <c r="BB166" s="1"/>
      <c r="BC166" s="1"/>
      <c r="BD166" s="1"/>
    </row>
    <row r="167" spans="1:56" ht="2.25" customHeight="1" x14ac:dyDescent="0.25">
      <c r="A167" s="3"/>
      <c r="B167" s="14"/>
      <c r="C167" s="14"/>
      <c r="D167" s="14"/>
      <c r="E167" s="14"/>
      <c r="F167" s="14"/>
      <c r="G167" s="14"/>
      <c r="H167" s="14"/>
      <c r="I167" s="14"/>
      <c r="J167" s="14"/>
      <c r="K167" s="14"/>
      <c r="L167" s="14"/>
      <c r="M167" s="14"/>
      <c r="N167" s="13"/>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
      <c r="AV167" s="1"/>
      <c r="AW167" s="1"/>
      <c r="AX167" s="1"/>
      <c r="AY167" s="1"/>
      <c r="AZ167" s="1"/>
      <c r="BA167" s="1"/>
      <c r="BB167" s="1"/>
      <c r="BC167" s="1"/>
      <c r="BD167" s="1"/>
    </row>
    <row r="168" spans="1:56" ht="15" customHeight="1" x14ac:dyDescent="0.25">
      <c r="A168" s="3"/>
      <c r="B168" s="103" t="s">
        <v>38</v>
      </c>
      <c r="C168" s="113"/>
      <c r="D168" s="113"/>
      <c r="E168" s="113"/>
      <c r="F168" s="113"/>
      <c r="G168" s="113"/>
      <c r="H168" s="113"/>
      <c r="I168" s="113"/>
      <c r="J168" s="113"/>
      <c r="K168" s="113"/>
      <c r="L168" s="113"/>
      <c r="M168" s="113"/>
      <c r="N168" s="113"/>
      <c r="O168" s="113"/>
      <c r="P168" s="14"/>
      <c r="Q168" s="206"/>
      <c r="R168" s="207"/>
      <c r="S168" s="207"/>
      <c r="T168" s="208"/>
      <c r="U168" s="38"/>
      <c r="V168" s="170"/>
      <c r="W168" s="171"/>
      <c r="X168" s="171"/>
      <c r="Y168" s="171"/>
      <c r="Z168" s="171"/>
      <c r="AA168" s="171"/>
      <c r="AB168" s="171"/>
      <c r="AC168" s="171"/>
      <c r="AD168" s="171"/>
      <c r="AE168" s="171"/>
      <c r="AF168" s="171"/>
      <c r="AG168" s="171"/>
      <c r="AH168" s="171"/>
      <c r="AI168" s="171"/>
      <c r="AJ168" s="171"/>
      <c r="AK168" s="171"/>
      <c r="AL168" s="171"/>
      <c r="AM168" s="171"/>
      <c r="AN168" s="171"/>
      <c r="AO168" s="171"/>
      <c r="AP168" s="172"/>
      <c r="AQ168" s="14"/>
      <c r="AR168" s="14"/>
      <c r="AS168" s="14"/>
      <c r="AT168" s="14"/>
      <c r="AU168" s="1"/>
      <c r="AV168" s="1"/>
      <c r="AW168" s="1"/>
      <c r="AX168" s="1"/>
      <c r="AY168" s="1"/>
      <c r="AZ168" s="1"/>
      <c r="BA168" s="1"/>
      <c r="BB168" s="1"/>
      <c r="BC168" s="1"/>
      <c r="BD168" s="1"/>
    </row>
    <row r="169" spans="1:56" ht="2.25" customHeight="1" x14ac:dyDescent="0.25">
      <c r="A169" s="3"/>
      <c r="B169" s="14"/>
      <c r="C169" s="14"/>
      <c r="D169" s="14"/>
      <c r="E169" s="14"/>
      <c r="F169" s="14"/>
      <c r="G169" s="14"/>
      <c r="H169" s="14"/>
      <c r="I169" s="14"/>
      <c r="J169" s="14"/>
      <c r="K169" s="14"/>
      <c r="L169" s="14"/>
      <c r="M169" s="14"/>
      <c r="N169" s="13"/>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
      <c r="AV169" s="1"/>
      <c r="AW169" s="1"/>
      <c r="AX169" s="1"/>
      <c r="AY169" s="1"/>
      <c r="AZ169" s="1"/>
      <c r="BA169" s="1"/>
      <c r="BB169" s="1"/>
      <c r="BC169" s="1"/>
      <c r="BD169" s="1"/>
    </row>
    <row r="170" spans="1:56" ht="15" customHeight="1" x14ac:dyDescent="0.25">
      <c r="A170" s="3"/>
      <c r="B170" s="103" t="s">
        <v>83</v>
      </c>
      <c r="C170" s="113"/>
      <c r="D170" s="113"/>
      <c r="E170" s="113"/>
      <c r="F170" s="113"/>
      <c r="G170" s="113"/>
      <c r="H170" s="113"/>
      <c r="I170" s="113"/>
      <c r="J170" s="113"/>
      <c r="K170" s="113"/>
      <c r="L170" s="113"/>
      <c r="M170" s="113"/>
      <c r="N170" s="113"/>
      <c r="O170" s="113"/>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
      <c r="AV170" s="1"/>
      <c r="AW170" s="1"/>
      <c r="AX170" s="1"/>
      <c r="AY170" s="1"/>
      <c r="AZ170" s="1"/>
      <c r="BA170" s="1"/>
      <c r="BB170" s="1"/>
      <c r="BC170" s="1"/>
      <c r="BD170" s="1"/>
    </row>
    <row r="171" spans="1:56" ht="2.25" customHeight="1" x14ac:dyDescent="0.25">
      <c r="A171" s="3"/>
      <c r="B171" s="14"/>
      <c r="C171" s="14"/>
      <c r="D171" s="14"/>
      <c r="E171" s="14"/>
      <c r="F171" s="14"/>
      <c r="G171" s="14"/>
      <c r="H171" s="14"/>
      <c r="I171" s="14"/>
      <c r="J171" s="14"/>
      <c r="K171" s="14"/>
      <c r="L171" s="14"/>
      <c r="M171" s="14"/>
      <c r="N171" s="13"/>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
      <c r="AV171" s="1"/>
      <c r="AW171" s="1"/>
      <c r="AX171" s="1"/>
      <c r="AY171" s="1"/>
      <c r="AZ171" s="1"/>
      <c r="BA171" s="1"/>
      <c r="BB171" s="1"/>
      <c r="BC171" s="1"/>
      <c r="BD171" s="1"/>
    </row>
    <row r="172" spans="1:56" ht="15" customHeight="1" x14ac:dyDescent="0.25">
      <c r="A172" s="3"/>
      <c r="B172" s="103" t="s">
        <v>37</v>
      </c>
      <c r="C172" s="113"/>
      <c r="D172" s="113"/>
      <c r="E172" s="113"/>
      <c r="F172" s="113"/>
      <c r="G172" s="113"/>
      <c r="H172" s="113"/>
      <c r="I172" s="113"/>
      <c r="J172" s="113"/>
      <c r="K172" s="113"/>
      <c r="L172" s="113"/>
      <c r="M172" s="113"/>
      <c r="N172" s="113"/>
      <c r="O172" s="113"/>
      <c r="P172" s="14"/>
      <c r="Q172" s="170"/>
      <c r="R172" s="171"/>
      <c r="S172" s="171"/>
      <c r="T172" s="171"/>
      <c r="U172" s="171"/>
      <c r="V172" s="171"/>
      <c r="W172" s="171"/>
      <c r="X172" s="171"/>
      <c r="Y172" s="171"/>
      <c r="Z172" s="171"/>
      <c r="AA172" s="171"/>
      <c r="AB172" s="171"/>
      <c r="AC172" s="171"/>
      <c r="AD172" s="171"/>
      <c r="AE172" s="171"/>
      <c r="AF172" s="171"/>
      <c r="AG172" s="171"/>
      <c r="AH172" s="171"/>
      <c r="AI172" s="171"/>
      <c r="AJ172" s="171"/>
      <c r="AK172" s="172"/>
      <c r="AL172" s="38"/>
      <c r="AM172" s="206"/>
      <c r="AN172" s="207"/>
      <c r="AO172" s="207"/>
      <c r="AP172" s="208"/>
      <c r="AQ172" s="14"/>
      <c r="AR172" s="14"/>
      <c r="AS172" s="14"/>
      <c r="AT172" s="14"/>
      <c r="AU172" s="1"/>
      <c r="AV172" s="1"/>
      <c r="AW172" s="1"/>
      <c r="AX172" s="1"/>
      <c r="AY172" s="1"/>
      <c r="AZ172" s="1"/>
      <c r="BA172" s="1"/>
      <c r="BB172" s="1"/>
      <c r="BC172" s="1"/>
      <c r="BD172" s="1"/>
    </row>
    <row r="173" spans="1:56" ht="2.25" customHeight="1" x14ac:dyDescent="0.25">
      <c r="A173" s="3"/>
      <c r="B173" s="14"/>
      <c r="C173" s="14"/>
      <c r="D173" s="14"/>
      <c r="E173" s="14"/>
      <c r="F173" s="14"/>
      <c r="G173" s="14"/>
      <c r="H173" s="14"/>
      <c r="I173" s="14"/>
      <c r="J173" s="14"/>
      <c r="K173" s="14"/>
      <c r="L173" s="14"/>
      <c r="M173" s="14"/>
      <c r="N173" s="1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
      <c r="AV173" s="1"/>
      <c r="AW173" s="1"/>
      <c r="AX173" s="1"/>
      <c r="AY173" s="1"/>
      <c r="AZ173" s="1"/>
      <c r="BA173" s="1"/>
      <c r="BB173" s="1"/>
      <c r="BC173" s="1"/>
      <c r="BD173" s="1"/>
    </row>
    <row r="174" spans="1:56" ht="15" customHeight="1" x14ac:dyDescent="0.25">
      <c r="A174" s="3"/>
      <c r="B174" s="103" t="s">
        <v>38</v>
      </c>
      <c r="C174" s="113"/>
      <c r="D174" s="113"/>
      <c r="E174" s="113"/>
      <c r="F174" s="113"/>
      <c r="G174" s="113"/>
      <c r="H174" s="113"/>
      <c r="I174" s="113"/>
      <c r="J174" s="113"/>
      <c r="K174" s="113"/>
      <c r="L174" s="113"/>
      <c r="M174" s="113"/>
      <c r="N174" s="113"/>
      <c r="O174" s="113"/>
      <c r="P174" s="14"/>
      <c r="Q174" s="206"/>
      <c r="R174" s="207"/>
      <c r="S174" s="207"/>
      <c r="T174" s="208"/>
      <c r="U174" s="38"/>
      <c r="V174" s="170"/>
      <c r="W174" s="171"/>
      <c r="X174" s="171"/>
      <c r="Y174" s="171"/>
      <c r="Z174" s="171"/>
      <c r="AA174" s="171"/>
      <c r="AB174" s="171"/>
      <c r="AC174" s="171"/>
      <c r="AD174" s="171"/>
      <c r="AE174" s="171"/>
      <c r="AF174" s="171"/>
      <c r="AG174" s="171"/>
      <c r="AH174" s="171"/>
      <c r="AI174" s="171"/>
      <c r="AJ174" s="171"/>
      <c r="AK174" s="171"/>
      <c r="AL174" s="171"/>
      <c r="AM174" s="171"/>
      <c r="AN174" s="171"/>
      <c r="AO174" s="171"/>
      <c r="AP174" s="172"/>
      <c r="AQ174" s="14"/>
      <c r="AR174" s="14"/>
      <c r="AS174" s="14"/>
      <c r="AT174" s="14"/>
      <c r="AU174" s="1"/>
      <c r="AV174" s="1"/>
      <c r="AW174" s="1"/>
      <c r="AX174" s="1"/>
      <c r="AY174" s="1"/>
      <c r="AZ174" s="1"/>
      <c r="BA174" s="1"/>
      <c r="BB174" s="1"/>
      <c r="BC174" s="1"/>
      <c r="BD174" s="1"/>
    </row>
    <row r="175" spans="1:56" ht="15" customHeight="1" x14ac:dyDescent="0.25">
      <c r="A175" s="3"/>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
      <c r="AV175" s="1"/>
      <c r="AW175" s="1"/>
      <c r="AX175" s="1"/>
      <c r="AY175" s="1"/>
      <c r="AZ175" s="1"/>
      <c r="BA175" s="1"/>
      <c r="BB175" s="1"/>
      <c r="BC175" s="1"/>
      <c r="BD175" s="1"/>
    </row>
    <row r="176" spans="1:56" s="93" customFormat="1" ht="15" customHeight="1" x14ac:dyDescent="0.3">
      <c r="A176" s="92">
        <v>18</v>
      </c>
      <c r="B176" s="209" t="s">
        <v>84</v>
      </c>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row>
    <row r="177" spans="1:56" s="93" customFormat="1" ht="2.25" customHeight="1" x14ac:dyDescent="0.3">
      <c r="A177" s="92"/>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56" s="93" customFormat="1" ht="15" customHeight="1" x14ac:dyDescent="0.3">
      <c r="A178" s="20"/>
      <c r="B178" s="136" t="s">
        <v>17</v>
      </c>
      <c r="C178" s="137"/>
      <c r="D178" s="210" t="s">
        <v>85</v>
      </c>
      <c r="E178" s="210"/>
      <c r="F178" s="210"/>
      <c r="G178" s="210"/>
      <c r="H178" s="210"/>
      <c r="I178" s="210"/>
      <c r="J178" s="210"/>
      <c r="K178" s="210"/>
      <c r="L178" s="210"/>
      <c r="M178" s="210"/>
      <c r="N178" s="210"/>
      <c r="O178" s="210"/>
      <c r="P178" s="210"/>
      <c r="Q178" s="210"/>
      <c r="R178" s="210"/>
      <c r="S178" s="210"/>
      <c r="T178" s="210"/>
      <c r="U178" s="210"/>
      <c r="V178" s="169" t="s">
        <v>86</v>
      </c>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4"/>
      <c r="AR178" s="14"/>
      <c r="AS178" s="14"/>
      <c r="AT178" s="14"/>
      <c r="AU178" s="14"/>
      <c r="AV178" s="14"/>
      <c r="AW178" s="14"/>
      <c r="AX178" s="14"/>
      <c r="AY178" s="14"/>
      <c r="AZ178" s="14"/>
      <c r="BA178" s="14"/>
      <c r="BB178" s="14"/>
      <c r="BC178" s="14"/>
      <c r="BD178" s="14"/>
    </row>
    <row r="179" spans="1:56" s="93" customFormat="1" ht="15" customHeight="1" x14ac:dyDescent="0.3">
      <c r="A179" s="20"/>
      <c r="B179" s="169" t="s">
        <v>87</v>
      </c>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4"/>
      <c r="AR179" s="14"/>
      <c r="AS179" s="14"/>
      <c r="AT179" s="14"/>
      <c r="AU179" s="14"/>
      <c r="AV179" s="14"/>
      <c r="AW179" s="14"/>
      <c r="AX179" s="14"/>
      <c r="AY179" s="14"/>
      <c r="AZ179" s="14"/>
      <c r="BA179" s="14"/>
      <c r="BB179" s="14"/>
      <c r="BC179" s="14"/>
      <c r="BD179" s="14"/>
    </row>
    <row r="180" spans="1:56" s="93" customFormat="1" ht="2.25" customHeight="1" x14ac:dyDescent="0.3">
      <c r="A180" s="20"/>
      <c r="B180" s="84"/>
      <c r="C180" s="90"/>
      <c r="D180" s="91"/>
      <c r="E180" s="91"/>
      <c r="F180" s="91"/>
      <c r="G180" s="91"/>
      <c r="H180" s="91"/>
      <c r="I180" s="91"/>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14"/>
      <c r="AR180" s="14"/>
      <c r="AS180" s="14"/>
      <c r="AT180" s="14"/>
      <c r="AU180" s="14"/>
      <c r="AV180" s="14"/>
      <c r="AW180" s="14"/>
      <c r="AX180" s="14"/>
      <c r="AY180" s="14"/>
      <c r="AZ180" s="14"/>
      <c r="BA180" s="14"/>
      <c r="BB180" s="14"/>
      <c r="BC180" s="14"/>
      <c r="BD180" s="14"/>
    </row>
    <row r="181" spans="1:56" s="93" customFormat="1" ht="15" customHeight="1" x14ac:dyDescent="0.3">
      <c r="A181" s="20"/>
      <c r="C181" s="243" t="s">
        <v>88</v>
      </c>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14"/>
      <c r="AR181" s="14"/>
      <c r="AS181" s="14"/>
      <c r="AT181" s="14"/>
      <c r="AU181" s="14"/>
      <c r="AV181" s="14"/>
      <c r="AW181" s="14"/>
      <c r="AX181" s="14"/>
      <c r="AY181" s="14"/>
      <c r="AZ181" s="14"/>
      <c r="BA181" s="14"/>
      <c r="BB181" s="14"/>
      <c r="BC181" s="14"/>
      <c r="BD181" s="14"/>
    </row>
    <row r="182" spans="1:56" s="93" customFormat="1" ht="2.25" customHeight="1" x14ac:dyDescent="0.3">
      <c r="A182" s="20"/>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14"/>
      <c r="AR182" s="14"/>
      <c r="AS182" s="14"/>
      <c r="AT182" s="14"/>
      <c r="AU182" s="14"/>
      <c r="AV182" s="14"/>
      <c r="AW182" s="14"/>
      <c r="AX182" s="14"/>
      <c r="AY182" s="14"/>
      <c r="AZ182" s="14"/>
      <c r="BA182" s="14"/>
      <c r="BB182" s="14"/>
      <c r="BC182" s="14"/>
      <c r="BD182" s="14"/>
    </row>
    <row r="183" spans="1:56" s="93" customFormat="1" ht="15" customHeight="1" x14ac:dyDescent="0.3">
      <c r="D183" s="316" t="s">
        <v>89</v>
      </c>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row>
    <row r="184" spans="1:56" s="93" customFormat="1" ht="15" customHeight="1" x14ac:dyDescent="0.3">
      <c r="C184" s="95"/>
      <c r="D184" s="316"/>
      <c r="E184" s="316"/>
      <c r="F184" s="316"/>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row>
    <row r="185" spans="1:56" s="93" customFormat="1" ht="15" customHeight="1" x14ac:dyDescent="0.3">
      <c r="C185" s="95"/>
      <c r="D185" s="316"/>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row>
    <row r="186" spans="1:56" s="93" customFormat="1" ht="15" customHeight="1" x14ac:dyDescent="0.3">
      <c r="C186" s="95"/>
      <c r="D186" s="316"/>
      <c r="E186" s="316"/>
      <c r="F186" s="316"/>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row>
    <row r="187" spans="1:56" s="93" customFormat="1" ht="15" customHeight="1" x14ac:dyDescent="0.3">
      <c r="C187" s="95"/>
      <c r="D187" s="316"/>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row>
    <row r="188" spans="1:56" s="93" customFormat="1" ht="15" customHeight="1" x14ac:dyDescent="0.3">
      <c r="C188" s="95"/>
      <c r="D188" s="316"/>
      <c r="E188" s="316"/>
      <c r="F188" s="316"/>
      <c r="G188" s="316"/>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row>
    <row r="189" spans="1:56" s="93" customFormat="1" ht="2.25" customHeight="1" x14ac:dyDescent="0.3">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row>
    <row r="190" spans="1:56" s="93" customFormat="1" ht="15" customHeight="1" x14ac:dyDescent="0.3">
      <c r="D190" s="316" t="s">
        <v>90</v>
      </c>
      <c r="E190" s="316"/>
      <c r="F190" s="316"/>
      <c r="G190" s="316"/>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row>
    <row r="191" spans="1:56" s="93" customFormat="1" ht="15" customHeight="1" x14ac:dyDescent="0.3">
      <c r="C191" s="95"/>
      <c r="D191" s="316"/>
      <c r="E191" s="316"/>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row>
    <row r="192" spans="1:56" s="93" customFormat="1" ht="15" customHeight="1" x14ac:dyDescent="0.3">
      <c r="C192" s="95"/>
      <c r="D192" s="316"/>
      <c r="E192" s="316"/>
      <c r="F192" s="316"/>
      <c r="G192" s="316"/>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row>
    <row r="193" spans="1:56" s="93" customFormat="1" ht="2.25" customHeight="1" x14ac:dyDescent="0.3">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row>
    <row r="194" spans="1:56" s="93" customFormat="1" ht="15" customHeight="1" x14ac:dyDescent="0.3">
      <c r="A194" s="20"/>
      <c r="C194" s="243" t="s">
        <v>91</v>
      </c>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14"/>
      <c r="AR194" s="14"/>
      <c r="AS194" s="14"/>
      <c r="AT194" s="14"/>
      <c r="AU194" s="14"/>
      <c r="AV194" s="14"/>
      <c r="AW194" s="14"/>
      <c r="AX194" s="14"/>
      <c r="AY194" s="14"/>
      <c r="AZ194" s="14"/>
      <c r="BA194" s="14"/>
      <c r="BB194" s="14"/>
      <c r="BC194" s="14"/>
      <c r="BD194" s="14"/>
    </row>
    <row r="195" spans="1:56" s="93" customFormat="1" ht="15" customHeight="1" x14ac:dyDescent="0.3">
      <c r="A195" s="18"/>
      <c r="B195" s="13"/>
      <c r="C195" s="14"/>
      <c r="D195" s="14"/>
      <c r="E195" s="14"/>
      <c r="F195" s="14"/>
      <c r="G195" s="14"/>
      <c r="H195" s="14"/>
      <c r="I195" s="14"/>
      <c r="J195" s="14"/>
      <c r="K195" s="14"/>
      <c r="L195" s="14"/>
      <c r="M195" s="14"/>
      <c r="N195" s="14"/>
      <c r="O195" s="14"/>
      <c r="P195" s="14"/>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14"/>
      <c r="AR195" s="14"/>
      <c r="AS195" s="14"/>
      <c r="AT195" s="14"/>
      <c r="AU195" s="14"/>
      <c r="AV195" s="14"/>
      <c r="AW195" s="14"/>
      <c r="AX195" s="14"/>
      <c r="AY195" s="14"/>
      <c r="AZ195" s="14"/>
      <c r="BA195" s="14"/>
      <c r="BB195" s="14"/>
      <c r="BC195" s="14"/>
      <c r="BD195" s="14"/>
    </row>
    <row r="196" spans="1:56" s="93" customFormat="1" ht="15" customHeight="1" x14ac:dyDescent="0.3">
      <c r="A196" s="18"/>
      <c r="B196" s="144" t="s">
        <v>92</v>
      </c>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9"/>
      <c r="AQ196" s="14"/>
      <c r="AR196" s="14"/>
      <c r="AS196" s="14"/>
      <c r="AT196" s="14"/>
      <c r="AU196" s="14"/>
      <c r="AV196" s="14"/>
      <c r="AW196" s="14"/>
      <c r="AX196" s="14"/>
      <c r="AY196" s="14"/>
      <c r="AZ196" s="14"/>
      <c r="BA196" s="14"/>
      <c r="BB196" s="14"/>
      <c r="BC196" s="14"/>
      <c r="BD196" s="14"/>
    </row>
    <row r="197" spans="1:56" s="93" customFormat="1" ht="2.25" customHeight="1" x14ac:dyDescent="0.3"/>
    <row r="198" spans="1:56" s="93" customFormat="1" ht="15" customHeight="1" x14ac:dyDescent="0.3">
      <c r="A198" s="18">
        <v>19</v>
      </c>
      <c r="B198" s="124" t="s">
        <v>93</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4"/>
      <c r="AR198" s="14"/>
      <c r="AS198" s="14"/>
      <c r="AT198" s="14"/>
      <c r="AU198" s="14"/>
      <c r="AV198" s="14"/>
      <c r="AW198" s="14"/>
      <c r="AX198" s="14"/>
      <c r="AY198" s="14"/>
      <c r="AZ198" s="14"/>
      <c r="BA198" s="14"/>
      <c r="BB198" s="14"/>
      <c r="BC198" s="14"/>
      <c r="BD198" s="14"/>
    </row>
    <row r="199" spans="1:56" s="93" customFormat="1" ht="15" customHeight="1" x14ac:dyDescent="0.3">
      <c r="A199" s="18"/>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4"/>
      <c r="AR199" s="14"/>
      <c r="AS199" s="14"/>
      <c r="AT199" s="14"/>
      <c r="AU199" s="14"/>
      <c r="AV199" s="14"/>
      <c r="AW199" s="14"/>
      <c r="AX199" s="14"/>
      <c r="AY199" s="14"/>
      <c r="AZ199" s="14"/>
      <c r="BA199" s="14"/>
      <c r="BB199" s="14"/>
      <c r="BC199" s="14"/>
      <c r="BD199" s="14"/>
    </row>
    <row r="200" spans="1:56" s="93" customFormat="1" ht="2.25" customHeight="1" x14ac:dyDescent="0.3">
      <c r="A200" s="18"/>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14"/>
      <c r="AR200" s="14"/>
      <c r="AS200" s="14"/>
      <c r="AT200" s="14"/>
      <c r="AU200" s="14"/>
      <c r="AV200" s="14"/>
      <c r="AW200" s="14"/>
      <c r="AX200" s="14"/>
      <c r="AY200" s="14"/>
      <c r="AZ200" s="14"/>
      <c r="BA200" s="14"/>
      <c r="BB200" s="14"/>
      <c r="BC200" s="14"/>
      <c r="BD200" s="14"/>
    </row>
    <row r="201" spans="1:56" s="93" customFormat="1" ht="15" customHeight="1" x14ac:dyDescent="0.3">
      <c r="A201" s="18">
        <v>20</v>
      </c>
      <c r="B201" s="187" t="s">
        <v>94</v>
      </c>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4"/>
      <c r="AR201" s="14"/>
      <c r="AS201" s="14"/>
      <c r="AT201" s="14"/>
      <c r="AU201" s="14"/>
      <c r="AV201" s="14"/>
      <c r="AW201" s="14"/>
      <c r="AX201" s="14"/>
      <c r="AY201" s="14"/>
      <c r="AZ201" s="14"/>
      <c r="BA201" s="14"/>
      <c r="BB201" s="14"/>
      <c r="BC201" s="14"/>
      <c r="BD201" s="14"/>
    </row>
    <row r="202" spans="1:56" s="93" customFormat="1" ht="2.25" customHeight="1" x14ac:dyDescent="0.3">
      <c r="A202" s="1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14"/>
      <c r="AR202" s="14"/>
      <c r="AS202" s="14"/>
      <c r="AT202" s="14"/>
      <c r="AU202" s="14"/>
      <c r="AV202" s="14"/>
      <c r="AW202" s="14"/>
      <c r="AX202" s="14"/>
      <c r="AY202" s="14"/>
      <c r="AZ202" s="14"/>
      <c r="BA202" s="14"/>
      <c r="BB202" s="14"/>
      <c r="BC202" s="14"/>
      <c r="BD202" s="14"/>
    </row>
    <row r="203" spans="1:56" s="93" customFormat="1" ht="15" customHeight="1" x14ac:dyDescent="0.3">
      <c r="A203" s="18"/>
      <c r="B203" s="13"/>
      <c r="C203" s="257" t="s">
        <v>95</v>
      </c>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14"/>
      <c r="AR203" s="14"/>
      <c r="AS203" s="14"/>
      <c r="AT203" s="14"/>
      <c r="AU203" s="14"/>
      <c r="AV203" s="14"/>
      <c r="AW203" s="14"/>
      <c r="AX203" s="14"/>
      <c r="AY203" s="14"/>
      <c r="AZ203" s="14"/>
      <c r="BA203" s="14"/>
      <c r="BB203" s="14"/>
      <c r="BC203" s="14"/>
      <c r="BD203" s="14"/>
    </row>
    <row r="204" spans="1:56" s="93" customFormat="1" ht="2.25" customHeight="1" x14ac:dyDescent="0.3">
      <c r="A204" s="18"/>
      <c r="B204" s="13"/>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14"/>
      <c r="AR204" s="14"/>
      <c r="AS204" s="14"/>
      <c r="AT204" s="14"/>
      <c r="AU204" s="14"/>
      <c r="AV204" s="14"/>
      <c r="AW204" s="14"/>
      <c r="AX204" s="14"/>
      <c r="AY204" s="14"/>
      <c r="AZ204" s="14"/>
      <c r="BA204" s="14"/>
      <c r="BB204" s="14"/>
      <c r="BC204" s="14"/>
      <c r="BD204" s="14"/>
    </row>
    <row r="205" spans="1:56" s="93" customFormat="1" ht="15" customHeight="1" x14ac:dyDescent="0.3">
      <c r="A205" s="18"/>
      <c r="B205" s="13"/>
      <c r="C205" s="257" t="s">
        <v>34</v>
      </c>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14"/>
      <c r="AR205" s="14"/>
      <c r="AS205" s="14"/>
      <c r="AT205" s="14"/>
      <c r="AU205" s="14"/>
      <c r="AV205" s="14"/>
      <c r="AW205" s="14"/>
      <c r="AX205" s="14"/>
      <c r="AY205" s="14"/>
      <c r="AZ205" s="14"/>
      <c r="BA205" s="14"/>
      <c r="BB205" s="14"/>
      <c r="BC205" s="14"/>
      <c r="BD205" s="14"/>
    </row>
    <row r="206" spans="1:56" s="93" customFormat="1" ht="15" customHeight="1" x14ac:dyDescent="0.3">
      <c r="A206" s="18"/>
      <c r="B206" s="13"/>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14"/>
      <c r="AR206" s="14"/>
      <c r="AS206" s="14"/>
      <c r="AT206" s="14"/>
      <c r="AU206" s="14"/>
      <c r="AV206" s="14"/>
      <c r="AW206" s="14"/>
      <c r="AX206" s="14"/>
      <c r="AY206" s="14"/>
      <c r="AZ206" s="14"/>
      <c r="BA206" s="14"/>
      <c r="BB206" s="14"/>
      <c r="BC206" s="14"/>
      <c r="BD206" s="14"/>
    </row>
    <row r="207" spans="1:56" s="93" customFormat="1" ht="2.25" customHeight="1" x14ac:dyDescent="0.3">
      <c r="A207" s="18"/>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14"/>
      <c r="AR207" s="14"/>
      <c r="AS207" s="14"/>
      <c r="AT207" s="14"/>
      <c r="AU207" s="14"/>
      <c r="AV207" s="14"/>
      <c r="AW207" s="14"/>
      <c r="AX207" s="14"/>
      <c r="AY207" s="14"/>
      <c r="AZ207" s="14"/>
      <c r="BA207" s="14"/>
      <c r="BB207" s="14"/>
      <c r="BC207" s="14"/>
      <c r="BD207" s="14"/>
    </row>
    <row r="208" spans="1:56" s="93" customFormat="1" ht="15" customHeight="1" x14ac:dyDescent="0.3">
      <c r="A208" s="18">
        <v>21</v>
      </c>
      <c r="B208" s="167" t="s">
        <v>96</v>
      </c>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4"/>
      <c r="AR208" s="14"/>
      <c r="AS208" s="14"/>
      <c r="AT208" s="14"/>
      <c r="AU208" s="14"/>
      <c r="AV208" s="14"/>
      <c r="AW208" s="14"/>
      <c r="AX208" s="14"/>
      <c r="AY208" s="14"/>
      <c r="AZ208" s="14"/>
      <c r="BA208" s="14"/>
      <c r="BB208" s="14"/>
      <c r="BC208" s="14"/>
      <c r="BD208" s="14"/>
    </row>
    <row r="209" spans="1:56" s="93" customFormat="1" ht="15" customHeight="1" x14ac:dyDescent="0.3">
      <c r="A209" s="18"/>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4"/>
      <c r="AR209" s="14"/>
      <c r="AS209" s="14"/>
      <c r="AT209" s="14"/>
      <c r="AU209" s="14"/>
      <c r="AV209" s="14"/>
      <c r="AW209" s="14"/>
      <c r="AX209" s="14"/>
      <c r="AY209" s="14"/>
      <c r="AZ209" s="14"/>
      <c r="BA209" s="14"/>
      <c r="BB209" s="14"/>
      <c r="BC209" s="14"/>
      <c r="BD209" s="14"/>
    </row>
    <row r="210" spans="1:56" s="93" customFormat="1" ht="15" customHeight="1" x14ac:dyDescent="0.3">
      <c r="A210" s="18"/>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4"/>
      <c r="AR210" s="14"/>
      <c r="AS210" s="14"/>
      <c r="AT210" s="14"/>
      <c r="AU210" s="14"/>
      <c r="AV210" s="14"/>
      <c r="AW210" s="14"/>
      <c r="AX210" s="14"/>
      <c r="AY210" s="14"/>
      <c r="AZ210" s="14"/>
      <c r="BA210" s="14"/>
      <c r="BB210" s="14"/>
      <c r="BC210" s="14"/>
      <c r="BD210" s="14"/>
    </row>
    <row r="211" spans="1:56" s="93" customFormat="1" ht="2.25" customHeight="1" x14ac:dyDescent="0.3">
      <c r="A211" s="18"/>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14"/>
      <c r="AR211" s="14"/>
      <c r="AS211" s="14"/>
      <c r="AT211" s="14"/>
      <c r="AU211" s="14"/>
      <c r="AV211" s="14"/>
      <c r="AW211" s="14"/>
      <c r="AX211" s="14"/>
      <c r="AY211" s="14"/>
      <c r="AZ211" s="14"/>
      <c r="BA211" s="14"/>
      <c r="BB211" s="14"/>
      <c r="BC211" s="14"/>
      <c r="BD211" s="14"/>
    </row>
    <row r="212" spans="1:56" s="93" customFormat="1" ht="15" customHeight="1" x14ac:dyDescent="0.3">
      <c r="A212" s="18"/>
      <c r="B212" s="19"/>
      <c r="C212" s="257" t="s">
        <v>97</v>
      </c>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14"/>
      <c r="AR212" s="14"/>
      <c r="AS212" s="14"/>
      <c r="AT212" s="14"/>
      <c r="AU212" s="14"/>
      <c r="AV212" s="14"/>
      <c r="AW212" s="14"/>
      <c r="AX212" s="14"/>
      <c r="AY212" s="14"/>
      <c r="AZ212" s="14"/>
      <c r="BA212" s="14"/>
      <c r="BB212" s="14"/>
      <c r="BC212" s="14"/>
      <c r="BD212" s="14"/>
    </row>
    <row r="213" spans="1:56" s="93" customFormat="1" ht="15" customHeight="1" x14ac:dyDescent="0.3">
      <c r="A213" s="18"/>
      <c r="B213" s="19"/>
      <c r="C213" s="317" t="s">
        <v>17</v>
      </c>
      <c r="D213" s="317"/>
      <c r="E213" s="318" t="s">
        <v>98</v>
      </c>
      <c r="F213" s="318"/>
      <c r="G213" s="318"/>
      <c r="H213" s="318"/>
      <c r="I213" s="318"/>
      <c r="J213" s="318"/>
      <c r="K213" s="318"/>
      <c r="L213" s="318"/>
      <c r="M213" s="318"/>
      <c r="N213" s="318"/>
      <c r="O213" s="318"/>
      <c r="P213" s="318"/>
      <c r="Q213" s="318"/>
      <c r="R213" s="318"/>
      <c r="S213" s="318"/>
      <c r="T213" s="318"/>
      <c r="U213" s="318"/>
      <c r="V213" s="318"/>
      <c r="W213" s="318"/>
      <c r="X213" s="318"/>
      <c r="Y213" s="318"/>
      <c r="Z213" s="318"/>
      <c r="AA213" s="318"/>
      <c r="AB213" s="317" t="s">
        <v>99</v>
      </c>
      <c r="AC213" s="317"/>
      <c r="AD213" s="317"/>
      <c r="AE213" s="317"/>
      <c r="AF213" s="317"/>
      <c r="AG213" s="317"/>
      <c r="AH213" s="317"/>
      <c r="AI213" s="317"/>
      <c r="AJ213" s="317"/>
      <c r="AK213" s="317"/>
      <c r="AL213" s="317"/>
      <c r="AM213" s="317"/>
      <c r="AN213" s="317"/>
      <c r="AO213" s="317"/>
      <c r="AP213" s="317"/>
      <c r="AQ213" s="14"/>
      <c r="AR213" s="14"/>
      <c r="AS213" s="14"/>
      <c r="AT213" s="14"/>
      <c r="AU213" s="14"/>
      <c r="AV213" s="14"/>
      <c r="AW213" s="14"/>
      <c r="AX213" s="14"/>
      <c r="AY213" s="14"/>
      <c r="AZ213" s="14"/>
      <c r="BA213" s="14"/>
      <c r="BB213" s="14"/>
      <c r="BC213" s="14"/>
      <c r="BD213" s="14"/>
    </row>
    <row r="214" spans="1:56" s="93" customFormat="1" ht="15" customHeight="1" x14ac:dyDescent="0.3">
      <c r="A214" s="18"/>
      <c r="B214" s="19"/>
      <c r="C214" s="317" t="s">
        <v>100</v>
      </c>
      <c r="D214" s="317"/>
      <c r="E214" s="317"/>
      <c r="F214" s="317"/>
      <c r="G214" s="317"/>
      <c r="H214" s="317"/>
      <c r="I214" s="317"/>
      <c r="J214" s="317"/>
      <c r="K214" s="317"/>
      <c r="L214" s="317"/>
      <c r="M214" s="317"/>
      <c r="N214" s="317"/>
      <c r="O214" s="317"/>
      <c r="P214" s="317"/>
      <c r="Q214" s="317"/>
      <c r="R214" s="317"/>
      <c r="S214" s="317"/>
      <c r="T214" s="317"/>
      <c r="U214" s="317"/>
      <c r="V214" s="317"/>
      <c r="W214" s="317"/>
      <c r="X214" s="317"/>
      <c r="Y214" s="317"/>
      <c r="Z214" s="317"/>
      <c r="AA214" s="317"/>
      <c r="AB214" s="317"/>
      <c r="AC214" s="317"/>
      <c r="AD214" s="317"/>
      <c r="AE214" s="317"/>
      <c r="AF214" s="317"/>
      <c r="AG214" s="317"/>
      <c r="AH214" s="317"/>
      <c r="AI214" s="317"/>
      <c r="AJ214" s="317"/>
      <c r="AK214" s="317"/>
      <c r="AL214" s="317"/>
      <c r="AM214" s="317"/>
      <c r="AN214" s="317"/>
      <c r="AO214" s="317"/>
      <c r="AP214" s="317"/>
      <c r="AQ214" s="14"/>
      <c r="AR214" s="14"/>
      <c r="AS214" s="14"/>
      <c r="AT214" s="14"/>
      <c r="AU214" s="14"/>
      <c r="AV214" s="14"/>
      <c r="AW214" s="14"/>
      <c r="AX214" s="14"/>
      <c r="AY214" s="14"/>
      <c r="AZ214" s="14"/>
      <c r="BA214" s="14"/>
      <c r="BB214" s="14"/>
      <c r="BC214" s="14"/>
      <c r="BD214" s="14"/>
    </row>
    <row r="215" spans="1:56" s="93" customFormat="1" ht="15" customHeight="1" x14ac:dyDescent="0.3">
      <c r="A215" s="18"/>
      <c r="B215" s="19"/>
      <c r="C215" s="319" t="s">
        <v>101</v>
      </c>
      <c r="D215" s="319"/>
      <c r="E215" s="319"/>
      <c r="F215" s="319"/>
      <c r="G215" s="319"/>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19"/>
      <c r="AD215" s="319"/>
      <c r="AE215" s="319"/>
      <c r="AF215" s="319"/>
      <c r="AG215" s="319"/>
      <c r="AH215" s="319"/>
      <c r="AI215" s="319"/>
      <c r="AJ215" s="319"/>
      <c r="AK215" s="319"/>
      <c r="AL215" s="319"/>
      <c r="AM215" s="319"/>
      <c r="AN215" s="319"/>
      <c r="AO215" s="319"/>
      <c r="AP215" s="319"/>
      <c r="AQ215" s="14"/>
      <c r="AR215" s="14"/>
      <c r="AS215" s="14"/>
      <c r="AT215" s="14"/>
      <c r="AU215" s="14"/>
      <c r="AV215" s="14"/>
      <c r="AW215" s="14"/>
      <c r="AX215" s="14"/>
      <c r="AY215" s="14"/>
      <c r="AZ215" s="14"/>
      <c r="BA215" s="14"/>
      <c r="BB215" s="14"/>
      <c r="BC215" s="14"/>
      <c r="BD215" s="14"/>
    </row>
    <row r="216" spans="1:56" s="93" customFormat="1" ht="15" customHeight="1" x14ac:dyDescent="0.3">
      <c r="A216" s="18"/>
      <c r="B216" s="19"/>
      <c r="C216" s="319"/>
      <c r="D216" s="319"/>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19"/>
      <c r="AD216" s="319"/>
      <c r="AE216" s="319"/>
      <c r="AF216" s="319"/>
      <c r="AG216" s="319"/>
      <c r="AH216" s="319"/>
      <c r="AI216" s="319"/>
      <c r="AJ216" s="319"/>
      <c r="AK216" s="319"/>
      <c r="AL216" s="319"/>
      <c r="AM216" s="319"/>
      <c r="AN216" s="319"/>
      <c r="AO216" s="319"/>
      <c r="AP216" s="319"/>
      <c r="AQ216" s="14"/>
      <c r="AR216" s="14"/>
      <c r="AS216" s="14"/>
      <c r="AT216" s="14"/>
      <c r="AU216" s="14"/>
      <c r="AV216" s="14"/>
      <c r="AW216" s="14"/>
      <c r="AX216" s="14"/>
      <c r="AY216" s="14"/>
      <c r="AZ216" s="14"/>
      <c r="BA216" s="14"/>
      <c r="BB216" s="14"/>
      <c r="BC216" s="14"/>
      <c r="BD216" s="14"/>
    </row>
    <row r="217" spans="1:56" s="93" customFormat="1" ht="2.25" customHeight="1" x14ac:dyDescent="0.3">
      <c r="A217" s="18"/>
      <c r="B217" s="13"/>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14"/>
      <c r="AR217" s="14"/>
      <c r="AS217" s="14"/>
      <c r="AT217" s="14"/>
      <c r="AU217" s="14"/>
      <c r="AV217" s="14"/>
      <c r="AW217" s="14"/>
      <c r="AX217" s="14"/>
      <c r="AY217" s="14"/>
      <c r="AZ217" s="14"/>
      <c r="BA217" s="14"/>
      <c r="BB217" s="14"/>
      <c r="BC217" s="14"/>
      <c r="BD217" s="14"/>
    </row>
    <row r="218" spans="1:56" s="93" customFormat="1" ht="15" customHeight="1" x14ac:dyDescent="0.3">
      <c r="A218" s="18"/>
      <c r="B218" s="13"/>
      <c r="C218" s="257" t="s">
        <v>34</v>
      </c>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14"/>
      <c r="AR218" s="14"/>
      <c r="AS218" s="14"/>
      <c r="AT218" s="14"/>
      <c r="AU218" s="14"/>
      <c r="AV218" s="14"/>
      <c r="AW218" s="14"/>
      <c r="AX218" s="14"/>
      <c r="AY218" s="14"/>
      <c r="AZ218" s="14"/>
      <c r="BA218" s="14"/>
      <c r="BB218" s="14"/>
      <c r="BC218" s="14"/>
      <c r="BD218" s="14"/>
    </row>
    <row r="219" spans="1:56" s="93" customFormat="1" ht="15" customHeight="1" x14ac:dyDescent="0.3">
      <c r="A219" s="18"/>
      <c r="B219" s="13"/>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14"/>
      <c r="AR219" s="14"/>
      <c r="AS219" s="14"/>
      <c r="AT219" s="14"/>
      <c r="AU219" s="14"/>
      <c r="AV219" s="14"/>
      <c r="AW219" s="14"/>
      <c r="AX219" s="14"/>
      <c r="AY219" s="14"/>
      <c r="AZ219" s="14"/>
      <c r="BA219" s="14"/>
      <c r="BB219" s="14"/>
      <c r="BC219" s="14"/>
      <c r="BD219" s="14"/>
    </row>
    <row r="220" spans="1:56" s="93" customFormat="1" ht="15" customHeight="1" x14ac:dyDescent="0.3">
      <c r="A220" s="18">
        <v>22</v>
      </c>
      <c r="B220" s="187" t="s">
        <v>102</v>
      </c>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4"/>
      <c r="AR220" s="14"/>
      <c r="AS220" s="14"/>
      <c r="AT220" s="14"/>
      <c r="AU220" s="14"/>
      <c r="AV220" s="14"/>
      <c r="AW220" s="14"/>
      <c r="AX220" s="14"/>
      <c r="AY220" s="14"/>
      <c r="AZ220" s="14"/>
      <c r="BA220" s="14"/>
      <c r="BB220" s="14"/>
      <c r="BC220" s="14"/>
      <c r="BD220" s="14"/>
    </row>
    <row r="221" spans="1:56" s="93" customFormat="1" ht="2.25" customHeight="1" x14ac:dyDescent="0.3">
      <c r="A221" s="1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14"/>
      <c r="AR221" s="14"/>
      <c r="AS221" s="14"/>
      <c r="AT221" s="14"/>
      <c r="AU221" s="14"/>
      <c r="AV221" s="14"/>
      <c r="AW221" s="14"/>
      <c r="AX221" s="14"/>
      <c r="AY221" s="14"/>
      <c r="AZ221" s="14"/>
      <c r="BA221" s="14"/>
      <c r="BB221" s="14"/>
      <c r="BC221" s="14"/>
      <c r="BD221" s="14"/>
    </row>
    <row r="222" spans="1:56" s="93" customFormat="1" ht="15" customHeight="1" x14ac:dyDescent="0.3">
      <c r="A222" s="18"/>
      <c r="B222" s="103"/>
      <c r="C222" s="320" t="s">
        <v>103</v>
      </c>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14"/>
      <c r="AR222" s="14"/>
      <c r="AS222" s="14"/>
      <c r="AT222" s="14"/>
      <c r="AU222" s="14"/>
      <c r="AV222" s="14"/>
      <c r="AW222" s="14"/>
      <c r="AX222" s="14"/>
      <c r="AY222" s="14"/>
      <c r="AZ222" s="14"/>
      <c r="BA222" s="14"/>
      <c r="BB222" s="14"/>
      <c r="BC222" s="14"/>
      <c r="BD222" s="14"/>
    </row>
    <row r="223" spans="1:56" s="93" customFormat="1" ht="15" customHeight="1" x14ac:dyDescent="0.3">
      <c r="A223" s="18"/>
      <c r="B223" s="103"/>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14"/>
      <c r="AR223" s="14"/>
      <c r="AS223" s="14"/>
      <c r="AT223" s="14"/>
      <c r="AU223" s="14"/>
      <c r="AV223" s="14"/>
      <c r="AW223" s="14"/>
      <c r="AX223" s="14"/>
      <c r="AY223" s="14"/>
      <c r="AZ223" s="14"/>
      <c r="BA223" s="14"/>
      <c r="BB223" s="14"/>
      <c r="BC223" s="14"/>
      <c r="BD223" s="14"/>
    </row>
    <row r="224" spans="1:56" s="93" customFormat="1" ht="2.25" customHeight="1" x14ac:dyDescent="0.3">
      <c r="A224" s="18"/>
      <c r="B224" s="13"/>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14"/>
      <c r="AR224" s="14"/>
      <c r="AS224" s="14"/>
      <c r="AT224" s="14"/>
      <c r="AU224" s="14"/>
      <c r="AV224" s="14"/>
      <c r="AW224" s="14"/>
      <c r="AX224" s="14"/>
      <c r="AY224" s="14"/>
      <c r="AZ224" s="14"/>
      <c r="BA224" s="14"/>
      <c r="BB224" s="14"/>
      <c r="BC224" s="14"/>
      <c r="BD224" s="14"/>
    </row>
    <row r="225" spans="1:56" s="93" customFormat="1" ht="15" customHeight="1" x14ac:dyDescent="0.3">
      <c r="A225" s="18"/>
      <c r="B225" s="13"/>
      <c r="C225" s="257" t="s">
        <v>34</v>
      </c>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14"/>
      <c r="AR225" s="14"/>
      <c r="AS225" s="14"/>
      <c r="AT225" s="14"/>
      <c r="AU225" s="14"/>
      <c r="AV225" s="14"/>
      <c r="AW225" s="14"/>
      <c r="AX225" s="14"/>
      <c r="AY225" s="14"/>
      <c r="AZ225" s="14"/>
      <c r="BA225" s="14"/>
      <c r="BB225" s="14"/>
      <c r="BC225" s="14"/>
      <c r="BD225" s="14"/>
    </row>
    <row r="226" spans="1:56" s="93" customFormat="1" ht="15" customHeight="1" x14ac:dyDescent="0.3">
      <c r="A226" s="18"/>
      <c r="B226" s="13"/>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14"/>
      <c r="AR226" s="14"/>
      <c r="AS226" s="14"/>
      <c r="AT226" s="14"/>
      <c r="AU226" s="14"/>
      <c r="AV226" s="14"/>
      <c r="AW226" s="14"/>
      <c r="AX226" s="14"/>
      <c r="AY226" s="14"/>
      <c r="AZ226" s="14"/>
      <c r="BA226" s="14"/>
      <c r="BB226" s="14"/>
      <c r="BC226" s="14"/>
      <c r="BD226" s="14"/>
    </row>
    <row r="227" spans="1:56" s="93" customFormat="1" ht="15" customHeight="1" x14ac:dyDescent="0.3">
      <c r="A227" s="18">
        <v>23</v>
      </c>
      <c r="B227" s="187" t="s">
        <v>104</v>
      </c>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4"/>
      <c r="AR227" s="14"/>
      <c r="AS227" s="14"/>
      <c r="AT227" s="14"/>
      <c r="AU227" s="14"/>
      <c r="AV227" s="14"/>
      <c r="AW227" s="14"/>
      <c r="AX227" s="14"/>
      <c r="AY227" s="14"/>
      <c r="AZ227" s="14"/>
      <c r="BA227" s="14"/>
      <c r="BB227" s="14"/>
      <c r="BC227" s="14"/>
      <c r="BD227" s="14"/>
    </row>
    <row r="228" spans="1:56" s="93" customFormat="1" ht="2.25" customHeight="1" x14ac:dyDescent="0.3">
      <c r="A228" s="1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14"/>
      <c r="AR228" s="14"/>
      <c r="AS228" s="14"/>
      <c r="AT228" s="14"/>
      <c r="AU228" s="14"/>
      <c r="AV228" s="14"/>
      <c r="AW228" s="14"/>
      <c r="AX228" s="14"/>
      <c r="AY228" s="14"/>
      <c r="AZ228" s="14"/>
      <c r="BA228" s="14"/>
      <c r="BB228" s="14"/>
      <c r="BC228" s="14"/>
      <c r="BD228" s="14"/>
    </row>
    <row r="229" spans="1:56" s="93" customFormat="1" ht="15" customHeight="1" x14ac:dyDescent="0.3">
      <c r="A229" s="18"/>
      <c r="B229" s="13"/>
      <c r="C229" s="257" t="s">
        <v>105</v>
      </c>
      <c r="D229" s="257"/>
      <c r="E229" s="257"/>
      <c r="F229" s="257"/>
      <c r="G229" s="257"/>
      <c r="H229" s="257"/>
      <c r="I229" s="257"/>
      <c r="J229" s="257"/>
      <c r="K229" s="257"/>
      <c r="L229" s="257"/>
      <c r="M229" s="257"/>
      <c r="N229" s="257"/>
      <c r="O229" s="257"/>
      <c r="P229" s="257"/>
      <c r="Q229" s="257"/>
      <c r="R229" s="257"/>
      <c r="S229" s="257"/>
      <c r="T229" s="257"/>
      <c r="U229" s="257"/>
      <c r="V229" s="257"/>
      <c r="W229" s="257"/>
      <c r="X229" s="16"/>
      <c r="Y229" s="16"/>
      <c r="Z229" s="16"/>
      <c r="AA229" s="16"/>
      <c r="AB229" s="87"/>
      <c r="AC229" s="87"/>
      <c r="AD229" s="321"/>
      <c r="AE229" s="322"/>
      <c r="AF229" s="322"/>
      <c r="AG229" s="322"/>
      <c r="AH229" s="322"/>
      <c r="AI229" s="322"/>
      <c r="AJ229" s="322"/>
      <c r="AK229" s="322"/>
      <c r="AL229" s="322"/>
      <c r="AM229" s="322"/>
      <c r="AN229" s="322"/>
      <c r="AO229" s="322"/>
      <c r="AP229" s="323"/>
      <c r="AQ229" s="14"/>
      <c r="AR229" s="14"/>
      <c r="AS229" s="14"/>
      <c r="AT229" s="14"/>
      <c r="AU229" s="14"/>
      <c r="AV229" s="14"/>
      <c r="AW229" s="14"/>
      <c r="AX229" s="14"/>
      <c r="AY229" s="14"/>
      <c r="AZ229" s="14"/>
      <c r="BA229" s="14"/>
      <c r="BB229" s="14"/>
      <c r="BC229" s="14"/>
      <c r="BD229" s="14"/>
    </row>
    <row r="230" spans="1:56" ht="2.25" customHeight="1" x14ac:dyDescent="0.25"/>
    <row r="231" spans="1:56" s="93" customFormat="1" ht="15" customHeight="1" x14ac:dyDescent="0.3">
      <c r="A231" s="18"/>
      <c r="B231" s="13"/>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87"/>
      <c r="AC231" s="87"/>
      <c r="AD231" s="321"/>
      <c r="AE231" s="322"/>
      <c r="AF231" s="322"/>
      <c r="AG231" s="322"/>
      <c r="AH231" s="322"/>
      <c r="AI231" s="322"/>
      <c r="AJ231" s="322"/>
      <c r="AK231" s="322"/>
      <c r="AL231" s="322"/>
      <c r="AM231" s="322"/>
      <c r="AN231" s="322"/>
      <c r="AO231" s="322"/>
      <c r="AP231" s="323"/>
      <c r="AQ231" s="14"/>
      <c r="AR231" s="14"/>
      <c r="AS231" s="14"/>
      <c r="AT231" s="14"/>
      <c r="AU231" s="14"/>
      <c r="AV231" s="14"/>
      <c r="AW231" s="14"/>
      <c r="AX231" s="14"/>
      <c r="AY231" s="14"/>
      <c r="AZ231" s="14"/>
      <c r="BA231" s="14"/>
      <c r="BB231" s="14"/>
      <c r="BC231" s="14"/>
      <c r="BD231" s="14"/>
    </row>
    <row r="232" spans="1:56" ht="2.25" customHeight="1" x14ac:dyDescent="0.25"/>
    <row r="233" spans="1:56" s="93" customFormat="1" ht="15" customHeight="1" x14ac:dyDescent="0.3">
      <c r="A233" s="18"/>
      <c r="B233" s="13"/>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87"/>
      <c r="AC233" s="87"/>
      <c r="AD233" s="321"/>
      <c r="AE233" s="322"/>
      <c r="AF233" s="322"/>
      <c r="AG233" s="322"/>
      <c r="AH233" s="322"/>
      <c r="AI233" s="322"/>
      <c r="AJ233" s="322"/>
      <c r="AK233" s="322"/>
      <c r="AL233" s="322"/>
      <c r="AM233" s="322"/>
      <c r="AN233" s="322"/>
      <c r="AO233" s="322"/>
      <c r="AP233" s="323"/>
      <c r="AQ233" s="14"/>
      <c r="AR233" s="14"/>
      <c r="AS233" s="14"/>
      <c r="AT233" s="14"/>
      <c r="AU233" s="14"/>
      <c r="AV233" s="14"/>
      <c r="AW233" s="14"/>
      <c r="AX233" s="14"/>
      <c r="AY233" s="14"/>
      <c r="AZ233" s="14"/>
      <c r="BA233" s="14"/>
      <c r="BB233" s="14"/>
      <c r="BC233" s="14"/>
      <c r="BD233" s="14"/>
    </row>
    <row r="234" spans="1:56" s="93" customFormat="1" ht="2.25" customHeight="1" x14ac:dyDescent="0.3">
      <c r="A234" s="18"/>
      <c r="B234" s="13"/>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71"/>
      <c r="AE234" s="71"/>
      <c r="AF234" s="71"/>
      <c r="AG234" s="71"/>
      <c r="AH234" s="71"/>
      <c r="AI234" s="71"/>
      <c r="AJ234" s="71"/>
      <c r="AK234" s="71"/>
      <c r="AL234" s="71"/>
      <c r="AM234" s="71"/>
      <c r="AN234" s="71"/>
      <c r="AO234" s="71"/>
      <c r="AP234" s="71"/>
      <c r="AQ234" s="14"/>
      <c r="AR234" s="14"/>
      <c r="AS234" s="14"/>
      <c r="AT234" s="14"/>
      <c r="AU234" s="14"/>
      <c r="AV234" s="14"/>
      <c r="AW234" s="14"/>
      <c r="AX234" s="14"/>
      <c r="AY234" s="14"/>
      <c r="AZ234" s="14"/>
      <c r="BA234" s="14"/>
      <c r="BB234" s="14"/>
      <c r="BC234" s="14"/>
      <c r="BD234" s="14"/>
    </row>
    <row r="235" spans="1:56" s="93" customFormat="1" ht="15" customHeight="1" x14ac:dyDescent="0.3">
      <c r="A235" s="18"/>
      <c r="B235" s="13"/>
      <c r="C235" s="262" t="s">
        <v>34</v>
      </c>
      <c r="D235" s="262"/>
      <c r="E235" s="262"/>
      <c r="F235" s="262"/>
      <c r="G235" s="262"/>
      <c r="H235" s="262"/>
      <c r="I235" s="262"/>
      <c r="J235" s="262"/>
      <c r="K235" s="262"/>
      <c r="L235" s="262"/>
      <c r="M235" s="262"/>
      <c r="N235" s="262"/>
      <c r="O235" s="262"/>
      <c r="P235" s="262"/>
      <c r="Q235" s="262"/>
      <c r="R235" s="262"/>
      <c r="S235" s="262"/>
      <c r="T235" s="262"/>
      <c r="U235" s="262"/>
      <c r="V235" s="262"/>
      <c r="W235" s="262"/>
      <c r="X235" s="262"/>
      <c r="Y235" s="262"/>
      <c r="Z235" s="262"/>
      <c r="AA235" s="262"/>
      <c r="AB235" s="262"/>
      <c r="AC235" s="262"/>
      <c r="AD235" s="262"/>
      <c r="AE235" s="262"/>
      <c r="AF235" s="262"/>
      <c r="AG235" s="262"/>
      <c r="AH235" s="262"/>
      <c r="AI235" s="262"/>
      <c r="AJ235" s="262"/>
      <c r="AK235" s="262"/>
      <c r="AL235" s="262"/>
      <c r="AM235" s="262"/>
      <c r="AN235" s="262"/>
      <c r="AO235" s="262"/>
      <c r="AP235" s="262"/>
      <c r="AQ235" s="14"/>
      <c r="AR235" s="14"/>
      <c r="AS235" s="14"/>
      <c r="AT235" s="14"/>
      <c r="AU235" s="14"/>
      <c r="AV235" s="14"/>
      <c r="AW235" s="14"/>
      <c r="AX235" s="14"/>
      <c r="AY235" s="14"/>
      <c r="AZ235" s="14"/>
      <c r="BA235" s="14"/>
      <c r="BB235" s="14"/>
      <c r="BC235" s="14"/>
      <c r="BD235" s="14"/>
    </row>
    <row r="236" spans="1:56" s="93" customFormat="1" ht="15" customHeight="1" x14ac:dyDescent="0.3">
      <c r="A236" s="18"/>
      <c r="B236" s="13"/>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14"/>
      <c r="AR236" s="14"/>
      <c r="AS236" s="14"/>
      <c r="AT236" s="14"/>
      <c r="AU236" s="14"/>
      <c r="AV236" s="14"/>
      <c r="AW236" s="14"/>
      <c r="AX236" s="14"/>
      <c r="AY236" s="14"/>
      <c r="AZ236" s="14"/>
      <c r="BA236" s="14"/>
      <c r="BB236" s="14"/>
      <c r="BC236" s="14"/>
      <c r="BD236" s="14"/>
    </row>
    <row r="237" spans="1:56" s="93" customFormat="1" ht="15" customHeight="1" x14ac:dyDescent="0.3">
      <c r="A237" s="18">
        <v>24</v>
      </c>
      <c r="B237" s="187" t="s">
        <v>106</v>
      </c>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4"/>
      <c r="AR237" s="14"/>
      <c r="AS237" s="14"/>
      <c r="AT237" s="14"/>
      <c r="AU237" s="14"/>
      <c r="AV237" s="14"/>
      <c r="AW237" s="14"/>
      <c r="AX237" s="14"/>
      <c r="AY237" s="14"/>
      <c r="AZ237" s="14"/>
      <c r="BA237" s="14"/>
      <c r="BB237" s="14"/>
      <c r="BC237" s="14"/>
      <c r="BD237" s="14"/>
    </row>
    <row r="238" spans="1:56" s="93" customFormat="1" ht="2.25" customHeight="1" x14ac:dyDescent="0.3">
      <c r="A238" s="1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14"/>
      <c r="AR238" s="14"/>
      <c r="AS238" s="14"/>
      <c r="AT238" s="14"/>
      <c r="AU238" s="14"/>
      <c r="AV238" s="14"/>
      <c r="AW238" s="14"/>
      <c r="AX238" s="14"/>
      <c r="AY238" s="14"/>
      <c r="AZ238" s="14"/>
      <c r="BA238" s="14"/>
      <c r="BB238" s="14"/>
      <c r="BC238" s="14"/>
      <c r="BD238" s="14"/>
    </row>
    <row r="239" spans="1:56" s="93" customFormat="1" ht="15" customHeight="1" x14ac:dyDescent="0.3">
      <c r="A239" s="18"/>
      <c r="B239" s="13"/>
      <c r="C239" s="257" t="s">
        <v>107</v>
      </c>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14"/>
      <c r="AR239" s="14"/>
      <c r="AS239" s="14"/>
      <c r="AT239" s="14"/>
      <c r="AU239" s="14"/>
      <c r="AV239" s="14"/>
      <c r="AW239" s="14"/>
      <c r="AX239" s="14"/>
      <c r="AY239" s="14"/>
      <c r="AZ239" s="14"/>
      <c r="BA239" s="14"/>
      <c r="BB239" s="14"/>
      <c r="BC239" s="14"/>
      <c r="BD239" s="14"/>
    </row>
    <row r="240" spans="1:56" s="93" customFormat="1" ht="2.25" customHeight="1" x14ac:dyDescent="0.3">
      <c r="A240" s="18"/>
      <c r="B240" s="13"/>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14"/>
      <c r="AR240" s="14"/>
      <c r="AS240" s="14"/>
      <c r="AT240" s="14"/>
      <c r="AU240" s="14"/>
      <c r="AV240" s="14"/>
      <c r="AW240" s="14"/>
      <c r="AX240" s="14"/>
      <c r="AY240" s="14"/>
      <c r="AZ240" s="14"/>
      <c r="BA240" s="14"/>
      <c r="BB240" s="14"/>
      <c r="BC240" s="14"/>
      <c r="BD240" s="14"/>
    </row>
    <row r="241" spans="1:56" s="93" customFormat="1" ht="15" customHeight="1" x14ac:dyDescent="0.3">
      <c r="A241" s="18"/>
      <c r="B241" s="13"/>
      <c r="C241" s="257" t="s">
        <v>108</v>
      </c>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14"/>
      <c r="AR241" s="14"/>
      <c r="AS241" s="14"/>
      <c r="AT241" s="14"/>
      <c r="AU241" s="14"/>
      <c r="AV241" s="14"/>
      <c r="AW241" s="14"/>
      <c r="AX241" s="14"/>
      <c r="AY241" s="14"/>
      <c r="AZ241" s="14"/>
      <c r="BA241" s="14"/>
      <c r="BB241" s="14"/>
      <c r="BC241" s="14"/>
      <c r="BD241" s="14"/>
    </row>
    <row r="242" spans="1:56" s="93" customFormat="1" ht="15" customHeight="1" x14ac:dyDescent="0.3">
      <c r="A242" s="18"/>
      <c r="B242" s="13"/>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14"/>
      <c r="AR242" s="14"/>
      <c r="AS242" s="14"/>
      <c r="AT242" s="14"/>
      <c r="AU242" s="14"/>
      <c r="AV242" s="14"/>
      <c r="AW242" s="14"/>
      <c r="AX242" s="14"/>
      <c r="AY242" s="14"/>
      <c r="AZ242" s="14"/>
      <c r="BA242" s="14"/>
      <c r="BB242" s="14"/>
      <c r="BC242" s="14"/>
      <c r="BD242" s="14"/>
    </row>
    <row r="243" spans="1:56" s="93" customFormat="1" ht="15" customHeight="1" x14ac:dyDescent="0.3">
      <c r="A243" s="18">
        <v>25</v>
      </c>
      <c r="B243" s="167" t="s">
        <v>109</v>
      </c>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4"/>
      <c r="AR243" s="14"/>
      <c r="AS243" s="14"/>
      <c r="AT243" s="14"/>
      <c r="AU243" s="14"/>
      <c r="AV243" s="14"/>
      <c r="AW243" s="14"/>
      <c r="AX243" s="14"/>
      <c r="AY243" s="14"/>
      <c r="AZ243" s="14"/>
      <c r="BA243" s="14"/>
      <c r="BB243" s="14"/>
      <c r="BC243" s="14"/>
      <c r="BD243" s="14"/>
    </row>
    <row r="244" spans="1:56" s="93" customFormat="1" ht="15" customHeight="1" x14ac:dyDescent="0.3">
      <c r="A244" s="18"/>
      <c r="B244" s="124" t="s">
        <v>110</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4"/>
      <c r="AR244" s="14"/>
      <c r="AS244" s="14"/>
      <c r="AT244" s="14"/>
      <c r="AU244" s="14"/>
      <c r="AV244" s="14"/>
      <c r="AW244" s="14"/>
      <c r="AX244" s="14"/>
      <c r="AY244" s="14"/>
      <c r="AZ244" s="14"/>
      <c r="BA244" s="14"/>
      <c r="BB244" s="14"/>
      <c r="BC244" s="14"/>
      <c r="BD244" s="14"/>
    </row>
    <row r="245" spans="1:56" s="93" customFormat="1" ht="2.25" customHeight="1" x14ac:dyDescent="0.3">
      <c r="A245" s="18"/>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14"/>
      <c r="AR245" s="14"/>
      <c r="AS245" s="14"/>
      <c r="AT245" s="14"/>
      <c r="AU245" s="14"/>
      <c r="AV245" s="14"/>
      <c r="AW245" s="14"/>
      <c r="AX245" s="14"/>
      <c r="AY245" s="14"/>
      <c r="AZ245" s="14"/>
      <c r="BA245" s="14"/>
      <c r="BB245" s="14"/>
      <c r="BC245" s="14"/>
      <c r="BD245" s="14"/>
    </row>
    <row r="246" spans="1:56" s="93" customFormat="1" ht="15" customHeight="1" x14ac:dyDescent="0.3">
      <c r="A246" s="18"/>
      <c r="B246" s="13"/>
      <c r="C246" s="257" t="s">
        <v>33</v>
      </c>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c r="AB246" s="257"/>
      <c r="AC246" s="257"/>
      <c r="AD246" s="257"/>
      <c r="AE246" s="257"/>
      <c r="AF246" s="257"/>
      <c r="AG246" s="257"/>
      <c r="AH246" s="257"/>
      <c r="AI246" s="257"/>
      <c r="AJ246" s="257"/>
      <c r="AK246" s="257"/>
      <c r="AL246" s="257"/>
      <c r="AM246" s="257"/>
      <c r="AN246" s="257"/>
      <c r="AO246" s="257"/>
      <c r="AP246" s="257"/>
      <c r="AQ246" s="14"/>
      <c r="AR246" s="14"/>
      <c r="AS246" s="14"/>
      <c r="AT246" s="14"/>
      <c r="AU246" s="14"/>
      <c r="AV246" s="14"/>
      <c r="AW246" s="14"/>
      <c r="AX246" s="14"/>
      <c r="AY246" s="14"/>
      <c r="AZ246" s="14"/>
      <c r="BA246" s="14"/>
      <c r="BB246" s="14"/>
      <c r="BC246" s="14"/>
      <c r="BD246" s="14"/>
    </row>
    <row r="247" spans="1:56" s="93" customFormat="1" ht="2.25" customHeight="1" x14ac:dyDescent="0.3">
      <c r="A247" s="18"/>
      <c r="B247" s="13"/>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14"/>
      <c r="AR247" s="14"/>
      <c r="AS247" s="14"/>
      <c r="AT247" s="14"/>
      <c r="AU247" s="14"/>
      <c r="AV247" s="14"/>
      <c r="AW247" s="14"/>
      <c r="AX247" s="14"/>
      <c r="AY247" s="14"/>
      <c r="AZ247" s="14"/>
      <c r="BA247" s="14"/>
      <c r="BB247" s="14"/>
      <c r="BC247" s="14"/>
      <c r="BD247" s="14"/>
    </row>
    <row r="248" spans="1:56" s="93" customFormat="1" ht="15" customHeight="1" x14ac:dyDescent="0.3">
      <c r="A248" s="18"/>
      <c r="B248" s="13"/>
      <c r="C248" s="316" t="s">
        <v>303</v>
      </c>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257"/>
      <c r="AF248" s="257"/>
      <c r="AG248" s="257"/>
      <c r="AH248" s="257"/>
      <c r="AI248" s="257"/>
      <c r="AJ248" s="257"/>
      <c r="AK248" s="257"/>
      <c r="AL248" s="257"/>
      <c r="AM248" s="257"/>
      <c r="AN248" s="257"/>
      <c r="AO248" s="257"/>
      <c r="AP248" s="257"/>
      <c r="AQ248" s="14"/>
      <c r="AR248" s="14"/>
      <c r="AS248" s="14"/>
      <c r="AT248" s="14"/>
      <c r="AU248" s="14"/>
      <c r="AV248" s="14"/>
      <c r="AW248" s="14"/>
      <c r="AX248" s="14"/>
      <c r="AY248" s="14"/>
      <c r="AZ248" s="14"/>
      <c r="BA248" s="14"/>
      <c r="BB248" s="14"/>
      <c r="BC248" s="14"/>
      <c r="BD248" s="14"/>
    </row>
    <row r="249" spans="1:56" s="93" customFormat="1" ht="15" customHeight="1" x14ac:dyDescent="0.3">
      <c r="A249" s="18"/>
      <c r="B249" s="19"/>
      <c r="C249" s="317" t="s">
        <v>17</v>
      </c>
      <c r="D249" s="317"/>
      <c r="E249" s="318" t="s">
        <v>98</v>
      </c>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7" t="s">
        <v>111</v>
      </c>
      <c r="AB249" s="317"/>
      <c r="AC249" s="317"/>
      <c r="AD249" s="317"/>
      <c r="AE249" s="317"/>
      <c r="AF249" s="317"/>
      <c r="AG249" s="317"/>
      <c r="AH249" s="317"/>
      <c r="AI249" s="317"/>
      <c r="AJ249" s="317"/>
      <c r="AK249" s="317"/>
      <c r="AL249" s="317"/>
      <c r="AM249" s="317"/>
      <c r="AN249" s="317"/>
      <c r="AO249" s="317"/>
      <c r="AP249" s="317"/>
      <c r="AQ249" s="14"/>
      <c r="AR249" s="14"/>
      <c r="AS249" s="14"/>
      <c r="AT249" s="14"/>
      <c r="AU249" s="14"/>
      <c r="AV249" s="14"/>
      <c r="AW249" s="14"/>
      <c r="AX249" s="14"/>
      <c r="AY249" s="14"/>
      <c r="AZ249" s="14"/>
      <c r="BA249" s="14"/>
      <c r="BB249" s="14"/>
      <c r="BC249" s="14"/>
      <c r="BD249" s="14"/>
    </row>
    <row r="250" spans="1:56" s="93" customFormat="1" ht="15" customHeight="1" x14ac:dyDescent="0.3">
      <c r="A250" s="18"/>
      <c r="B250" s="19"/>
      <c r="C250" s="100"/>
      <c r="D250" s="100"/>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0"/>
      <c r="AB250" s="100"/>
      <c r="AC250" s="100"/>
      <c r="AD250" s="100"/>
      <c r="AE250" s="100"/>
      <c r="AF250" s="100"/>
      <c r="AG250" s="100"/>
      <c r="AH250" s="100"/>
      <c r="AI250" s="100"/>
      <c r="AJ250" s="100"/>
      <c r="AK250" s="100"/>
      <c r="AL250" s="100"/>
      <c r="AM250" s="100"/>
      <c r="AN250" s="100"/>
      <c r="AO250" s="100"/>
      <c r="AP250" s="100"/>
      <c r="AQ250" s="14"/>
      <c r="AR250" s="14"/>
      <c r="AS250" s="14"/>
      <c r="AT250" s="14"/>
      <c r="AU250" s="14"/>
      <c r="AV250" s="14"/>
      <c r="AW250" s="14"/>
      <c r="AX250" s="14"/>
      <c r="AY250" s="14"/>
      <c r="AZ250" s="14"/>
      <c r="BA250" s="14"/>
      <c r="BB250" s="14"/>
      <c r="BC250" s="14"/>
      <c r="BD250" s="14"/>
    </row>
    <row r="251" spans="1:56" ht="15" customHeight="1" x14ac:dyDescent="0.25">
      <c r="A251" s="3"/>
      <c r="B251" s="144" t="s">
        <v>112</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
      <c r="AR251" s="14"/>
      <c r="AS251" s="14"/>
      <c r="AT251" s="14"/>
      <c r="AU251" s="1"/>
      <c r="AV251" s="1"/>
      <c r="AW251" s="1"/>
      <c r="AX251" s="1"/>
      <c r="AY251" s="1"/>
      <c r="AZ251" s="1"/>
      <c r="BA251" s="1"/>
      <c r="BB251" s="1"/>
      <c r="BC251" s="1"/>
      <c r="BD251" s="1"/>
    </row>
    <row r="252" spans="1:56" ht="15" customHeight="1" x14ac:dyDescent="0.25">
      <c r="A252" s="3"/>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
      <c r="AV252" s="1"/>
      <c r="AW252" s="1"/>
      <c r="AX252" s="1"/>
      <c r="AY252" s="1"/>
      <c r="AZ252" s="1"/>
      <c r="BA252" s="1"/>
      <c r="BB252" s="1"/>
      <c r="BC252" s="1"/>
      <c r="BD252" s="1"/>
    </row>
    <row r="253" spans="1:56" ht="15" customHeight="1" x14ac:dyDescent="0.25">
      <c r="A253" s="34">
        <v>26</v>
      </c>
      <c r="B253" s="123" t="s">
        <v>113</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4"/>
      <c r="AR253" s="14"/>
      <c r="AS253" s="14"/>
      <c r="AT253" s="14"/>
      <c r="AU253" s="1"/>
      <c r="AV253" s="1"/>
      <c r="AW253" s="1"/>
      <c r="AX253" s="1"/>
      <c r="AY253" s="1"/>
      <c r="AZ253" s="1"/>
      <c r="BA253" s="1"/>
      <c r="BB253" s="1"/>
      <c r="BC253" s="1"/>
      <c r="BD253" s="1"/>
    </row>
    <row r="254" spans="1:56" ht="15" customHeight="1" x14ac:dyDescent="0.3">
      <c r="A254" s="3"/>
      <c r="B254" s="14"/>
      <c r="C254" s="113" t="s">
        <v>114</v>
      </c>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
      <c r="AR254" s="14"/>
      <c r="AS254" s="14"/>
      <c r="AT254" s="14"/>
      <c r="AU254" s="1"/>
      <c r="AV254" s="1"/>
      <c r="AW254" s="1"/>
      <c r="AX254" s="1"/>
      <c r="AY254" s="1"/>
      <c r="AZ254" s="1"/>
      <c r="BA254" s="1"/>
      <c r="BB254" s="1"/>
      <c r="BC254" s="1"/>
      <c r="BD254" s="1"/>
    </row>
    <row r="255" spans="1:56" ht="2.25" customHeight="1" x14ac:dyDescent="0.25">
      <c r="A255" s="3"/>
      <c r="B255" s="14"/>
      <c r="C255" s="14"/>
      <c r="D255" s="14"/>
      <c r="E255" s="14"/>
      <c r="F255" s="14"/>
      <c r="G255" s="14"/>
      <c r="H255" s="14"/>
      <c r="I255" s="14"/>
      <c r="J255" s="14"/>
      <c r="K255" s="14"/>
      <c r="L255" s="14"/>
      <c r="M255" s="14"/>
      <c r="N255" s="13"/>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
      <c r="AV255" s="1"/>
      <c r="AW255" s="1"/>
      <c r="AX255" s="1"/>
      <c r="AY255" s="1"/>
      <c r="AZ255" s="1"/>
      <c r="BA255" s="1"/>
      <c r="BB255" s="1"/>
      <c r="BC255" s="1"/>
      <c r="BD255" s="1"/>
    </row>
    <row r="256" spans="1:56" ht="15" customHeight="1" x14ac:dyDescent="0.25">
      <c r="A256" s="3"/>
      <c r="B256" s="14"/>
      <c r="C256" s="113" t="s">
        <v>34</v>
      </c>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4"/>
      <c r="AR256" s="14"/>
      <c r="AS256" s="14"/>
      <c r="AT256" s="14"/>
      <c r="AU256" s="1"/>
      <c r="AV256" s="1"/>
      <c r="AW256" s="1"/>
      <c r="AX256" s="1"/>
      <c r="AY256" s="1"/>
      <c r="AZ256" s="1"/>
      <c r="BA256" s="1"/>
      <c r="BB256" s="1"/>
      <c r="BC256" s="1"/>
      <c r="BD256" s="1"/>
    </row>
    <row r="257" spans="1:56" ht="15" customHeight="1" x14ac:dyDescent="0.25">
      <c r="A257" s="3"/>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
      <c r="AV257" s="1"/>
      <c r="AW257" s="1"/>
      <c r="AX257" s="1"/>
      <c r="AY257" s="1"/>
      <c r="AZ257" s="1"/>
      <c r="BA257" s="1"/>
      <c r="BB257" s="1"/>
      <c r="BC257" s="1"/>
      <c r="BD257" s="1"/>
    </row>
    <row r="258" spans="1:56" ht="15" customHeight="1" x14ac:dyDescent="0.25">
      <c r="A258" s="34">
        <v>27</v>
      </c>
      <c r="B258" s="123" t="s">
        <v>115</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4"/>
      <c r="AR258" s="14"/>
      <c r="AS258" s="14"/>
      <c r="AT258" s="14"/>
      <c r="AU258" s="1"/>
      <c r="AV258" s="1"/>
      <c r="AW258" s="1"/>
      <c r="AX258" s="1"/>
      <c r="AY258" s="1"/>
      <c r="AZ258" s="1"/>
      <c r="BA258" s="1"/>
      <c r="BB258" s="1"/>
      <c r="BC258" s="1"/>
      <c r="BD258" s="1"/>
    </row>
    <row r="259" spans="1:56" ht="15" customHeight="1" x14ac:dyDescent="0.3">
      <c r="A259" s="3"/>
      <c r="B259" s="14"/>
      <c r="C259" s="113" t="s">
        <v>116</v>
      </c>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
      <c r="AR259" s="14"/>
      <c r="AS259" s="14"/>
      <c r="AT259" s="14"/>
      <c r="AU259" s="1"/>
      <c r="AV259" s="1"/>
      <c r="AW259" s="1"/>
      <c r="AX259" s="1"/>
      <c r="AY259" s="1"/>
      <c r="AZ259" s="1"/>
      <c r="BA259" s="1"/>
      <c r="BB259" s="1"/>
      <c r="BC259" s="1"/>
      <c r="BD259" s="1"/>
    </row>
    <row r="260" spans="1:56" ht="2.25" customHeight="1" x14ac:dyDescent="0.25">
      <c r="A260" s="3"/>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14"/>
      <c r="AR260" s="14"/>
      <c r="AS260" s="14"/>
      <c r="AT260" s="14"/>
      <c r="AU260" s="1"/>
      <c r="AV260" s="1"/>
      <c r="AW260" s="1"/>
      <c r="AX260" s="1"/>
      <c r="AY260" s="1"/>
      <c r="AZ260" s="1"/>
      <c r="BA260" s="1"/>
      <c r="BB260" s="1"/>
      <c r="BC260" s="1"/>
      <c r="BD260" s="1"/>
    </row>
    <row r="261" spans="1:56" ht="15" customHeight="1" x14ac:dyDescent="0.25">
      <c r="A261" s="3"/>
      <c r="B261" s="35"/>
      <c r="C261" s="223" t="s">
        <v>56</v>
      </c>
      <c r="D261" s="223"/>
      <c r="E261" s="223"/>
      <c r="F261" s="14"/>
      <c r="G261" s="82"/>
      <c r="H261" s="82"/>
      <c r="I261" s="14"/>
      <c r="J261" s="224" t="s">
        <v>57</v>
      </c>
      <c r="K261" s="224"/>
      <c r="L261" s="224"/>
      <c r="M261" s="82"/>
      <c r="N261" s="82"/>
      <c r="O261" s="82"/>
      <c r="P261" s="82"/>
      <c r="Q261" s="48"/>
      <c r="R261" s="39"/>
      <c r="S261" s="39"/>
      <c r="T261" s="39"/>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
      <c r="AV261" s="1"/>
      <c r="AW261" s="1"/>
      <c r="AX261" s="1"/>
      <c r="AY261" s="1"/>
      <c r="AZ261" s="1"/>
      <c r="BA261" s="1"/>
      <c r="BB261" s="1"/>
      <c r="BC261" s="1"/>
      <c r="BD261" s="1"/>
    </row>
    <row r="262" spans="1:56" ht="15" customHeight="1" x14ac:dyDescent="0.25">
      <c r="A262" s="3"/>
      <c r="B262" s="14"/>
      <c r="C262" s="14"/>
      <c r="D262" s="23"/>
      <c r="E262" s="39"/>
      <c r="F262" s="39"/>
      <c r="G262" s="23"/>
      <c r="H262" s="14"/>
      <c r="I262" s="23"/>
      <c r="J262" s="40"/>
      <c r="K262" s="40"/>
      <c r="L262" s="40"/>
      <c r="M262" s="39"/>
      <c r="N262" s="39"/>
      <c r="O262" s="39"/>
      <c r="P262" s="39"/>
      <c r="Q262" s="39"/>
      <c r="R262" s="39"/>
      <c r="S262" s="39"/>
      <c r="T262" s="39"/>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
      <c r="AV262" s="1"/>
      <c r="AW262" s="1"/>
      <c r="AX262" s="1"/>
      <c r="AY262" s="1"/>
      <c r="AZ262" s="1"/>
      <c r="BA262" s="1"/>
      <c r="BB262" s="1"/>
      <c r="BC262" s="1"/>
      <c r="BD262" s="1"/>
    </row>
    <row r="263" spans="1:56" ht="15" customHeight="1" x14ac:dyDescent="0.3">
      <c r="A263" s="3"/>
      <c r="B263" s="14"/>
      <c r="C263" s="113" t="s">
        <v>91</v>
      </c>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
      <c r="AR263" s="14"/>
      <c r="AS263" s="14"/>
      <c r="AT263" s="14"/>
      <c r="AU263" s="1"/>
      <c r="AV263" s="1"/>
      <c r="AW263" s="1"/>
      <c r="AX263" s="1"/>
      <c r="AY263" s="1"/>
      <c r="AZ263" s="1"/>
      <c r="BA263" s="1"/>
      <c r="BB263" s="1"/>
      <c r="BC263" s="1"/>
      <c r="BD263" s="1"/>
    </row>
    <row r="264" spans="1:56" ht="15" customHeight="1" x14ac:dyDescent="0.25">
      <c r="A264" s="3">
        <v>28</v>
      </c>
      <c r="B264" s="125" t="s">
        <v>117</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4"/>
      <c r="AR264" s="14"/>
      <c r="AS264" s="14"/>
      <c r="AT264" s="14"/>
      <c r="AU264" s="1"/>
      <c r="AV264" s="1"/>
      <c r="AW264" s="1"/>
      <c r="AX264" s="1"/>
      <c r="AY264" s="1"/>
      <c r="AZ264" s="1"/>
      <c r="BA264" s="1"/>
      <c r="BB264" s="1"/>
      <c r="BC264" s="1"/>
      <c r="BD264" s="1"/>
    </row>
    <row r="265" spans="1:56" ht="2.25" customHeight="1" x14ac:dyDescent="0.25">
      <c r="A265" s="3"/>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
      <c r="AV265" s="1"/>
      <c r="AW265" s="1"/>
      <c r="AX265" s="1"/>
      <c r="AY265" s="1"/>
      <c r="AZ265" s="1"/>
      <c r="BA265" s="1"/>
      <c r="BB265" s="1"/>
      <c r="BC265" s="1"/>
      <c r="BD265" s="1"/>
    </row>
    <row r="266" spans="1:56" ht="15" customHeight="1" x14ac:dyDescent="0.25">
      <c r="A266" s="3"/>
      <c r="B266" s="225"/>
      <c r="C266" s="226"/>
      <c r="D266" s="226"/>
      <c r="E266" s="226"/>
      <c r="F266" s="226"/>
      <c r="G266" s="226"/>
      <c r="H266" s="226"/>
      <c r="I266" s="226"/>
      <c r="J266" s="226"/>
      <c r="K266" s="226"/>
      <c r="L266" s="226"/>
      <c r="M266" s="226"/>
      <c r="N266" s="226"/>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7"/>
      <c r="AQ266" s="14"/>
      <c r="AR266" s="14"/>
      <c r="AS266" s="14"/>
      <c r="AT266" s="14"/>
      <c r="AU266" s="1"/>
      <c r="AV266" s="1"/>
      <c r="AW266" s="1"/>
      <c r="AX266" s="1"/>
      <c r="AY266" s="1"/>
      <c r="AZ266" s="1"/>
      <c r="BA266" s="1"/>
      <c r="BB266" s="1"/>
      <c r="BC266" s="1"/>
      <c r="BD266" s="1"/>
    </row>
    <row r="267" spans="1:56" ht="15" customHeight="1" x14ac:dyDescent="0.25">
      <c r="A267" s="3"/>
      <c r="B267" s="228"/>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229"/>
      <c r="AL267" s="229"/>
      <c r="AM267" s="229"/>
      <c r="AN267" s="229"/>
      <c r="AO267" s="229"/>
      <c r="AP267" s="230"/>
      <c r="AQ267" s="14"/>
      <c r="AR267" s="14"/>
      <c r="AS267" s="14"/>
      <c r="AT267" s="14"/>
      <c r="AU267" s="1"/>
      <c r="AV267" s="1"/>
      <c r="AW267" s="1"/>
      <c r="AX267" s="1"/>
      <c r="AY267" s="1"/>
      <c r="AZ267" s="1"/>
      <c r="BA267" s="1"/>
      <c r="BB267" s="1"/>
      <c r="BC267" s="1"/>
      <c r="BD267" s="1"/>
    </row>
    <row r="268" spans="1:56" ht="15" customHeight="1" x14ac:dyDescent="0.25">
      <c r="A268" s="3"/>
      <c r="B268" s="228"/>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229"/>
      <c r="AL268" s="229"/>
      <c r="AM268" s="229"/>
      <c r="AN268" s="229"/>
      <c r="AO268" s="229"/>
      <c r="AP268" s="230"/>
      <c r="AQ268" s="14"/>
      <c r="AR268" s="14"/>
      <c r="AS268" s="14"/>
      <c r="AT268" s="14"/>
      <c r="AU268" s="1"/>
      <c r="AV268" s="1"/>
      <c r="AW268" s="1"/>
      <c r="AX268" s="1"/>
      <c r="AY268" s="1"/>
      <c r="AZ268" s="1"/>
      <c r="BA268" s="1"/>
      <c r="BB268" s="1"/>
      <c r="BC268" s="1"/>
      <c r="BD268" s="1"/>
    </row>
    <row r="269" spans="1:56" ht="15" customHeight="1" x14ac:dyDescent="0.25">
      <c r="A269" s="3"/>
      <c r="B269" s="228"/>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c r="AJ269" s="229"/>
      <c r="AK269" s="229"/>
      <c r="AL269" s="229"/>
      <c r="AM269" s="229"/>
      <c r="AN269" s="229"/>
      <c r="AO269" s="229"/>
      <c r="AP269" s="230"/>
      <c r="AQ269" s="14"/>
      <c r="AR269" s="14"/>
      <c r="AS269" s="14"/>
      <c r="AT269" s="14"/>
      <c r="AU269" s="1"/>
      <c r="AV269" s="1"/>
      <c r="AW269" s="1"/>
      <c r="AX269" s="1"/>
      <c r="AY269" s="1"/>
      <c r="AZ269" s="1"/>
      <c r="BA269" s="1"/>
      <c r="BB269" s="1"/>
      <c r="BC269" s="1"/>
      <c r="BD269" s="1"/>
    </row>
    <row r="270" spans="1:56" ht="15" customHeight="1" x14ac:dyDescent="0.25">
      <c r="A270" s="3"/>
      <c r="B270" s="228"/>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30"/>
      <c r="AQ270" s="14"/>
      <c r="AR270" s="14"/>
      <c r="AS270" s="14"/>
      <c r="AT270" s="14"/>
      <c r="AU270" s="1"/>
      <c r="AV270" s="1"/>
      <c r="AW270" s="1"/>
      <c r="AX270" s="1"/>
      <c r="AY270" s="1"/>
      <c r="AZ270" s="1"/>
      <c r="BA270" s="1"/>
      <c r="BB270" s="1"/>
      <c r="BC270" s="1"/>
      <c r="BD270" s="1"/>
    </row>
    <row r="271" spans="1:56" ht="15" customHeight="1" x14ac:dyDescent="0.25">
      <c r="A271" s="3"/>
      <c r="B271" s="228"/>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c r="AJ271" s="229"/>
      <c r="AK271" s="229"/>
      <c r="AL271" s="229"/>
      <c r="AM271" s="229"/>
      <c r="AN271" s="229"/>
      <c r="AO271" s="229"/>
      <c r="AP271" s="230"/>
      <c r="AQ271" s="14"/>
      <c r="AR271" s="14"/>
      <c r="AS271" s="14"/>
      <c r="AT271" s="14"/>
      <c r="AU271" s="1"/>
      <c r="AV271" s="1"/>
      <c r="AW271" s="1"/>
      <c r="AX271" s="1"/>
      <c r="AY271" s="1"/>
      <c r="AZ271" s="1"/>
      <c r="BA271" s="1"/>
      <c r="BB271" s="1"/>
      <c r="BC271" s="1"/>
      <c r="BD271" s="1"/>
    </row>
    <row r="272" spans="1:56" ht="15" customHeight="1" x14ac:dyDescent="0.25">
      <c r="A272" s="3"/>
      <c r="B272" s="228"/>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c r="AJ272" s="229"/>
      <c r="AK272" s="229"/>
      <c r="AL272" s="229"/>
      <c r="AM272" s="229"/>
      <c r="AN272" s="229"/>
      <c r="AO272" s="229"/>
      <c r="AP272" s="230"/>
      <c r="AQ272" s="14"/>
      <c r="AR272" s="14"/>
      <c r="AS272" s="14"/>
      <c r="AT272" s="14"/>
      <c r="AU272" s="1"/>
      <c r="AV272" s="1"/>
      <c r="AW272" s="1"/>
      <c r="AX272" s="1"/>
      <c r="AY272" s="1"/>
      <c r="AZ272" s="1"/>
      <c r="BA272" s="1"/>
      <c r="BB272" s="1"/>
      <c r="BC272" s="1"/>
      <c r="BD272" s="1"/>
    </row>
    <row r="273" spans="1:56" ht="15" customHeight="1" x14ac:dyDescent="0.25">
      <c r="A273" s="3"/>
      <c r="B273" s="228"/>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29"/>
      <c r="AL273" s="229"/>
      <c r="AM273" s="229"/>
      <c r="AN273" s="229"/>
      <c r="AO273" s="229"/>
      <c r="AP273" s="230"/>
      <c r="AQ273" s="14"/>
      <c r="AR273" s="14"/>
      <c r="AS273" s="14"/>
      <c r="AT273" s="14"/>
      <c r="AU273" s="1"/>
      <c r="AV273" s="1"/>
      <c r="AW273" s="1"/>
      <c r="AX273" s="1"/>
      <c r="AY273" s="1"/>
      <c r="AZ273" s="1"/>
      <c r="BA273" s="1"/>
      <c r="BB273" s="1"/>
      <c r="BC273" s="1"/>
      <c r="BD273" s="1"/>
    </row>
    <row r="274" spans="1:56" ht="15" customHeight="1" x14ac:dyDescent="0.25">
      <c r="A274" s="3"/>
      <c r="B274" s="228"/>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c r="AJ274" s="229"/>
      <c r="AK274" s="229"/>
      <c r="AL274" s="229"/>
      <c r="AM274" s="229"/>
      <c r="AN274" s="229"/>
      <c r="AO274" s="229"/>
      <c r="AP274" s="230"/>
      <c r="AQ274" s="14"/>
      <c r="AR274" s="14"/>
      <c r="AS274" s="14"/>
      <c r="AT274" s="14"/>
      <c r="AU274" s="1"/>
      <c r="AV274" s="1"/>
      <c r="AW274" s="1"/>
      <c r="AX274" s="1"/>
      <c r="AY274" s="1"/>
      <c r="AZ274" s="1"/>
      <c r="BA274" s="1"/>
      <c r="BB274" s="1"/>
      <c r="BC274" s="1"/>
      <c r="BD274" s="1"/>
    </row>
    <row r="275" spans="1:56" ht="15" customHeight="1" x14ac:dyDescent="0.25">
      <c r="A275" s="3"/>
      <c r="B275" s="228"/>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c r="AJ275" s="229"/>
      <c r="AK275" s="229"/>
      <c r="AL275" s="229"/>
      <c r="AM275" s="229"/>
      <c r="AN275" s="229"/>
      <c r="AO275" s="229"/>
      <c r="AP275" s="230"/>
      <c r="AQ275" s="14"/>
      <c r="AR275" s="14"/>
      <c r="AS275" s="14"/>
      <c r="AT275" s="14"/>
      <c r="AU275" s="1"/>
      <c r="AV275" s="1"/>
      <c r="AW275" s="1"/>
      <c r="AX275" s="1"/>
      <c r="AY275" s="1"/>
      <c r="AZ275" s="1"/>
      <c r="BA275" s="1"/>
      <c r="BB275" s="1"/>
      <c r="BC275" s="1"/>
      <c r="BD275" s="1"/>
    </row>
    <row r="276" spans="1:56" ht="15" customHeight="1" x14ac:dyDescent="0.25">
      <c r="A276" s="3"/>
      <c r="B276" s="228"/>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c r="AJ276" s="229"/>
      <c r="AK276" s="229"/>
      <c r="AL276" s="229"/>
      <c r="AM276" s="229"/>
      <c r="AN276" s="229"/>
      <c r="AO276" s="229"/>
      <c r="AP276" s="230"/>
      <c r="AQ276" s="14"/>
      <c r="AR276" s="14"/>
      <c r="AS276" s="14"/>
      <c r="AT276" s="14"/>
      <c r="AU276" s="1"/>
      <c r="AV276" s="1"/>
      <c r="AW276" s="1"/>
      <c r="AX276" s="1"/>
      <c r="AY276" s="1"/>
      <c r="AZ276" s="1"/>
      <c r="BA276" s="1"/>
      <c r="BB276" s="1"/>
      <c r="BC276" s="1"/>
      <c r="BD276" s="1"/>
    </row>
    <row r="277" spans="1:56" ht="15" customHeight="1" x14ac:dyDescent="0.25">
      <c r="A277" s="3"/>
      <c r="B277" s="228"/>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c r="AJ277" s="229"/>
      <c r="AK277" s="229"/>
      <c r="AL277" s="229"/>
      <c r="AM277" s="229"/>
      <c r="AN277" s="229"/>
      <c r="AO277" s="229"/>
      <c r="AP277" s="230"/>
      <c r="AQ277" s="14"/>
      <c r="AR277" s="14"/>
      <c r="AS277" s="14"/>
      <c r="AT277" s="14"/>
      <c r="AU277" s="1"/>
      <c r="AV277" s="1"/>
      <c r="AW277" s="1"/>
      <c r="AX277" s="1"/>
      <c r="AY277" s="1"/>
      <c r="AZ277" s="1"/>
      <c r="BA277" s="1"/>
      <c r="BB277" s="1"/>
      <c r="BC277" s="1"/>
      <c r="BD277" s="1"/>
    </row>
    <row r="278" spans="1:56" ht="15" customHeight="1" x14ac:dyDescent="0.25">
      <c r="A278" s="3"/>
      <c r="B278" s="231"/>
      <c r="C278" s="232"/>
      <c r="D278" s="232"/>
      <c r="E278" s="232"/>
      <c r="F278" s="232"/>
      <c r="G278" s="232"/>
      <c r="H278" s="232"/>
      <c r="I278" s="232"/>
      <c r="J278" s="232"/>
      <c r="K278" s="232"/>
      <c r="L278" s="232"/>
      <c r="M278" s="232"/>
      <c r="N278" s="232"/>
      <c r="O278" s="232"/>
      <c r="P278" s="232"/>
      <c r="Q278" s="232"/>
      <c r="R278" s="232"/>
      <c r="S278" s="232"/>
      <c r="T278" s="232"/>
      <c r="U278" s="232"/>
      <c r="V278" s="232"/>
      <c r="W278" s="232"/>
      <c r="X278" s="232"/>
      <c r="Y278" s="232"/>
      <c r="Z278" s="232"/>
      <c r="AA278" s="232"/>
      <c r="AB278" s="232"/>
      <c r="AC278" s="232"/>
      <c r="AD278" s="232"/>
      <c r="AE278" s="232"/>
      <c r="AF278" s="232"/>
      <c r="AG278" s="232"/>
      <c r="AH278" s="232"/>
      <c r="AI278" s="232"/>
      <c r="AJ278" s="232"/>
      <c r="AK278" s="232"/>
      <c r="AL278" s="232"/>
      <c r="AM278" s="232"/>
      <c r="AN278" s="232"/>
      <c r="AO278" s="232"/>
      <c r="AP278" s="233"/>
      <c r="AQ278" s="14"/>
      <c r="AR278" s="14"/>
      <c r="AS278" s="14"/>
      <c r="AT278" s="14"/>
      <c r="AU278" s="1"/>
      <c r="AV278" s="1"/>
      <c r="AW278" s="1"/>
      <c r="AX278" s="1"/>
      <c r="AY278" s="1"/>
      <c r="AZ278" s="1"/>
      <c r="BA278" s="1"/>
      <c r="BB278" s="1"/>
      <c r="BC278" s="1"/>
      <c r="BD278" s="1"/>
    </row>
    <row r="279" spans="1:56" ht="15" customHeight="1" x14ac:dyDescent="0.25">
      <c r="A279" s="3"/>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
      <c r="AV279" s="1"/>
      <c r="AW279" s="1"/>
      <c r="AX279" s="1"/>
      <c r="AY279" s="1"/>
      <c r="AZ279" s="1"/>
      <c r="BA279" s="1"/>
      <c r="BB279" s="1"/>
      <c r="BC279" s="1"/>
      <c r="BD279" s="1"/>
    </row>
    <row r="280" spans="1:56" ht="15" customHeight="1" x14ac:dyDescent="0.25">
      <c r="A280" s="3">
        <v>29</v>
      </c>
      <c r="B280" s="125" t="s">
        <v>118</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4"/>
      <c r="AR280" s="14"/>
      <c r="AS280" s="14"/>
      <c r="AT280" s="14"/>
      <c r="AU280" s="1"/>
      <c r="AV280" s="1"/>
      <c r="AW280" s="1"/>
      <c r="AX280" s="1"/>
      <c r="AY280" s="1"/>
      <c r="AZ280" s="1"/>
      <c r="BA280" s="1"/>
      <c r="BB280" s="1"/>
      <c r="BC280" s="1"/>
      <c r="BD280" s="1"/>
    </row>
    <row r="281" spans="1:56" ht="15" customHeight="1" x14ac:dyDescent="0.25">
      <c r="A281" s="3"/>
      <c r="B281" s="190" t="s">
        <v>119</v>
      </c>
      <c r="C281" s="190"/>
      <c r="D281" s="190"/>
      <c r="E281" s="190"/>
      <c r="F281" s="190"/>
      <c r="G281" s="190"/>
      <c r="H281" s="190"/>
      <c r="I281" s="190"/>
      <c r="J281" s="190"/>
      <c r="K281" s="190"/>
      <c r="L281" s="190"/>
      <c r="M281" s="190"/>
      <c r="N281" s="190"/>
      <c r="O281" s="190"/>
      <c r="P281" s="190"/>
      <c r="Q281" s="190"/>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14"/>
      <c r="AR281" s="14"/>
      <c r="AS281" s="14"/>
      <c r="AT281" s="14"/>
      <c r="AU281" s="1"/>
      <c r="AV281" s="1"/>
      <c r="AW281" s="1"/>
      <c r="AX281" s="1"/>
      <c r="AY281" s="1"/>
      <c r="AZ281" s="1"/>
      <c r="BA281" s="1"/>
      <c r="BB281" s="1"/>
      <c r="BC281" s="1"/>
      <c r="BD281" s="1"/>
    </row>
    <row r="282" spans="1:56" s="93" customFormat="1" ht="15" customHeight="1" x14ac:dyDescent="0.3">
      <c r="A282" s="18"/>
      <c r="B282" s="324" t="s">
        <v>120</v>
      </c>
      <c r="C282" s="324"/>
      <c r="D282" s="324"/>
      <c r="E282" s="324"/>
      <c r="F282" s="324"/>
      <c r="G282" s="324"/>
      <c r="H282" s="324"/>
      <c r="I282" s="324"/>
      <c r="J282" s="324"/>
      <c r="K282" s="324"/>
      <c r="L282" s="324"/>
      <c r="M282" s="324"/>
      <c r="N282" s="324"/>
      <c r="O282" s="324"/>
      <c r="P282" s="324"/>
      <c r="Q282" s="324"/>
      <c r="R282" s="324"/>
      <c r="S282" s="324"/>
      <c r="T282" s="324"/>
      <c r="U282" s="324"/>
      <c r="V282" s="324"/>
      <c r="W282" s="324"/>
      <c r="X282" s="324"/>
      <c r="Y282" s="324"/>
      <c r="Z282" s="324"/>
      <c r="AA282" s="324"/>
      <c r="AB282" s="324"/>
      <c r="AC282" s="324"/>
      <c r="AD282" s="324"/>
      <c r="AE282" s="324"/>
      <c r="AF282" s="324"/>
      <c r="AG282" s="324"/>
      <c r="AH282" s="324"/>
      <c r="AI282" s="324"/>
      <c r="AJ282" s="324"/>
      <c r="AK282" s="324"/>
      <c r="AL282" s="324"/>
      <c r="AM282" s="324"/>
      <c r="AN282" s="324"/>
      <c r="AO282" s="324"/>
      <c r="AP282" s="324"/>
      <c r="AQ282" s="14"/>
      <c r="AR282" s="14"/>
      <c r="AS282" s="14"/>
      <c r="AT282" s="14"/>
      <c r="AU282" s="14"/>
      <c r="AV282" s="14"/>
      <c r="AW282" s="14"/>
      <c r="AX282" s="14"/>
      <c r="AY282" s="14"/>
      <c r="AZ282" s="14"/>
      <c r="BA282" s="14"/>
      <c r="BB282" s="14"/>
      <c r="BC282" s="14"/>
      <c r="BD282" s="14"/>
    </row>
    <row r="283" spans="1:56" ht="15" customHeight="1" x14ac:dyDescent="0.25">
      <c r="A283" s="3"/>
      <c r="B283" s="225"/>
      <c r="C283" s="226"/>
      <c r="D283" s="226"/>
      <c r="E283" s="226"/>
      <c r="F283" s="226"/>
      <c r="G283" s="226"/>
      <c r="H283" s="226"/>
      <c r="I283" s="226"/>
      <c r="J283" s="226"/>
      <c r="K283" s="226"/>
      <c r="L283" s="226"/>
      <c r="M283" s="226"/>
      <c r="N283" s="226"/>
      <c r="O283" s="226"/>
      <c r="P283" s="226"/>
      <c r="Q283" s="226"/>
      <c r="R283" s="226"/>
      <c r="S283" s="226"/>
      <c r="T283" s="226"/>
      <c r="U283" s="226"/>
      <c r="V283" s="226"/>
      <c r="W283" s="226"/>
      <c r="X283" s="226"/>
      <c r="Y283" s="226"/>
      <c r="Z283" s="226"/>
      <c r="AA283" s="226"/>
      <c r="AB283" s="226"/>
      <c r="AC283" s="226"/>
      <c r="AD283" s="226"/>
      <c r="AE283" s="226"/>
      <c r="AF283" s="226"/>
      <c r="AG283" s="226"/>
      <c r="AH283" s="226"/>
      <c r="AI283" s="226"/>
      <c r="AJ283" s="226"/>
      <c r="AK283" s="226"/>
      <c r="AL283" s="226"/>
      <c r="AM283" s="226"/>
      <c r="AN283" s="226"/>
      <c r="AO283" s="226"/>
      <c r="AP283" s="227"/>
      <c r="AQ283" s="14"/>
      <c r="AR283" s="14"/>
      <c r="AS283" s="14"/>
      <c r="AT283" s="14"/>
      <c r="AU283" s="1"/>
      <c r="AV283" s="1"/>
      <c r="AW283" s="1"/>
      <c r="AX283" s="1"/>
      <c r="AY283" s="1"/>
      <c r="AZ283" s="1"/>
      <c r="BA283" s="1"/>
      <c r="BB283" s="1"/>
      <c r="BC283" s="1"/>
      <c r="BD283" s="1"/>
    </row>
    <row r="284" spans="1:56" ht="15" customHeight="1" x14ac:dyDescent="0.25">
      <c r="A284" s="3"/>
      <c r="B284" s="228"/>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30"/>
      <c r="AQ284" s="14"/>
      <c r="AR284" s="14"/>
      <c r="AS284" s="14"/>
      <c r="AT284" s="14"/>
      <c r="AU284" s="1"/>
      <c r="AV284" s="1"/>
      <c r="AW284" s="1"/>
      <c r="AX284" s="1"/>
      <c r="AY284" s="1"/>
      <c r="AZ284" s="1"/>
      <c r="BA284" s="1"/>
      <c r="BB284" s="1"/>
      <c r="BC284" s="1"/>
      <c r="BD284" s="1"/>
    </row>
    <row r="285" spans="1:56" ht="15" customHeight="1" x14ac:dyDescent="0.25">
      <c r="A285" s="3"/>
      <c r="B285" s="228"/>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c r="AJ285" s="229"/>
      <c r="AK285" s="229"/>
      <c r="AL285" s="229"/>
      <c r="AM285" s="229"/>
      <c r="AN285" s="229"/>
      <c r="AO285" s="229"/>
      <c r="AP285" s="230"/>
      <c r="AQ285" s="14"/>
      <c r="AR285" s="14"/>
      <c r="AS285" s="14"/>
      <c r="AT285" s="14"/>
      <c r="AU285" s="1"/>
      <c r="AV285" s="1"/>
      <c r="AW285" s="1"/>
      <c r="AX285" s="1"/>
      <c r="AY285" s="1"/>
      <c r="AZ285" s="1"/>
      <c r="BA285" s="1"/>
      <c r="BB285" s="1"/>
      <c r="BC285" s="1"/>
      <c r="BD285" s="1"/>
    </row>
    <row r="286" spans="1:56" ht="15" customHeight="1" x14ac:dyDescent="0.25">
      <c r="A286" s="3"/>
      <c r="B286" s="228"/>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30"/>
      <c r="AQ286" s="14"/>
      <c r="AR286" s="14"/>
      <c r="AS286" s="14"/>
      <c r="AT286" s="14"/>
      <c r="AU286" s="1"/>
      <c r="AV286" s="1"/>
      <c r="AW286" s="1"/>
      <c r="AX286" s="1"/>
      <c r="AY286" s="1"/>
      <c r="AZ286" s="1"/>
      <c r="BA286" s="1"/>
      <c r="BB286" s="1"/>
      <c r="BC286" s="1"/>
      <c r="BD286" s="1"/>
    </row>
    <row r="287" spans="1:56" ht="15" customHeight="1" x14ac:dyDescent="0.25">
      <c r="A287" s="3"/>
      <c r="B287" s="228"/>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30"/>
      <c r="AQ287" s="14"/>
      <c r="AR287" s="14"/>
      <c r="AS287" s="14"/>
      <c r="AT287" s="14"/>
      <c r="AU287" s="1"/>
      <c r="AV287" s="1"/>
      <c r="AW287" s="1"/>
      <c r="AX287" s="1"/>
      <c r="AY287" s="1"/>
      <c r="AZ287" s="1"/>
      <c r="BA287" s="1"/>
      <c r="BB287" s="1"/>
      <c r="BC287" s="1"/>
      <c r="BD287" s="1"/>
    </row>
    <row r="288" spans="1:56" ht="15" customHeight="1" x14ac:dyDescent="0.25">
      <c r="A288" s="3"/>
      <c r="B288" s="228"/>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30"/>
      <c r="AQ288" s="14"/>
      <c r="AR288" s="14"/>
      <c r="AS288" s="14"/>
      <c r="AT288" s="14"/>
      <c r="AU288" s="1"/>
      <c r="AV288" s="1"/>
      <c r="AW288" s="1"/>
      <c r="AX288" s="1"/>
      <c r="AY288" s="1"/>
      <c r="AZ288" s="1"/>
      <c r="BA288" s="1"/>
      <c r="BB288" s="1"/>
      <c r="BC288" s="1"/>
      <c r="BD288" s="1"/>
    </row>
    <row r="289" spans="1:56" ht="15" customHeight="1" x14ac:dyDescent="0.25">
      <c r="A289" s="3"/>
      <c r="B289" s="228"/>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30"/>
      <c r="AQ289" s="14"/>
      <c r="AR289" s="14"/>
      <c r="AS289" s="14"/>
      <c r="AT289" s="14"/>
      <c r="AU289" s="1"/>
      <c r="AV289" s="1"/>
      <c r="AW289" s="1"/>
      <c r="AX289" s="1"/>
      <c r="AY289" s="1"/>
      <c r="AZ289" s="1"/>
      <c r="BA289" s="1"/>
      <c r="BB289" s="1"/>
      <c r="BC289" s="1"/>
      <c r="BD289" s="1"/>
    </row>
    <row r="290" spans="1:56" ht="15" customHeight="1" x14ac:dyDescent="0.25">
      <c r="A290" s="3"/>
      <c r="B290" s="228"/>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30"/>
      <c r="AQ290" s="14"/>
      <c r="AR290" s="14"/>
      <c r="AS290" s="14"/>
      <c r="AT290" s="14"/>
      <c r="AU290" s="1"/>
      <c r="AV290" s="1"/>
      <c r="AW290" s="1"/>
      <c r="AX290" s="1"/>
      <c r="AY290" s="1"/>
      <c r="AZ290" s="1"/>
      <c r="BA290" s="1"/>
      <c r="BB290" s="1"/>
      <c r="BC290" s="1"/>
      <c r="BD290" s="1"/>
    </row>
    <row r="291" spans="1:56" ht="15" customHeight="1" x14ac:dyDescent="0.25">
      <c r="A291" s="3"/>
      <c r="B291" s="228"/>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30"/>
      <c r="AQ291" s="14"/>
      <c r="AR291" s="14"/>
      <c r="AS291" s="14"/>
      <c r="AT291" s="14"/>
      <c r="AU291" s="1"/>
      <c r="AV291" s="1"/>
      <c r="AW291" s="1"/>
      <c r="AX291" s="1"/>
      <c r="AY291" s="1"/>
      <c r="AZ291" s="1"/>
      <c r="BA291" s="1"/>
      <c r="BB291" s="1"/>
      <c r="BC291" s="1"/>
      <c r="BD291" s="1"/>
    </row>
    <row r="292" spans="1:56" ht="15" customHeight="1" x14ac:dyDescent="0.25">
      <c r="A292" s="3"/>
      <c r="B292" s="228"/>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30"/>
      <c r="AQ292" s="14"/>
      <c r="AR292" s="14"/>
      <c r="AS292" s="14"/>
      <c r="AT292" s="14"/>
      <c r="AU292" s="1"/>
      <c r="AV292" s="1"/>
      <c r="AW292" s="1"/>
      <c r="AX292" s="1"/>
      <c r="AY292" s="1"/>
      <c r="AZ292" s="1"/>
      <c r="BA292" s="1"/>
      <c r="BB292" s="1"/>
      <c r="BC292" s="1"/>
      <c r="BD292" s="1"/>
    </row>
    <row r="293" spans="1:56" ht="15" customHeight="1" x14ac:dyDescent="0.25">
      <c r="A293" s="3"/>
      <c r="B293" s="228"/>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30"/>
      <c r="AQ293" s="14"/>
      <c r="AR293" s="14"/>
      <c r="AS293" s="14"/>
      <c r="AT293" s="14"/>
      <c r="AU293" s="1"/>
      <c r="AV293" s="1"/>
      <c r="AW293" s="1"/>
      <c r="AX293" s="1"/>
      <c r="AY293" s="1"/>
      <c r="AZ293" s="1"/>
      <c r="BA293" s="1"/>
      <c r="BB293" s="1"/>
      <c r="BC293" s="1"/>
      <c r="BD293" s="1"/>
    </row>
    <row r="294" spans="1:56" ht="15" customHeight="1" x14ac:dyDescent="0.25">
      <c r="A294" s="3"/>
      <c r="B294" s="231"/>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c r="AA294" s="232"/>
      <c r="AB294" s="232"/>
      <c r="AC294" s="232"/>
      <c r="AD294" s="232"/>
      <c r="AE294" s="232"/>
      <c r="AF294" s="232"/>
      <c r="AG294" s="232"/>
      <c r="AH294" s="232"/>
      <c r="AI294" s="232"/>
      <c r="AJ294" s="232"/>
      <c r="AK294" s="232"/>
      <c r="AL294" s="232"/>
      <c r="AM294" s="232"/>
      <c r="AN294" s="232"/>
      <c r="AO294" s="232"/>
      <c r="AP294" s="233"/>
      <c r="AQ294" s="14"/>
      <c r="AR294" s="14"/>
      <c r="AS294" s="14"/>
      <c r="AT294" s="14"/>
      <c r="AU294" s="1"/>
      <c r="AV294" s="1"/>
      <c r="AW294" s="1"/>
      <c r="AX294" s="1"/>
      <c r="AY294" s="1"/>
      <c r="AZ294" s="1"/>
      <c r="BA294" s="1"/>
      <c r="BB294" s="1"/>
      <c r="BC294" s="1"/>
      <c r="BD294" s="1"/>
    </row>
    <row r="295" spans="1:56" ht="15" customHeight="1" x14ac:dyDescent="0.25">
      <c r="A295" s="3"/>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14"/>
      <c r="AR295" s="14"/>
      <c r="AS295" s="14"/>
      <c r="AT295" s="14"/>
      <c r="AU295" s="1"/>
      <c r="AV295" s="1"/>
      <c r="AW295" s="1"/>
      <c r="AX295" s="1"/>
      <c r="AY295" s="1"/>
      <c r="AZ295" s="1"/>
      <c r="BA295" s="1"/>
      <c r="BB295" s="1"/>
      <c r="BC295" s="1"/>
      <c r="BD295" s="1"/>
    </row>
    <row r="296" spans="1:56" ht="15"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4"/>
      <c r="AR296" s="14"/>
      <c r="AS296" s="14"/>
      <c r="AT296" s="14"/>
      <c r="AU296" s="1"/>
      <c r="AV296" s="1"/>
      <c r="AW296" s="1"/>
      <c r="AX296" s="1"/>
      <c r="AY296" s="1"/>
      <c r="AZ296" s="1"/>
      <c r="BA296" s="1"/>
      <c r="BB296" s="1"/>
      <c r="BC296" s="1"/>
      <c r="BD296" s="1"/>
    </row>
    <row r="297" spans="1:56" ht="30" customHeight="1" x14ac:dyDescent="0.25">
      <c r="A297" s="42">
        <v>30</v>
      </c>
      <c r="B297" s="234" t="s">
        <v>121</v>
      </c>
      <c r="C297" s="235"/>
      <c r="D297" s="235"/>
      <c r="E297" s="235"/>
      <c r="F297" s="235"/>
      <c r="G297" s="235"/>
      <c r="H297" s="235"/>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14"/>
      <c r="AR297" s="14"/>
      <c r="AS297" s="14"/>
      <c r="AT297" s="14"/>
      <c r="AU297" s="1"/>
      <c r="AV297" s="1"/>
      <c r="AW297" s="1"/>
      <c r="AX297" s="1"/>
      <c r="AY297" s="1"/>
      <c r="AZ297" s="1"/>
      <c r="BA297" s="1"/>
      <c r="BB297" s="1"/>
      <c r="BC297" s="1"/>
      <c r="BD297" s="1"/>
    </row>
    <row r="298" spans="1:56" ht="2.25" customHeight="1" x14ac:dyDescent="0.25">
      <c r="A298" s="3"/>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
      <c r="AV298" s="1"/>
      <c r="AW298" s="1"/>
      <c r="AX298" s="1"/>
      <c r="AY298" s="1"/>
      <c r="AZ298" s="1"/>
      <c r="BA298" s="1"/>
      <c r="BB298" s="1"/>
      <c r="BC298" s="1"/>
      <c r="BD298" s="1"/>
    </row>
    <row r="299" spans="1:56" ht="15" customHeight="1" x14ac:dyDescent="0.25">
      <c r="A299" s="42"/>
      <c r="B299" s="43"/>
      <c r="C299" s="113" t="s">
        <v>122</v>
      </c>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4"/>
      <c r="AR299" s="14"/>
      <c r="AS299" s="14"/>
      <c r="AT299" s="14"/>
      <c r="AU299" s="1"/>
      <c r="AV299" s="1"/>
      <c r="AW299" s="1"/>
      <c r="AX299" s="1"/>
      <c r="AY299" s="1"/>
      <c r="AZ299" s="1"/>
      <c r="BA299" s="1"/>
      <c r="BB299" s="1"/>
      <c r="BC299" s="1"/>
      <c r="BD299" s="1"/>
    </row>
    <row r="300" spans="1:56" ht="2.25" customHeight="1" x14ac:dyDescent="0.25">
      <c r="A300" s="3"/>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
      <c r="AV300" s="1"/>
      <c r="AW300" s="1"/>
      <c r="AX300" s="1"/>
      <c r="AY300" s="1"/>
      <c r="AZ300" s="1"/>
      <c r="BA300" s="1"/>
      <c r="BB300" s="1"/>
      <c r="BC300" s="1"/>
      <c r="BD300" s="1"/>
    </row>
    <row r="301" spans="1:56" ht="15" customHeight="1" x14ac:dyDescent="0.25">
      <c r="A301" s="42"/>
      <c r="B301" s="43"/>
      <c r="C301" s="113" t="s">
        <v>123</v>
      </c>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4"/>
      <c r="AR301" s="14"/>
      <c r="AS301" s="14"/>
      <c r="AT301" s="14"/>
      <c r="AU301" s="1"/>
      <c r="AV301" s="1"/>
      <c r="AW301" s="1"/>
      <c r="AX301" s="1"/>
      <c r="AY301" s="1"/>
      <c r="AZ301" s="1"/>
      <c r="BA301" s="1"/>
      <c r="BB301" s="1"/>
      <c r="BC301" s="1"/>
      <c r="BD301" s="1"/>
    </row>
    <row r="302" spans="1:56" ht="15" customHeight="1" x14ac:dyDescent="0.25">
      <c r="A302" s="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
      <c r="AV302" s="1"/>
      <c r="AW302" s="1"/>
      <c r="AX302" s="1"/>
      <c r="AY302" s="1"/>
      <c r="AZ302" s="1"/>
      <c r="BA302" s="1"/>
      <c r="BB302" s="1"/>
      <c r="BC302" s="1"/>
      <c r="BD302" s="1"/>
    </row>
    <row r="303" spans="1:56" ht="15" customHeight="1" x14ac:dyDescent="0.25">
      <c r="A303" s="42">
        <v>31</v>
      </c>
      <c r="B303" s="235" t="s">
        <v>124</v>
      </c>
      <c r="C303" s="235"/>
      <c r="D303" s="235"/>
      <c r="E303" s="235"/>
      <c r="F303" s="235"/>
      <c r="G303" s="235"/>
      <c r="H303" s="235"/>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14"/>
      <c r="AR303" s="14"/>
      <c r="AS303" s="14"/>
      <c r="AT303" s="14"/>
      <c r="AU303" s="1"/>
      <c r="AV303" s="1"/>
      <c r="AW303" s="1"/>
      <c r="AX303" s="1"/>
      <c r="AY303" s="1"/>
      <c r="AZ303" s="1"/>
      <c r="BA303" s="1"/>
      <c r="BB303" s="1"/>
      <c r="BC303" s="1"/>
      <c r="BD303" s="1"/>
    </row>
    <row r="304" spans="1:56" ht="15" customHeight="1" x14ac:dyDescent="0.25">
      <c r="A304" s="42"/>
      <c r="B304" s="43"/>
      <c r="C304" s="236" t="s">
        <v>125</v>
      </c>
      <c r="D304" s="236"/>
      <c r="E304" s="236"/>
      <c r="F304" s="236"/>
      <c r="G304" s="236"/>
      <c r="H304" s="236"/>
      <c r="I304" s="236"/>
      <c r="J304" s="236"/>
      <c r="K304" s="236"/>
      <c r="L304" s="236"/>
      <c r="M304" s="236"/>
      <c r="N304" s="236"/>
      <c r="O304" s="236"/>
      <c r="P304" s="236"/>
      <c r="Q304" s="236"/>
      <c r="R304" s="236"/>
      <c r="S304" s="236"/>
      <c r="T304" s="236"/>
      <c r="U304" s="236"/>
      <c r="V304" s="236"/>
      <c r="W304" s="236"/>
      <c r="X304" s="236"/>
      <c r="Y304" s="236"/>
      <c r="Z304" s="236"/>
      <c r="AA304" s="236"/>
      <c r="AB304" s="236"/>
      <c r="AC304" s="236"/>
      <c r="AD304" s="236"/>
      <c r="AE304" s="236"/>
      <c r="AF304" s="236"/>
      <c r="AG304" s="236"/>
      <c r="AH304" s="236"/>
      <c r="AI304" s="236"/>
      <c r="AJ304" s="236"/>
      <c r="AK304" s="236"/>
      <c r="AL304" s="236"/>
      <c r="AM304" s="236"/>
      <c r="AN304" s="236"/>
      <c r="AO304" s="236"/>
      <c r="AP304" s="236"/>
      <c r="AQ304" s="14"/>
      <c r="AR304" s="14"/>
      <c r="AS304" s="14"/>
      <c r="AT304" s="14"/>
      <c r="AU304" s="1"/>
      <c r="AV304" s="1"/>
      <c r="AW304" s="1"/>
      <c r="AX304" s="1"/>
      <c r="AY304" s="1"/>
      <c r="AZ304" s="1"/>
      <c r="BA304" s="1"/>
      <c r="BB304" s="1"/>
      <c r="BC304" s="1"/>
      <c r="BD304" s="1"/>
    </row>
    <row r="305" spans="1:56" ht="2.25" customHeight="1" x14ac:dyDescent="0.25">
      <c r="A305" s="3"/>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
      <c r="AV305" s="1"/>
      <c r="AW305" s="1"/>
      <c r="AX305" s="1"/>
      <c r="AY305" s="1"/>
      <c r="AZ305" s="1"/>
      <c r="BA305" s="1"/>
      <c r="BB305" s="1"/>
      <c r="BC305" s="1"/>
      <c r="BD305" s="1"/>
    </row>
    <row r="306" spans="1:56" ht="15" customHeight="1" x14ac:dyDescent="0.25">
      <c r="A306" s="42"/>
      <c r="B306" s="43"/>
      <c r="C306" s="236" t="s">
        <v>126</v>
      </c>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c r="AA306" s="236"/>
      <c r="AB306" s="236"/>
      <c r="AC306" s="236"/>
      <c r="AD306" s="236"/>
      <c r="AE306" s="236"/>
      <c r="AF306" s="236"/>
      <c r="AG306" s="236"/>
      <c r="AH306" s="236"/>
      <c r="AI306" s="236"/>
      <c r="AJ306" s="236"/>
      <c r="AK306" s="236"/>
      <c r="AL306" s="236"/>
      <c r="AM306" s="236"/>
      <c r="AN306" s="236"/>
      <c r="AO306" s="236"/>
      <c r="AP306" s="236"/>
      <c r="AQ306" s="14"/>
      <c r="AR306" s="14"/>
      <c r="AS306" s="14"/>
      <c r="AT306" s="14"/>
      <c r="AU306" s="1"/>
      <c r="AV306" s="1"/>
      <c r="AW306" s="1"/>
      <c r="AX306" s="1"/>
      <c r="AY306" s="1"/>
      <c r="AZ306" s="1"/>
      <c r="BA306" s="1"/>
      <c r="BB306" s="1"/>
      <c r="BC306" s="1"/>
      <c r="BD306" s="1"/>
    </row>
    <row r="307" spans="1:56" ht="2.25" customHeight="1" x14ac:dyDescent="0.25">
      <c r="A307" s="3"/>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
      <c r="AV307" s="1"/>
      <c r="AW307" s="1"/>
      <c r="AX307" s="1"/>
      <c r="AY307" s="1"/>
      <c r="AZ307" s="1"/>
      <c r="BA307" s="1"/>
      <c r="BB307" s="1"/>
      <c r="BC307" s="1"/>
      <c r="BD307" s="1"/>
    </row>
    <row r="308" spans="1:56" ht="15" customHeight="1" x14ac:dyDescent="0.25">
      <c r="A308" s="42"/>
      <c r="B308" s="43"/>
      <c r="C308" s="236" t="s">
        <v>127</v>
      </c>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c r="AA308" s="236"/>
      <c r="AB308" s="236"/>
      <c r="AC308" s="236"/>
      <c r="AD308" s="236"/>
      <c r="AE308" s="236"/>
      <c r="AF308" s="236"/>
      <c r="AG308" s="236"/>
      <c r="AH308" s="236"/>
      <c r="AI308" s="236"/>
      <c r="AJ308" s="236"/>
      <c r="AK308" s="236"/>
      <c r="AL308" s="236"/>
      <c r="AM308" s="236"/>
      <c r="AN308" s="236"/>
      <c r="AO308" s="236"/>
      <c r="AP308" s="236"/>
      <c r="AQ308" s="14"/>
      <c r="AR308" s="14"/>
      <c r="AS308" s="14"/>
      <c r="AT308" s="14"/>
      <c r="AU308" s="1"/>
      <c r="AV308" s="1"/>
      <c r="AW308" s="1"/>
      <c r="AX308" s="1"/>
      <c r="AY308" s="1"/>
      <c r="AZ308" s="1"/>
      <c r="BA308" s="1"/>
      <c r="BB308" s="1"/>
      <c r="BC308" s="1"/>
      <c r="BD308" s="1"/>
    </row>
    <row r="309" spans="1:56" ht="2.25" customHeight="1" x14ac:dyDescent="0.25">
      <c r="A309" s="42"/>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14"/>
      <c r="AR309" s="14"/>
      <c r="AS309" s="14"/>
      <c r="AT309" s="14"/>
      <c r="AU309" s="1"/>
      <c r="AV309" s="1"/>
      <c r="AW309" s="1"/>
      <c r="AX309" s="1"/>
      <c r="AY309" s="1"/>
      <c r="AZ309" s="1"/>
      <c r="BA309" s="1"/>
      <c r="BB309" s="1"/>
      <c r="BC309" s="1"/>
      <c r="BD309" s="1"/>
    </row>
    <row r="310" spans="1:56" ht="15" customHeight="1" x14ac:dyDescent="0.25">
      <c r="A310" s="42"/>
      <c r="B310" s="43"/>
      <c r="C310" s="236" t="s">
        <v>128</v>
      </c>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c r="AA310" s="236"/>
      <c r="AB310" s="236"/>
      <c r="AC310" s="236"/>
      <c r="AD310" s="236"/>
      <c r="AE310" s="236"/>
      <c r="AF310" s="236"/>
      <c r="AG310" s="236"/>
      <c r="AH310" s="236"/>
      <c r="AI310" s="236"/>
      <c r="AJ310" s="236"/>
      <c r="AK310" s="236"/>
      <c r="AL310" s="236"/>
      <c r="AM310" s="236"/>
      <c r="AN310" s="236"/>
      <c r="AO310" s="236"/>
      <c r="AP310" s="236"/>
      <c r="AQ310" s="14"/>
      <c r="AR310" s="14"/>
      <c r="AS310" s="14"/>
      <c r="AT310" s="14"/>
      <c r="AU310" s="1"/>
      <c r="AV310" s="1"/>
      <c r="AW310" s="1"/>
      <c r="AX310" s="1"/>
      <c r="AY310" s="1"/>
      <c r="AZ310" s="1"/>
      <c r="BA310" s="1"/>
      <c r="BB310" s="1"/>
      <c r="BC310" s="1"/>
      <c r="BD310" s="1"/>
    </row>
    <row r="311" spans="1:56" ht="15" customHeight="1" x14ac:dyDescent="0.25">
      <c r="A311" s="42"/>
      <c r="B311" s="43"/>
      <c r="C311" s="44" t="s">
        <v>129</v>
      </c>
      <c r="D311" s="44"/>
      <c r="E311" s="44"/>
      <c r="F311" s="45"/>
      <c r="G311" s="45"/>
      <c r="H311" s="45"/>
      <c r="I311" s="45"/>
      <c r="J311" s="237"/>
      <c r="K311" s="238"/>
      <c r="L311" s="238"/>
      <c r="M311" s="238"/>
      <c r="N311" s="238"/>
      <c r="O311" s="238"/>
      <c r="P311" s="238"/>
      <c r="Q311" s="238"/>
      <c r="R311" s="238"/>
      <c r="S311" s="238"/>
      <c r="T311" s="238"/>
      <c r="U311" s="238"/>
      <c r="V311" s="238"/>
      <c r="W311" s="238"/>
      <c r="X311" s="238"/>
      <c r="Y311" s="238"/>
      <c r="Z311" s="238"/>
      <c r="AA311" s="238"/>
      <c r="AB311" s="238"/>
      <c r="AC311" s="238"/>
      <c r="AD311" s="238"/>
      <c r="AE311" s="238"/>
      <c r="AF311" s="238"/>
      <c r="AG311" s="238"/>
      <c r="AH311" s="238"/>
      <c r="AI311" s="238"/>
      <c r="AJ311" s="238"/>
      <c r="AK311" s="238"/>
      <c r="AL311" s="238"/>
      <c r="AM311" s="238"/>
      <c r="AN311" s="238"/>
      <c r="AO311" s="238"/>
      <c r="AP311" s="239"/>
      <c r="AQ311" s="14"/>
      <c r="AR311" s="14"/>
      <c r="AS311" s="14"/>
      <c r="AT311" s="14"/>
      <c r="AU311" s="1"/>
      <c r="AV311" s="1"/>
      <c r="AW311" s="1"/>
      <c r="AX311" s="1"/>
      <c r="AY311" s="1"/>
      <c r="AZ311" s="1"/>
      <c r="BA311" s="1"/>
      <c r="BB311" s="1"/>
      <c r="BC311" s="1"/>
      <c r="BD311" s="1"/>
    </row>
    <row r="312" spans="1:56" ht="15" customHeight="1" x14ac:dyDescent="0.25">
      <c r="A312" s="42"/>
      <c r="B312" s="43"/>
      <c r="C312" s="44"/>
      <c r="D312" s="44"/>
      <c r="E312" s="44"/>
      <c r="F312" s="45"/>
      <c r="G312" s="45"/>
      <c r="H312" s="45"/>
      <c r="I312" s="45"/>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14"/>
      <c r="AR312" s="14"/>
      <c r="AS312" s="14"/>
      <c r="AT312" s="14"/>
      <c r="AU312" s="1"/>
      <c r="AV312" s="1"/>
      <c r="AW312" s="1"/>
      <c r="AX312" s="1"/>
      <c r="AY312" s="1"/>
      <c r="AZ312" s="1"/>
      <c r="BA312" s="1"/>
      <c r="BB312" s="1"/>
      <c r="BC312" s="1"/>
      <c r="BD312" s="1"/>
    </row>
    <row r="313" spans="1:56" ht="30" customHeight="1" x14ac:dyDescent="0.25">
      <c r="A313" s="42">
        <v>32</v>
      </c>
      <c r="B313" s="234" t="s">
        <v>130</v>
      </c>
      <c r="C313" s="235"/>
      <c r="D313" s="235"/>
      <c r="E313" s="235"/>
      <c r="F313" s="235"/>
      <c r="G313" s="235"/>
      <c r="H313" s="235"/>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14"/>
      <c r="AR313" s="14"/>
      <c r="AS313" s="14"/>
      <c r="AT313" s="14"/>
      <c r="AU313" s="1"/>
      <c r="AV313" s="1"/>
      <c r="AW313" s="1"/>
      <c r="AX313" s="1"/>
      <c r="AY313" s="1"/>
      <c r="AZ313" s="1"/>
      <c r="BA313" s="1"/>
      <c r="BB313" s="1"/>
      <c r="BC313" s="1"/>
      <c r="BD313" s="1"/>
    </row>
    <row r="314" spans="1:56" ht="2.25" customHeight="1" x14ac:dyDescent="0.25">
      <c r="A314" s="3"/>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
      <c r="AV314" s="1"/>
      <c r="AW314" s="1"/>
      <c r="AX314" s="1"/>
      <c r="AY314" s="1"/>
      <c r="AZ314" s="1"/>
      <c r="BA314" s="1"/>
      <c r="BB314" s="1"/>
      <c r="BC314" s="1"/>
      <c r="BD314" s="1"/>
    </row>
    <row r="315" spans="1:56" ht="15" customHeight="1" x14ac:dyDescent="0.25">
      <c r="A315" s="42"/>
      <c r="B315" s="43"/>
      <c r="C315" s="113" t="s">
        <v>131</v>
      </c>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4"/>
      <c r="AR315" s="14"/>
      <c r="AS315" s="14"/>
      <c r="AT315" s="14"/>
      <c r="AU315" s="1"/>
      <c r="AV315" s="1"/>
      <c r="AW315" s="1"/>
      <c r="AX315" s="1"/>
      <c r="AY315" s="1"/>
      <c r="AZ315" s="1"/>
      <c r="BA315" s="1"/>
      <c r="BB315" s="1"/>
      <c r="BC315" s="1"/>
      <c r="BD315" s="1"/>
    </row>
    <row r="316" spans="1:56" ht="2.25" customHeight="1" x14ac:dyDescent="0.25">
      <c r="A316" s="3"/>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
      <c r="AV316" s="1"/>
      <c r="AW316" s="1"/>
      <c r="AX316" s="1"/>
      <c r="AY316" s="1"/>
      <c r="AZ316" s="1"/>
      <c r="BA316" s="1"/>
      <c r="BB316" s="1"/>
      <c r="BC316" s="1"/>
      <c r="BD316" s="1"/>
    </row>
    <row r="317" spans="1:56" ht="15" customHeight="1" x14ac:dyDescent="0.25">
      <c r="A317" s="42"/>
      <c r="B317" s="43"/>
      <c r="C317" s="113" t="s">
        <v>132</v>
      </c>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4"/>
      <c r="AR317" s="14"/>
      <c r="AS317" s="14"/>
      <c r="AT317" s="14"/>
      <c r="AU317" s="1"/>
      <c r="AV317" s="1"/>
      <c r="AW317" s="1"/>
      <c r="AX317" s="1"/>
      <c r="AY317" s="1"/>
      <c r="AZ317" s="1"/>
      <c r="BA317" s="1"/>
      <c r="BB317" s="1"/>
      <c r="BC317" s="1"/>
      <c r="BD317" s="1"/>
    </row>
    <row r="318" spans="1:56" ht="15" customHeight="1" x14ac:dyDescent="0.25">
      <c r="A318" s="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
      <c r="AV318" s="1"/>
      <c r="AW318" s="1"/>
      <c r="AX318" s="1"/>
      <c r="AY318" s="1"/>
      <c r="AZ318" s="1"/>
      <c r="BA318" s="1"/>
      <c r="BB318" s="1"/>
      <c r="BC318" s="1"/>
      <c r="BD318" s="1"/>
    </row>
    <row r="319" spans="1:56" ht="15" customHeight="1" x14ac:dyDescent="0.25">
      <c r="A319" s="3">
        <v>33</v>
      </c>
      <c r="B319" s="123" t="s">
        <v>133</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4"/>
      <c r="AR319" s="14"/>
      <c r="AS319" s="14"/>
      <c r="AT319" s="14"/>
      <c r="AU319" s="1"/>
      <c r="AV319" s="1"/>
      <c r="AW319" s="1"/>
      <c r="AX319" s="1"/>
      <c r="AY319" s="1"/>
      <c r="AZ319" s="1"/>
      <c r="BA319" s="1"/>
      <c r="BB319" s="1"/>
      <c r="BC319" s="1"/>
      <c r="BD319" s="1"/>
    </row>
    <row r="320" spans="1:56" ht="2.25" customHeight="1" x14ac:dyDescent="0.25">
      <c r="A320" s="3"/>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
      <c r="AV320" s="1"/>
      <c r="AW320" s="1"/>
      <c r="AX320" s="1"/>
      <c r="AY320" s="1"/>
      <c r="AZ320" s="1"/>
      <c r="BA320" s="1"/>
      <c r="BB320" s="1"/>
      <c r="BC320" s="1"/>
      <c r="BD320" s="1"/>
    </row>
    <row r="321" spans="1:56" ht="15" customHeight="1" x14ac:dyDescent="0.25">
      <c r="A321" s="3"/>
      <c r="B321" s="217"/>
      <c r="C321" s="218"/>
      <c r="D321" s="218"/>
      <c r="E321" s="219"/>
      <c r="F321" s="14"/>
      <c r="G321" s="14" t="s">
        <v>134</v>
      </c>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
      <c r="AV321" s="1"/>
      <c r="AW321" s="1"/>
      <c r="AX321" s="1"/>
      <c r="AY321" s="1"/>
      <c r="AZ321" s="1"/>
      <c r="BA321" s="1"/>
      <c r="BB321" s="1"/>
      <c r="BC321" s="1"/>
      <c r="BD321" s="1"/>
    </row>
    <row r="322" spans="1:56" ht="15" customHeight="1" x14ac:dyDescent="0.25">
      <c r="A322" s="3"/>
      <c r="B322" s="39"/>
      <c r="C322" s="39"/>
      <c r="D322" s="39"/>
      <c r="E322" s="39"/>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
      <c r="AV322" s="1"/>
      <c r="AW322" s="1"/>
      <c r="AX322" s="1"/>
      <c r="AY322" s="1"/>
      <c r="AZ322" s="1"/>
      <c r="BA322" s="1"/>
      <c r="BB322" s="1"/>
      <c r="BC322" s="1"/>
      <c r="BD322" s="1"/>
    </row>
    <row r="323" spans="1:56" ht="15" customHeight="1" x14ac:dyDescent="0.25">
      <c r="A323" s="3">
        <v>34</v>
      </c>
      <c r="B323" s="220" t="s">
        <v>135</v>
      </c>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c r="AA323" s="220"/>
      <c r="AB323" s="220"/>
      <c r="AC323" s="220"/>
      <c r="AD323" s="220"/>
      <c r="AE323" s="220"/>
      <c r="AF323" s="220"/>
      <c r="AG323" s="220"/>
      <c r="AH323" s="220"/>
      <c r="AI323" s="220"/>
      <c r="AJ323" s="220"/>
      <c r="AK323" s="220"/>
      <c r="AL323" s="220"/>
      <c r="AM323" s="220"/>
      <c r="AN323" s="220"/>
      <c r="AO323" s="220"/>
      <c r="AP323" s="220"/>
      <c r="AQ323" s="23"/>
      <c r="AR323" s="23"/>
      <c r="AS323" s="23"/>
      <c r="AT323" s="23"/>
      <c r="AU323" s="1"/>
      <c r="AV323" s="1"/>
      <c r="AW323" s="1"/>
      <c r="AX323" s="1"/>
      <c r="AY323" s="1"/>
      <c r="AZ323" s="1"/>
      <c r="BA323" s="1"/>
      <c r="BB323" s="1"/>
      <c r="BC323" s="1"/>
      <c r="BD323" s="1"/>
    </row>
    <row r="324" spans="1:56" ht="2.25" customHeight="1" x14ac:dyDescent="0.25">
      <c r="A324" s="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23"/>
      <c r="AR324" s="23"/>
      <c r="AS324" s="23"/>
      <c r="AT324" s="23"/>
      <c r="AU324" s="1"/>
      <c r="AV324" s="1"/>
      <c r="AW324" s="1"/>
      <c r="AX324" s="1"/>
      <c r="AY324" s="1"/>
      <c r="AZ324" s="1"/>
      <c r="BA324" s="1"/>
      <c r="BB324" s="1"/>
      <c r="BC324" s="1"/>
      <c r="BD324" s="1"/>
    </row>
    <row r="325" spans="1:56" ht="15" customHeight="1" x14ac:dyDescent="0.25">
      <c r="A325" s="3"/>
      <c r="B325" s="221"/>
      <c r="C325" s="221"/>
      <c r="D325" s="221"/>
      <c r="E325" s="221"/>
      <c r="F325" s="40"/>
      <c r="G325" s="39" t="s">
        <v>136</v>
      </c>
      <c r="H325" s="39"/>
      <c r="I325" s="39"/>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23"/>
      <c r="AR325" s="23"/>
      <c r="AS325" s="23"/>
      <c r="AT325" s="23"/>
      <c r="AU325" s="1"/>
      <c r="AV325" s="1"/>
      <c r="AW325" s="1"/>
      <c r="AX325" s="1"/>
      <c r="AY325" s="1"/>
      <c r="AZ325" s="1"/>
      <c r="BA325" s="1"/>
      <c r="BB325" s="1"/>
      <c r="BC325" s="1"/>
      <c r="BD325" s="1"/>
    </row>
    <row r="326" spans="1:56" ht="2.25" customHeight="1" x14ac:dyDescent="0.25">
      <c r="A326" s="3"/>
      <c r="B326" s="39"/>
      <c r="C326" s="39"/>
      <c r="D326" s="39"/>
      <c r="E326" s="39"/>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
      <c r="AV326" s="1"/>
      <c r="AW326" s="1"/>
      <c r="AX326" s="1"/>
      <c r="AY326" s="1"/>
      <c r="AZ326" s="1"/>
      <c r="BA326" s="1"/>
      <c r="BB326" s="1"/>
      <c r="BC326" s="1"/>
      <c r="BD326" s="1"/>
    </row>
    <row r="327" spans="1:56" ht="15" customHeight="1" x14ac:dyDescent="0.25">
      <c r="A327" s="42"/>
      <c r="B327" s="43"/>
      <c r="C327" s="44"/>
      <c r="D327" s="44"/>
      <c r="E327" s="44"/>
      <c r="F327" s="45"/>
      <c r="G327" s="45"/>
      <c r="H327" s="45"/>
      <c r="I327" s="45"/>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14"/>
      <c r="AR327" s="14"/>
      <c r="AS327" s="14"/>
      <c r="AT327" s="14"/>
      <c r="AU327" s="1"/>
      <c r="AV327" s="1"/>
      <c r="AW327" s="1"/>
      <c r="AX327" s="1"/>
      <c r="AY327" s="1"/>
      <c r="AZ327" s="1"/>
      <c r="BA327" s="1"/>
      <c r="BB327" s="1"/>
      <c r="BC327" s="1"/>
      <c r="BD327" s="1"/>
    </row>
    <row r="328" spans="1:56" ht="15" customHeight="1" x14ac:dyDescent="0.25">
      <c r="A328" s="3"/>
      <c r="B328" s="144" t="s">
        <v>137</v>
      </c>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9"/>
      <c r="AQ328" s="14"/>
      <c r="AR328" s="14"/>
      <c r="AS328" s="14"/>
      <c r="AT328" s="14"/>
      <c r="AU328" s="1"/>
      <c r="AV328" s="1"/>
      <c r="AW328" s="1"/>
      <c r="AX328" s="1"/>
      <c r="AY328" s="1"/>
      <c r="AZ328" s="1"/>
      <c r="BA328" s="1"/>
      <c r="BB328" s="1"/>
      <c r="BC328" s="1"/>
      <c r="BD328" s="1"/>
    </row>
    <row r="329" spans="1:56" ht="15" customHeight="1" x14ac:dyDescent="0.25">
      <c r="A329" s="3"/>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
      <c r="AV329" s="1"/>
      <c r="AW329" s="1"/>
      <c r="AX329" s="1"/>
      <c r="AY329" s="1"/>
      <c r="AZ329" s="1"/>
      <c r="BA329" s="1"/>
      <c r="BB329" s="1"/>
      <c r="BC329" s="1"/>
      <c r="BD329" s="1"/>
    </row>
    <row r="330" spans="1:56" ht="2.25" customHeight="1" x14ac:dyDescent="0.25">
      <c r="A330" s="3"/>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
      <c r="AV330" s="1"/>
      <c r="AW330" s="1"/>
      <c r="AX330" s="1"/>
      <c r="AY330" s="1"/>
      <c r="AZ330" s="1"/>
      <c r="BA330" s="1"/>
      <c r="BB330" s="1"/>
      <c r="BC330" s="1"/>
      <c r="BD330" s="1"/>
    </row>
    <row r="331" spans="1:56" ht="15" customHeight="1" x14ac:dyDescent="0.25">
      <c r="A331" s="3">
        <v>35</v>
      </c>
      <c r="B331" s="125" t="s">
        <v>138</v>
      </c>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c r="AQ331" s="14"/>
      <c r="AR331" s="14"/>
      <c r="AS331" s="14"/>
      <c r="AT331" s="14"/>
      <c r="AU331" s="1"/>
      <c r="AV331" s="1"/>
      <c r="AW331" s="1"/>
      <c r="AX331" s="1"/>
      <c r="AY331" s="1"/>
      <c r="AZ331" s="1"/>
      <c r="BA331" s="1"/>
      <c r="BB331" s="1"/>
      <c r="BC331" s="1"/>
      <c r="BD331" s="1"/>
    </row>
    <row r="332" spans="1:56" ht="2.25" customHeight="1" x14ac:dyDescent="0.25">
      <c r="A332" s="3"/>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
      <c r="AV332" s="1"/>
      <c r="AW332" s="1"/>
      <c r="AX332" s="1"/>
      <c r="AY332" s="1"/>
      <c r="AZ332" s="1"/>
      <c r="BA332" s="1"/>
      <c r="BB332" s="1"/>
      <c r="BC332" s="1"/>
      <c r="BD332" s="1"/>
    </row>
    <row r="333" spans="1:56" ht="15" customHeight="1" x14ac:dyDescent="0.25">
      <c r="A333" s="3"/>
      <c r="B333" s="222" t="s">
        <v>139</v>
      </c>
      <c r="C333" s="222"/>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c r="AA333" s="222"/>
      <c r="AB333" s="222"/>
      <c r="AC333" s="222"/>
      <c r="AD333" s="222"/>
      <c r="AE333" s="222"/>
      <c r="AF333" s="222"/>
      <c r="AG333" s="222"/>
      <c r="AH333" s="222"/>
      <c r="AI333" s="222"/>
      <c r="AJ333" s="222"/>
      <c r="AK333" s="222"/>
      <c r="AL333" s="222"/>
      <c r="AM333" s="222"/>
      <c r="AN333" s="222"/>
      <c r="AO333" s="222"/>
      <c r="AP333" s="222"/>
      <c r="AQ333" s="14"/>
      <c r="AR333" s="14"/>
      <c r="AS333" s="14"/>
      <c r="AT333" s="14"/>
      <c r="AU333" s="1"/>
      <c r="AV333" s="1"/>
      <c r="AW333" s="1"/>
      <c r="AX333" s="1"/>
      <c r="AY333" s="1"/>
      <c r="AZ333" s="1"/>
      <c r="BA333" s="1"/>
      <c r="BB333" s="1"/>
      <c r="BC333" s="1"/>
      <c r="BD333" s="1"/>
    </row>
    <row r="334" spans="1:56" ht="2.25" customHeight="1" x14ac:dyDescent="0.25">
      <c r="A334" s="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
      <c r="AV334" s="1"/>
      <c r="AW334" s="1"/>
      <c r="AX334" s="1"/>
      <c r="AY334" s="1"/>
      <c r="AZ334" s="1"/>
      <c r="BA334" s="1"/>
      <c r="BB334" s="1"/>
      <c r="BC334" s="1"/>
      <c r="BD334" s="1"/>
    </row>
    <row r="335" spans="1:56" ht="15" customHeight="1" x14ac:dyDescent="0.25">
      <c r="A335" s="3"/>
      <c r="B335" s="103" t="s">
        <v>140</v>
      </c>
      <c r="C335" s="113"/>
      <c r="D335" s="113"/>
      <c r="E335" s="113"/>
      <c r="F335" s="113"/>
      <c r="G335" s="113"/>
      <c r="H335" s="113"/>
      <c r="I335" s="113"/>
      <c r="J335" s="113"/>
      <c r="K335" s="113"/>
      <c r="L335" s="113"/>
      <c r="M335" s="113"/>
      <c r="N335" s="113"/>
      <c r="O335" s="113"/>
      <c r="P335" s="14"/>
      <c r="Q335" s="155"/>
      <c r="R335" s="156"/>
      <c r="S335" s="156"/>
      <c r="T335" s="157"/>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46">
        <f>SUM(Q335,Q337,Q341)</f>
        <v>0</v>
      </c>
      <c r="AR335" s="14"/>
      <c r="AS335" s="14"/>
      <c r="AT335" s="14"/>
      <c r="AU335" s="1"/>
      <c r="AV335" s="1"/>
      <c r="AW335" s="1"/>
      <c r="AX335" s="1"/>
      <c r="AY335" s="1"/>
      <c r="AZ335" s="1"/>
      <c r="BA335" s="1"/>
      <c r="BB335" s="1"/>
      <c r="BC335" s="1"/>
      <c r="BD335" s="1"/>
    </row>
    <row r="336" spans="1:56" ht="2.25" customHeight="1" x14ac:dyDescent="0.25">
      <c r="A336" s="3"/>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
      <c r="AV336" s="1"/>
      <c r="AW336" s="1"/>
      <c r="AX336" s="1"/>
      <c r="AY336" s="1"/>
      <c r="AZ336" s="1"/>
      <c r="BA336" s="1"/>
      <c r="BB336" s="1"/>
      <c r="BC336" s="1"/>
      <c r="BD336" s="1"/>
    </row>
    <row r="337" spans="1:56" ht="15" customHeight="1" x14ac:dyDescent="0.25">
      <c r="A337" s="3"/>
      <c r="B337" s="103" t="s">
        <v>141</v>
      </c>
      <c r="C337" s="113"/>
      <c r="D337" s="113"/>
      <c r="E337" s="113"/>
      <c r="F337" s="113"/>
      <c r="G337" s="113"/>
      <c r="H337" s="113"/>
      <c r="I337" s="113"/>
      <c r="J337" s="113"/>
      <c r="K337" s="113"/>
      <c r="L337" s="113"/>
      <c r="M337" s="113"/>
      <c r="N337" s="113"/>
      <c r="O337" s="113"/>
      <c r="P337" s="14"/>
      <c r="Q337" s="155"/>
      <c r="R337" s="156"/>
      <c r="S337" s="156"/>
      <c r="T337" s="157"/>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
      <c r="AV337" s="1"/>
      <c r="AW337" s="1"/>
      <c r="AX337" s="1"/>
      <c r="AY337" s="1"/>
      <c r="AZ337" s="1"/>
      <c r="BA337" s="1"/>
      <c r="BB337" s="1"/>
      <c r="BC337" s="1"/>
      <c r="BD337" s="1"/>
    </row>
    <row r="338" spans="1:56" ht="2.25" customHeight="1" x14ac:dyDescent="0.25">
      <c r="A338" s="3"/>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
      <c r="AV338" s="1"/>
      <c r="AW338" s="1"/>
      <c r="AX338" s="1"/>
      <c r="AY338" s="1"/>
      <c r="AZ338" s="1"/>
      <c r="BA338" s="1"/>
      <c r="BB338" s="1"/>
      <c r="BC338" s="1"/>
      <c r="BD338" s="1"/>
    </row>
    <row r="339" spans="1:56" ht="15" customHeight="1" x14ac:dyDescent="0.25">
      <c r="A339" s="3"/>
      <c r="B339" s="103" t="s">
        <v>142</v>
      </c>
      <c r="C339" s="113"/>
      <c r="D339" s="113"/>
      <c r="E339" s="113"/>
      <c r="F339" s="113"/>
      <c r="G339" s="113"/>
      <c r="H339" s="113"/>
      <c r="I339" s="113"/>
      <c r="J339" s="113"/>
      <c r="K339" s="113"/>
      <c r="L339" s="113"/>
      <c r="M339" s="113"/>
      <c r="N339" s="113"/>
      <c r="O339" s="113"/>
      <c r="P339" s="14"/>
      <c r="Q339" s="155"/>
      <c r="R339" s="156"/>
      <c r="S339" s="156"/>
      <c r="T339" s="157"/>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
      <c r="AV339" s="1"/>
      <c r="AW339" s="1"/>
      <c r="AX339" s="1"/>
      <c r="AY339" s="1"/>
      <c r="AZ339" s="1"/>
      <c r="BA339" s="1"/>
      <c r="BB339" s="1"/>
      <c r="BC339" s="1"/>
      <c r="BD339" s="1"/>
    </row>
    <row r="340" spans="1:56" ht="2.25" customHeight="1" x14ac:dyDescent="0.25">
      <c r="A340" s="3"/>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
      <c r="AV340" s="1"/>
      <c r="AW340" s="1"/>
      <c r="AX340" s="1"/>
      <c r="AY340" s="1"/>
      <c r="AZ340" s="1"/>
      <c r="BA340" s="1"/>
      <c r="BB340" s="1"/>
      <c r="BC340" s="1"/>
      <c r="BD340" s="1"/>
    </row>
    <row r="341" spans="1:56" ht="15" customHeight="1" x14ac:dyDescent="0.25">
      <c r="A341" s="3"/>
      <c r="B341" s="103" t="s">
        <v>143</v>
      </c>
      <c r="C341" s="113"/>
      <c r="D341" s="113"/>
      <c r="E341" s="113"/>
      <c r="F341" s="113"/>
      <c r="G341" s="113"/>
      <c r="H341" s="113"/>
      <c r="I341" s="113"/>
      <c r="J341" s="113"/>
      <c r="K341" s="113"/>
      <c r="L341" s="113"/>
      <c r="M341" s="113"/>
      <c r="N341" s="113"/>
      <c r="O341" s="113"/>
      <c r="P341" s="14"/>
      <c r="Q341" s="155"/>
      <c r="R341" s="156"/>
      <c r="S341" s="156"/>
      <c r="T341" s="157"/>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
      <c r="AV341" s="1"/>
      <c r="AW341" s="1"/>
      <c r="AX341" s="1"/>
      <c r="AY341" s="1"/>
      <c r="AZ341" s="1"/>
      <c r="BA341" s="1"/>
      <c r="BB341" s="1"/>
      <c r="BC341" s="1"/>
      <c r="BD341" s="1"/>
    </row>
    <row r="342" spans="1:56" ht="2.25" customHeight="1" x14ac:dyDescent="0.25">
      <c r="A342" s="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
      <c r="AV342" s="1"/>
      <c r="AW342" s="1"/>
      <c r="AX342" s="1"/>
      <c r="AY342" s="1"/>
      <c r="AZ342" s="1"/>
      <c r="BA342" s="1"/>
      <c r="BB342" s="1"/>
      <c r="BC342" s="1"/>
      <c r="BD342" s="1"/>
    </row>
    <row r="343" spans="1:56" ht="15" customHeight="1" x14ac:dyDescent="0.25">
      <c r="A343" s="3"/>
      <c r="B343" s="103" t="s">
        <v>144</v>
      </c>
      <c r="C343" s="113"/>
      <c r="D343" s="113"/>
      <c r="E343" s="113"/>
      <c r="F343" s="113"/>
      <c r="G343" s="113"/>
      <c r="H343" s="113"/>
      <c r="I343" s="113"/>
      <c r="J343" s="113"/>
      <c r="K343" s="113"/>
      <c r="L343" s="113"/>
      <c r="M343" s="113"/>
      <c r="N343" s="113"/>
      <c r="O343" s="113"/>
      <c r="P343" s="14"/>
      <c r="Q343" s="240">
        <f>SUM(Q335,Q337,Q339,Q341)</f>
        <v>0</v>
      </c>
      <c r="R343" s="241"/>
      <c r="S343" s="241"/>
      <c r="T343" s="242"/>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
      <c r="AV343" s="1"/>
      <c r="AW343" s="1"/>
      <c r="AX343" s="1"/>
      <c r="AY343" s="1"/>
      <c r="AZ343" s="1"/>
      <c r="BA343" s="1"/>
      <c r="BB343" s="1"/>
      <c r="BC343" s="1"/>
      <c r="BD343" s="1"/>
    </row>
    <row r="344" spans="1:56" ht="15" customHeight="1" x14ac:dyDescent="0.25">
      <c r="A344" s="3"/>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
      <c r="AV344" s="1"/>
      <c r="AW344" s="1"/>
      <c r="AX344" s="1"/>
      <c r="AY344" s="1"/>
      <c r="AZ344" s="1"/>
      <c r="BA344" s="1"/>
      <c r="BB344" s="1"/>
      <c r="BC344" s="1"/>
      <c r="BD344" s="1"/>
    </row>
    <row r="345" spans="1:56" ht="15" customHeight="1" x14ac:dyDescent="0.25">
      <c r="A345" s="3">
        <v>36</v>
      </c>
      <c r="B345" s="123" t="s">
        <v>145</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4"/>
      <c r="AR345" s="14"/>
      <c r="AS345" s="14"/>
      <c r="AT345" s="14"/>
      <c r="AU345" s="1"/>
      <c r="AV345" s="1"/>
      <c r="AW345" s="1"/>
      <c r="AX345" s="1"/>
      <c r="AY345" s="1"/>
      <c r="AZ345" s="1"/>
      <c r="BA345" s="1"/>
      <c r="BB345" s="1"/>
      <c r="BC345" s="1"/>
      <c r="BD345" s="1"/>
    </row>
    <row r="346" spans="1:56" ht="2.25" customHeight="1" x14ac:dyDescent="0.25">
      <c r="A346" s="3"/>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
      <c r="AV346" s="1"/>
      <c r="AW346" s="1"/>
      <c r="AX346" s="1"/>
      <c r="AY346" s="1"/>
      <c r="AZ346" s="1"/>
      <c r="BA346" s="1"/>
      <c r="BB346" s="1"/>
      <c r="BC346" s="1"/>
      <c r="BD346" s="1"/>
    </row>
    <row r="347" spans="1:56" ht="15" customHeight="1" x14ac:dyDescent="0.25">
      <c r="A347" s="3"/>
      <c r="B347" s="217"/>
      <c r="C347" s="218"/>
      <c r="D347" s="218"/>
      <c r="E347" s="219"/>
      <c r="F347" s="14"/>
      <c r="G347" s="14" t="s">
        <v>136</v>
      </c>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
      <c r="AV347" s="1"/>
      <c r="AW347" s="1"/>
      <c r="AX347" s="1"/>
      <c r="AY347" s="1"/>
      <c r="AZ347" s="1"/>
      <c r="BA347" s="1"/>
      <c r="BB347" s="1"/>
      <c r="BC347" s="1"/>
      <c r="BD347" s="1"/>
    </row>
    <row r="348" spans="1:56" ht="15" customHeight="1" x14ac:dyDescent="0.25">
      <c r="A348" s="3"/>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
      <c r="AV348" s="1"/>
      <c r="AW348" s="1"/>
      <c r="AX348" s="1"/>
      <c r="AY348" s="1"/>
      <c r="AZ348" s="1"/>
      <c r="BA348" s="1"/>
      <c r="BB348" s="1"/>
      <c r="BC348" s="1"/>
      <c r="BD348" s="1"/>
    </row>
    <row r="349" spans="1:56" ht="15" customHeight="1" x14ac:dyDescent="0.25">
      <c r="A349" s="3">
        <v>37</v>
      </c>
      <c r="B349" s="123" t="s">
        <v>146</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4"/>
      <c r="AR349" s="14"/>
      <c r="AS349" s="14"/>
      <c r="AT349" s="14"/>
      <c r="AU349" s="1"/>
      <c r="AV349" s="1"/>
      <c r="AW349" s="1"/>
      <c r="AX349" s="1"/>
      <c r="AY349" s="1"/>
      <c r="AZ349" s="1"/>
      <c r="BA349" s="1"/>
      <c r="BB349" s="1"/>
      <c r="BC349" s="1"/>
      <c r="BD349" s="1"/>
    </row>
    <row r="350" spans="1:56" ht="2.25" customHeight="1" x14ac:dyDescent="0.25">
      <c r="A350" s="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
      <c r="AV350" s="1"/>
      <c r="AW350" s="1"/>
      <c r="AX350" s="1"/>
      <c r="AY350" s="1"/>
      <c r="AZ350" s="1"/>
      <c r="BA350" s="1"/>
      <c r="BB350" s="1"/>
      <c r="BC350" s="1"/>
      <c r="BD350" s="1"/>
    </row>
    <row r="351" spans="1:56" ht="15" customHeight="1" x14ac:dyDescent="0.25">
      <c r="A351" s="3"/>
      <c r="B351" s="217"/>
      <c r="C351" s="218"/>
      <c r="D351" s="218"/>
      <c r="E351" s="219"/>
      <c r="F351" s="14"/>
      <c r="G351" s="14" t="s">
        <v>147</v>
      </c>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
      <c r="AV351" s="1"/>
      <c r="AW351" s="1"/>
      <c r="AX351" s="1"/>
      <c r="AY351" s="1"/>
      <c r="AZ351" s="1"/>
      <c r="BA351" s="1"/>
      <c r="BB351" s="1"/>
      <c r="BC351" s="1"/>
      <c r="BD351" s="1"/>
    </row>
    <row r="352" spans="1:56" ht="15" customHeight="1" x14ac:dyDescent="0.25">
      <c r="A352" s="3"/>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
      <c r="AV352" s="1"/>
      <c r="AW352" s="1"/>
      <c r="AX352" s="1"/>
      <c r="AY352" s="1"/>
      <c r="AZ352" s="1"/>
      <c r="BA352" s="1"/>
      <c r="BB352" s="1"/>
      <c r="BC352" s="1"/>
      <c r="BD352" s="1"/>
    </row>
    <row r="353" spans="1:56" ht="15" customHeight="1" x14ac:dyDescent="0.25">
      <c r="A353" s="3">
        <v>38</v>
      </c>
      <c r="B353" s="168" t="s">
        <v>148</v>
      </c>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c r="AM353" s="159"/>
      <c r="AN353" s="159"/>
      <c r="AO353" s="159"/>
      <c r="AP353" s="159"/>
      <c r="AQ353" s="14"/>
      <c r="AR353" s="14"/>
      <c r="AS353" s="14"/>
      <c r="AT353" s="14"/>
      <c r="AU353" s="1"/>
      <c r="AV353" s="1"/>
      <c r="AW353" s="1"/>
      <c r="AX353" s="1"/>
      <c r="AY353" s="1"/>
      <c r="AZ353" s="1"/>
      <c r="BA353" s="1"/>
      <c r="BB353" s="1"/>
      <c r="BC353" s="1"/>
      <c r="BD353" s="1"/>
    </row>
    <row r="354" spans="1:56" ht="2.25" customHeight="1" x14ac:dyDescent="0.25">
      <c r="A354" s="3"/>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
      <c r="AV354" s="1"/>
      <c r="AW354" s="1"/>
      <c r="AX354" s="1"/>
      <c r="AY354" s="1"/>
      <c r="AZ354" s="1"/>
      <c r="BA354" s="1"/>
      <c r="BB354" s="1"/>
      <c r="BC354" s="1"/>
      <c r="BD354" s="1"/>
    </row>
    <row r="355" spans="1:56" ht="15" customHeight="1" x14ac:dyDescent="0.25">
      <c r="A355" s="3"/>
      <c r="B355" s="217"/>
      <c r="C355" s="218"/>
      <c r="D355" s="218"/>
      <c r="E355" s="219"/>
      <c r="F355" s="14"/>
      <c r="G355" s="14" t="s">
        <v>149</v>
      </c>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23"/>
      <c r="AR355" s="23"/>
      <c r="AS355" s="23"/>
      <c r="AT355" s="23"/>
      <c r="AU355" s="1"/>
      <c r="AV355" s="1"/>
      <c r="AW355" s="1"/>
      <c r="AX355" s="1"/>
      <c r="AY355" s="1"/>
      <c r="AZ355" s="1"/>
      <c r="BA355" s="1"/>
      <c r="BB355" s="1"/>
      <c r="BC355" s="1"/>
      <c r="BD355" s="1"/>
    </row>
    <row r="356" spans="1:56" ht="15" customHeight="1" x14ac:dyDescent="0.25">
      <c r="A356" s="3"/>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
      <c r="AV356" s="1"/>
      <c r="AW356" s="1"/>
      <c r="AX356" s="1"/>
      <c r="AY356" s="1"/>
      <c r="AZ356" s="1"/>
      <c r="BA356" s="1"/>
      <c r="BB356" s="1"/>
      <c r="BC356" s="1"/>
      <c r="BD356" s="1"/>
    </row>
    <row r="357" spans="1:56" ht="15" customHeight="1" x14ac:dyDescent="0.25">
      <c r="A357" s="3">
        <v>39</v>
      </c>
      <c r="B357" s="125" t="s">
        <v>150</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4"/>
      <c r="AR357" s="14"/>
      <c r="AS357" s="14"/>
      <c r="AT357" s="14"/>
      <c r="AU357" s="1"/>
      <c r="AV357" s="1"/>
      <c r="AW357" s="1"/>
      <c r="AX357" s="1"/>
      <c r="AY357" s="1"/>
      <c r="AZ357" s="1"/>
      <c r="BA357" s="1"/>
      <c r="BB357" s="1"/>
      <c r="BC357" s="1"/>
      <c r="BD357" s="1"/>
    </row>
    <row r="358" spans="1:56" ht="15" customHeight="1" x14ac:dyDescent="0.25">
      <c r="A358" s="3"/>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4"/>
      <c r="AR358" s="14"/>
      <c r="AS358" s="14"/>
      <c r="AT358" s="14"/>
      <c r="AU358" s="1"/>
      <c r="AV358" s="1"/>
      <c r="AW358" s="1"/>
      <c r="AX358" s="1"/>
      <c r="AY358" s="1"/>
      <c r="AZ358" s="1"/>
      <c r="BA358" s="1"/>
      <c r="BB358" s="1"/>
      <c r="BC358" s="1"/>
      <c r="BD358" s="1"/>
    </row>
    <row r="359" spans="1:56" ht="2.25" customHeight="1" x14ac:dyDescent="0.25">
      <c r="A359" s="3"/>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
      <c r="AV359" s="1"/>
      <c r="AW359" s="1"/>
      <c r="AX359" s="1"/>
      <c r="AY359" s="1"/>
      <c r="AZ359" s="1"/>
      <c r="BA359" s="1"/>
      <c r="BB359" s="1"/>
      <c r="BC359" s="1"/>
      <c r="BD359" s="1"/>
    </row>
    <row r="360" spans="1:56" ht="15" customHeight="1" x14ac:dyDescent="0.25">
      <c r="A360" s="3"/>
      <c r="B360" s="112" t="s">
        <v>151</v>
      </c>
      <c r="C360" s="113"/>
      <c r="D360" s="113"/>
      <c r="E360" s="113"/>
      <c r="F360" s="113"/>
      <c r="G360" s="113"/>
      <c r="H360" s="113"/>
      <c r="I360" s="113"/>
      <c r="J360" s="113"/>
      <c r="K360" s="113"/>
      <c r="L360" s="113"/>
      <c r="M360" s="113"/>
      <c r="N360" s="113"/>
      <c r="O360" s="113"/>
      <c r="P360" s="14"/>
      <c r="Q360" s="155"/>
      <c r="R360" s="156"/>
      <c r="S360" s="156"/>
      <c r="T360" s="157"/>
      <c r="U360" s="158" t="s">
        <v>152</v>
      </c>
      <c r="V360" s="159"/>
      <c r="W360" s="14"/>
      <c r="X360" s="152">
        <f>IF(Q360=0,0,((Q360/32)*300))</f>
        <v>0</v>
      </c>
      <c r="Y360" s="153"/>
      <c r="Z360" s="153"/>
      <c r="AA360" s="153"/>
      <c r="AB360" s="153"/>
      <c r="AC360" s="154"/>
      <c r="AD360" s="113" t="s">
        <v>153</v>
      </c>
      <c r="AE360" s="113"/>
      <c r="AF360" s="14"/>
      <c r="AG360" s="14"/>
      <c r="AH360" s="14"/>
      <c r="AI360" s="14"/>
      <c r="AJ360" s="14"/>
      <c r="AK360" s="14"/>
      <c r="AL360" s="14"/>
      <c r="AM360" s="14"/>
      <c r="AN360" s="14"/>
      <c r="AO360" s="14"/>
      <c r="AP360" s="14"/>
      <c r="AQ360" s="14"/>
      <c r="AR360" s="14"/>
      <c r="AS360" s="14"/>
      <c r="AT360" s="14"/>
      <c r="AU360" s="1"/>
      <c r="AV360" s="1"/>
      <c r="AW360" s="1"/>
      <c r="AX360" s="1"/>
      <c r="AY360" s="1"/>
      <c r="AZ360" s="1"/>
      <c r="BA360" s="1"/>
      <c r="BB360" s="1"/>
      <c r="BC360" s="1"/>
      <c r="BD360" s="1"/>
    </row>
    <row r="361" spans="1:56" ht="2.25" customHeight="1" x14ac:dyDescent="0.25">
      <c r="A361" s="3"/>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
      <c r="AV361" s="1"/>
      <c r="AW361" s="1"/>
      <c r="AX361" s="1"/>
      <c r="AY361" s="1"/>
      <c r="AZ361" s="1"/>
      <c r="BA361" s="1"/>
      <c r="BB361" s="1"/>
      <c r="BC361" s="1"/>
      <c r="BD361" s="1"/>
    </row>
    <row r="362" spans="1:56" ht="15" customHeight="1" x14ac:dyDescent="0.25">
      <c r="A362" s="3"/>
      <c r="B362" s="112" t="s">
        <v>154</v>
      </c>
      <c r="C362" s="113"/>
      <c r="D362" s="113"/>
      <c r="E362" s="113"/>
      <c r="F362" s="113"/>
      <c r="G362" s="113"/>
      <c r="H362" s="113"/>
      <c r="I362" s="113"/>
      <c r="J362" s="113"/>
      <c r="K362" s="113"/>
      <c r="L362" s="113"/>
      <c r="M362" s="113"/>
      <c r="N362" s="113"/>
      <c r="O362" s="113"/>
      <c r="P362" s="14"/>
      <c r="Q362" s="155"/>
      <c r="R362" s="156"/>
      <c r="S362" s="156"/>
      <c r="T362" s="157"/>
      <c r="U362" s="158" t="s">
        <v>152</v>
      </c>
      <c r="V362" s="159"/>
      <c r="W362" s="14"/>
      <c r="X362" s="152">
        <f>IF(Q362=0,0,((Q362/32)*300))</f>
        <v>0</v>
      </c>
      <c r="Y362" s="153"/>
      <c r="Z362" s="153"/>
      <c r="AA362" s="153"/>
      <c r="AB362" s="153"/>
      <c r="AC362" s="154"/>
      <c r="AD362" s="113" t="s">
        <v>153</v>
      </c>
      <c r="AE362" s="113"/>
      <c r="AF362" s="14"/>
      <c r="AG362" s="14"/>
      <c r="AH362" s="14"/>
      <c r="AI362" s="14"/>
      <c r="AJ362" s="14"/>
      <c r="AK362" s="14"/>
      <c r="AL362" s="14"/>
      <c r="AM362" s="14"/>
      <c r="AN362" s="14"/>
      <c r="AO362" s="14"/>
      <c r="AP362" s="14"/>
      <c r="AQ362" s="14"/>
      <c r="AR362" s="14"/>
      <c r="AS362" s="14"/>
      <c r="AT362" s="14"/>
      <c r="AU362" s="1"/>
      <c r="AV362" s="1"/>
      <c r="AW362" s="1"/>
      <c r="AX362" s="1"/>
      <c r="AY362" s="1"/>
      <c r="AZ362" s="1"/>
      <c r="BA362" s="1"/>
      <c r="BB362" s="1"/>
      <c r="BC362" s="1"/>
      <c r="BD362" s="1"/>
    </row>
    <row r="363" spans="1:56" ht="2.25" customHeight="1" x14ac:dyDescent="0.25">
      <c r="A363" s="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
      <c r="AV363" s="1"/>
      <c r="AW363" s="1"/>
      <c r="AX363" s="1"/>
      <c r="AY363" s="1"/>
      <c r="AZ363" s="1"/>
      <c r="BA363" s="1"/>
      <c r="BB363" s="1"/>
      <c r="BC363" s="1"/>
      <c r="BD363" s="1"/>
    </row>
    <row r="364" spans="1:56" ht="15" customHeight="1" x14ac:dyDescent="0.25">
      <c r="A364" s="3"/>
      <c r="B364" s="112" t="s">
        <v>155</v>
      </c>
      <c r="C364" s="113"/>
      <c r="D364" s="113"/>
      <c r="E364" s="113"/>
      <c r="F364" s="113"/>
      <c r="G364" s="113"/>
      <c r="H364" s="113"/>
      <c r="I364" s="113"/>
      <c r="J364" s="113"/>
      <c r="K364" s="113"/>
      <c r="L364" s="113"/>
      <c r="M364" s="113"/>
      <c r="N364" s="113"/>
      <c r="O364" s="113"/>
      <c r="P364" s="14"/>
      <c r="Q364" s="155"/>
      <c r="R364" s="156"/>
      <c r="S364" s="156"/>
      <c r="T364" s="157"/>
      <c r="U364" s="158" t="s">
        <v>152</v>
      </c>
      <c r="V364" s="159"/>
      <c r="W364" s="14"/>
      <c r="X364" s="152">
        <f>IF(Q364=0,0,((Q364/32)*155))</f>
        <v>0</v>
      </c>
      <c r="Y364" s="153"/>
      <c r="Z364" s="153"/>
      <c r="AA364" s="153"/>
      <c r="AB364" s="153"/>
      <c r="AC364" s="154"/>
      <c r="AD364" s="113" t="s">
        <v>153</v>
      </c>
      <c r="AE364" s="113"/>
      <c r="AF364" s="14"/>
      <c r="AG364" s="14"/>
      <c r="AH364" s="14"/>
      <c r="AI364" s="14"/>
      <c r="AJ364" s="14"/>
      <c r="AK364" s="14"/>
      <c r="AL364" s="14"/>
      <c r="AM364" s="14"/>
      <c r="AN364" s="14"/>
      <c r="AO364" s="14"/>
      <c r="AP364" s="14"/>
      <c r="AQ364" s="14"/>
      <c r="AR364" s="14"/>
      <c r="AS364" s="14"/>
      <c r="AT364" s="14"/>
      <c r="AU364" s="1"/>
      <c r="AV364" s="1"/>
      <c r="AW364" s="1"/>
      <c r="AX364" s="1"/>
      <c r="AY364" s="1"/>
      <c r="AZ364" s="1"/>
      <c r="BA364" s="1"/>
      <c r="BB364" s="1"/>
      <c r="BC364" s="1"/>
      <c r="BD364" s="1"/>
    </row>
    <row r="365" spans="1:56" ht="2.25" customHeight="1" x14ac:dyDescent="0.25">
      <c r="A365" s="3"/>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
      <c r="AV365" s="1"/>
      <c r="AW365" s="1"/>
      <c r="AX365" s="1"/>
      <c r="AY365" s="1"/>
      <c r="AZ365" s="1"/>
      <c r="BA365" s="1"/>
      <c r="BB365" s="1"/>
      <c r="BC365" s="1"/>
      <c r="BD365" s="1"/>
    </row>
    <row r="366" spans="1:56" ht="15" customHeight="1" x14ac:dyDescent="0.25">
      <c r="A366" s="3"/>
      <c r="B366" s="112" t="s">
        <v>156</v>
      </c>
      <c r="C366" s="113"/>
      <c r="D366" s="113"/>
      <c r="E366" s="113"/>
      <c r="F366" s="113"/>
      <c r="G366" s="113"/>
      <c r="H366" s="113"/>
      <c r="I366" s="113"/>
      <c r="J366" s="113"/>
      <c r="K366" s="113"/>
      <c r="L366" s="113"/>
      <c r="M366" s="113"/>
      <c r="N366" s="113"/>
      <c r="O366" s="113"/>
      <c r="P366" s="14"/>
      <c r="Q366" s="155"/>
      <c r="R366" s="156"/>
      <c r="S366" s="156"/>
      <c r="T366" s="157"/>
      <c r="U366" s="158" t="s">
        <v>152</v>
      </c>
      <c r="V366" s="159"/>
      <c r="W366" s="14"/>
      <c r="X366" s="152">
        <f>IF(Q366=0,0,((Q366/32)*155))</f>
        <v>0</v>
      </c>
      <c r="Y366" s="153"/>
      <c r="Z366" s="153"/>
      <c r="AA366" s="153"/>
      <c r="AB366" s="153"/>
      <c r="AC366" s="154"/>
      <c r="AD366" s="113" t="s">
        <v>153</v>
      </c>
      <c r="AE366" s="113"/>
      <c r="AF366" s="14"/>
      <c r="AG366" s="14"/>
      <c r="AH366" s="14"/>
      <c r="AI366" s="14"/>
      <c r="AJ366" s="14"/>
      <c r="AK366" s="14"/>
      <c r="AL366" s="14"/>
      <c r="AM366" s="14"/>
      <c r="AN366" s="14"/>
      <c r="AO366" s="14"/>
      <c r="AP366" s="14"/>
      <c r="AQ366" s="14"/>
      <c r="AR366" s="14"/>
      <c r="AS366" s="14"/>
      <c r="AT366" s="14"/>
      <c r="AU366" s="1"/>
      <c r="AV366" s="1"/>
      <c r="AW366" s="1"/>
      <c r="AX366" s="1"/>
      <c r="AY366" s="1"/>
      <c r="AZ366" s="1"/>
      <c r="BA366" s="1"/>
      <c r="BB366" s="1"/>
      <c r="BC366" s="1"/>
      <c r="BD366" s="1"/>
    </row>
    <row r="367" spans="1:56" ht="2.25" customHeight="1" x14ac:dyDescent="0.25">
      <c r="A367" s="112"/>
      <c r="B367" s="113"/>
      <c r="C367" s="113"/>
      <c r="D367" s="113"/>
      <c r="E367" s="113"/>
      <c r="F367" s="113"/>
      <c r="G367" s="113"/>
      <c r="H367" s="113"/>
      <c r="I367" s="113"/>
      <c r="J367" s="113"/>
      <c r="K367" s="113"/>
      <c r="L367" s="113"/>
      <c r="M367" s="113"/>
      <c r="N367" s="113"/>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
      <c r="AV367" s="1"/>
      <c r="AW367" s="1"/>
      <c r="AX367" s="1"/>
      <c r="AY367" s="1"/>
      <c r="AZ367" s="1"/>
      <c r="BA367" s="1"/>
      <c r="BB367" s="1"/>
      <c r="BC367" s="1"/>
      <c r="BD367" s="1"/>
    </row>
    <row r="368" spans="1:56" ht="15" customHeight="1" x14ac:dyDescent="0.25">
      <c r="A368" s="3"/>
      <c r="B368" s="112" t="s">
        <v>157</v>
      </c>
      <c r="C368" s="113"/>
      <c r="D368" s="113"/>
      <c r="E368" s="113"/>
      <c r="F368" s="113"/>
      <c r="G368" s="113"/>
      <c r="H368" s="113"/>
      <c r="I368" s="113"/>
      <c r="J368" s="113"/>
      <c r="K368" s="113"/>
      <c r="L368" s="113"/>
      <c r="M368" s="113"/>
      <c r="N368" s="113"/>
      <c r="O368" s="113"/>
      <c r="P368" s="14"/>
      <c r="Q368" s="155"/>
      <c r="R368" s="156"/>
      <c r="S368" s="156"/>
      <c r="T368" s="157"/>
      <c r="U368" s="158" t="s">
        <v>152</v>
      </c>
      <c r="V368" s="159"/>
      <c r="W368" s="14"/>
      <c r="X368" s="152">
        <f>IF(Q368=0,0,((Q368/32)*155))</f>
        <v>0</v>
      </c>
      <c r="Y368" s="153"/>
      <c r="Z368" s="153"/>
      <c r="AA368" s="153"/>
      <c r="AB368" s="153"/>
      <c r="AC368" s="154"/>
      <c r="AD368" s="113" t="s">
        <v>153</v>
      </c>
      <c r="AE368" s="113"/>
      <c r="AF368" s="14"/>
      <c r="AG368" s="14"/>
      <c r="AH368" s="14"/>
      <c r="AI368" s="14"/>
      <c r="AJ368" s="14"/>
      <c r="AK368" s="14"/>
      <c r="AL368" s="14"/>
      <c r="AM368" s="14"/>
      <c r="AN368" s="14"/>
      <c r="AO368" s="14"/>
      <c r="AP368" s="14"/>
      <c r="AQ368" s="14"/>
      <c r="AR368" s="14"/>
      <c r="AS368" s="14"/>
      <c r="AT368" s="14"/>
      <c r="AU368" s="1"/>
      <c r="AV368" s="1"/>
      <c r="AW368" s="1"/>
      <c r="AX368" s="1"/>
      <c r="AY368" s="1"/>
      <c r="AZ368" s="1"/>
      <c r="BA368" s="1"/>
      <c r="BB368" s="1"/>
      <c r="BC368" s="1"/>
      <c r="BD368" s="1"/>
    </row>
    <row r="369" spans="1:56" ht="2.25" customHeight="1" x14ac:dyDescent="0.25">
      <c r="A369" s="3"/>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83"/>
      <c r="AC369" s="14"/>
      <c r="AD369" s="14"/>
      <c r="AE369" s="14"/>
      <c r="AF369" s="14"/>
      <c r="AG369" s="14"/>
      <c r="AH369" s="14"/>
      <c r="AI369" s="14"/>
      <c r="AJ369" s="14"/>
      <c r="AK369" s="14"/>
      <c r="AL369" s="14"/>
      <c r="AM369" s="14"/>
      <c r="AN369" s="14"/>
      <c r="AO369" s="14"/>
      <c r="AP369" s="14"/>
      <c r="AQ369" s="14"/>
      <c r="AR369" s="14"/>
      <c r="AS369" s="14"/>
      <c r="AT369" s="14"/>
      <c r="AU369" s="1"/>
      <c r="AV369" s="1"/>
      <c r="AW369" s="1"/>
      <c r="AX369" s="1"/>
      <c r="AY369" s="1"/>
      <c r="AZ369" s="1"/>
      <c r="BA369" s="1"/>
      <c r="BB369" s="1"/>
      <c r="BC369" s="1"/>
      <c r="BD369" s="1"/>
    </row>
    <row r="370" spans="1:56" ht="15" customHeight="1" x14ac:dyDescent="0.25">
      <c r="A370" s="3"/>
      <c r="B370" s="112" t="s">
        <v>158</v>
      </c>
      <c r="C370" s="113"/>
      <c r="D370" s="113"/>
      <c r="E370" s="113"/>
      <c r="F370" s="113"/>
      <c r="G370" s="113"/>
      <c r="H370" s="113"/>
      <c r="I370" s="113"/>
      <c r="J370" s="113"/>
      <c r="K370" s="113"/>
      <c r="L370" s="113"/>
      <c r="M370" s="113"/>
      <c r="N370" s="113"/>
      <c r="O370" s="113"/>
      <c r="P370" s="14"/>
      <c r="Q370" s="155"/>
      <c r="R370" s="156"/>
      <c r="S370" s="156"/>
      <c r="T370" s="157"/>
      <c r="U370" s="158" t="s">
        <v>152</v>
      </c>
      <c r="V370" s="159"/>
      <c r="W370" s="14"/>
      <c r="X370" s="152">
        <f>IF(Q370=0,0,((Q370/32)*155))</f>
        <v>0</v>
      </c>
      <c r="Y370" s="153"/>
      <c r="Z370" s="153"/>
      <c r="AA370" s="153"/>
      <c r="AB370" s="153"/>
      <c r="AC370" s="154"/>
      <c r="AD370" s="113" t="s">
        <v>153</v>
      </c>
      <c r="AE370" s="113"/>
      <c r="AF370" s="14"/>
      <c r="AG370" s="14"/>
      <c r="AH370" s="14"/>
      <c r="AI370" s="14"/>
      <c r="AJ370" s="14"/>
      <c r="AK370" s="14"/>
      <c r="AL370" s="14"/>
      <c r="AM370" s="14"/>
      <c r="AN370" s="14"/>
      <c r="AO370" s="14"/>
      <c r="AP370" s="14"/>
      <c r="AQ370" s="14"/>
      <c r="AR370" s="14"/>
      <c r="AS370" s="14"/>
      <c r="AT370" s="14"/>
      <c r="AU370" s="1"/>
      <c r="AV370" s="1"/>
      <c r="AW370" s="1"/>
      <c r="AX370" s="1"/>
      <c r="AY370" s="1"/>
      <c r="AZ370" s="1"/>
      <c r="BA370" s="1"/>
      <c r="BB370" s="1"/>
      <c r="BC370" s="1"/>
      <c r="BD370" s="1"/>
    </row>
    <row r="371" spans="1:56" ht="2.25" customHeight="1" x14ac:dyDescent="0.25">
      <c r="A371" s="3"/>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
      <c r="AV371" s="1"/>
      <c r="AW371" s="1"/>
      <c r="AX371" s="1"/>
      <c r="AY371" s="1"/>
      <c r="AZ371" s="1"/>
      <c r="BA371" s="1"/>
      <c r="BB371" s="1"/>
      <c r="BC371" s="1"/>
      <c r="BD371" s="1"/>
    </row>
    <row r="372" spans="1:56" ht="15" customHeight="1" x14ac:dyDescent="0.25">
      <c r="A372" s="3"/>
      <c r="B372" s="112" t="s">
        <v>159</v>
      </c>
      <c r="C372" s="113"/>
      <c r="D372" s="113"/>
      <c r="E372" s="113"/>
      <c r="F372" s="113"/>
      <c r="G372" s="113"/>
      <c r="H372" s="113"/>
      <c r="I372" s="113"/>
      <c r="J372" s="113"/>
      <c r="K372" s="113"/>
      <c r="L372" s="113"/>
      <c r="M372" s="113"/>
      <c r="N372" s="113"/>
      <c r="O372" s="113"/>
      <c r="P372" s="14"/>
      <c r="Q372" s="155"/>
      <c r="R372" s="156"/>
      <c r="S372" s="156"/>
      <c r="T372" s="157"/>
      <c r="U372" s="158" t="s">
        <v>152</v>
      </c>
      <c r="V372" s="159"/>
      <c r="W372" s="14"/>
      <c r="X372" s="152">
        <f>IF(Q372=0,0,((Q372/32)*155))</f>
        <v>0</v>
      </c>
      <c r="Y372" s="153"/>
      <c r="Z372" s="153"/>
      <c r="AA372" s="153"/>
      <c r="AB372" s="153"/>
      <c r="AC372" s="154"/>
      <c r="AD372" s="113" t="s">
        <v>153</v>
      </c>
      <c r="AE372" s="113"/>
      <c r="AF372" s="14"/>
      <c r="AG372" s="14"/>
      <c r="AH372" s="14"/>
      <c r="AI372" s="14"/>
      <c r="AJ372" s="14"/>
      <c r="AK372" s="14"/>
      <c r="AL372" s="14"/>
      <c r="AM372" s="14"/>
      <c r="AN372" s="14"/>
      <c r="AO372" s="14"/>
      <c r="AP372" s="14"/>
      <c r="AQ372" s="14"/>
      <c r="AR372" s="14"/>
      <c r="AS372" s="14"/>
      <c r="AT372" s="14"/>
      <c r="AU372" s="1"/>
      <c r="AV372" s="1"/>
      <c r="AW372" s="1"/>
      <c r="AX372" s="1"/>
      <c r="AY372" s="1"/>
      <c r="AZ372" s="1"/>
      <c r="BA372" s="1"/>
      <c r="BB372" s="1"/>
      <c r="BC372" s="1"/>
      <c r="BD372" s="1"/>
    </row>
    <row r="373" spans="1:56" ht="2.25" customHeight="1" x14ac:dyDescent="0.25">
      <c r="A373" s="3"/>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
      <c r="AV373" s="1"/>
      <c r="AW373" s="1"/>
      <c r="AX373" s="1"/>
      <c r="AY373" s="1"/>
      <c r="AZ373" s="1"/>
      <c r="BA373" s="1"/>
      <c r="BB373" s="1"/>
      <c r="BC373" s="1"/>
      <c r="BD373" s="1"/>
    </row>
    <row r="374" spans="1:56" ht="15" customHeight="1" x14ac:dyDescent="0.25">
      <c r="A374" s="3"/>
      <c r="B374" s="112" t="s">
        <v>160</v>
      </c>
      <c r="C374" s="113"/>
      <c r="D374" s="113"/>
      <c r="E374" s="113"/>
      <c r="F374" s="113"/>
      <c r="G374" s="113"/>
      <c r="H374" s="113"/>
      <c r="I374" s="113"/>
      <c r="J374" s="113"/>
      <c r="K374" s="113"/>
      <c r="L374" s="113"/>
      <c r="M374" s="113"/>
      <c r="N374" s="113"/>
      <c r="O374" s="113"/>
      <c r="P374" s="14"/>
      <c r="Q374" s="155"/>
      <c r="R374" s="156"/>
      <c r="S374" s="156"/>
      <c r="T374" s="157"/>
      <c r="U374" s="158" t="s">
        <v>152</v>
      </c>
      <c r="V374" s="159"/>
      <c r="W374" s="14"/>
      <c r="X374" s="152">
        <f>IF(Q374=0,0,((Q374/32)*155))</f>
        <v>0</v>
      </c>
      <c r="Y374" s="153"/>
      <c r="Z374" s="153"/>
      <c r="AA374" s="153"/>
      <c r="AB374" s="153"/>
      <c r="AC374" s="154"/>
      <c r="AD374" s="113" t="s">
        <v>153</v>
      </c>
      <c r="AE374" s="113"/>
      <c r="AF374" s="14"/>
      <c r="AG374" s="14"/>
      <c r="AH374" s="14"/>
      <c r="AI374" s="14"/>
      <c r="AJ374" s="14"/>
      <c r="AK374" s="14"/>
      <c r="AL374" s="14"/>
      <c r="AM374" s="14"/>
      <c r="AN374" s="14"/>
      <c r="AO374" s="14"/>
      <c r="AP374" s="14"/>
      <c r="AQ374" s="14"/>
      <c r="AR374" s="14"/>
      <c r="AS374" s="14"/>
      <c r="AT374" s="14"/>
      <c r="AU374" s="1"/>
      <c r="AV374" s="1"/>
      <c r="AW374" s="1"/>
      <c r="AX374" s="1"/>
      <c r="AY374" s="1"/>
      <c r="AZ374" s="1"/>
      <c r="BA374" s="1"/>
      <c r="BB374" s="1"/>
      <c r="BC374" s="1"/>
      <c r="BD374" s="1"/>
    </row>
    <row r="375" spans="1:56" ht="2.25" customHeight="1" x14ac:dyDescent="0.25">
      <c r="A375" s="3"/>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
      <c r="AV375" s="1"/>
      <c r="AW375" s="1"/>
      <c r="AX375" s="1"/>
      <c r="AY375" s="1"/>
      <c r="AZ375" s="1"/>
      <c r="BA375" s="1"/>
      <c r="BB375" s="1"/>
      <c r="BC375" s="1"/>
      <c r="BD375" s="1"/>
    </row>
    <row r="376" spans="1:56" ht="15" customHeight="1" x14ac:dyDescent="0.25">
      <c r="A376" s="3"/>
      <c r="B376" s="112" t="s">
        <v>161</v>
      </c>
      <c r="C376" s="113"/>
      <c r="D376" s="113"/>
      <c r="E376" s="113"/>
      <c r="F376" s="113"/>
      <c r="G376" s="113"/>
      <c r="H376" s="113"/>
      <c r="I376" s="113"/>
      <c r="J376" s="113"/>
      <c r="K376" s="113"/>
      <c r="L376" s="113"/>
      <c r="M376" s="113"/>
      <c r="N376" s="113"/>
      <c r="O376" s="113"/>
      <c r="P376" s="14"/>
      <c r="Q376" s="155"/>
      <c r="R376" s="156"/>
      <c r="S376" s="156"/>
      <c r="T376" s="157"/>
      <c r="U376" s="158" t="s">
        <v>152</v>
      </c>
      <c r="V376" s="159"/>
      <c r="W376" s="14"/>
      <c r="X376" s="152">
        <f>IF(Q376=0,0,((Q376/32)*155))</f>
        <v>0</v>
      </c>
      <c r="Y376" s="153"/>
      <c r="Z376" s="153"/>
      <c r="AA376" s="153"/>
      <c r="AB376" s="153"/>
      <c r="AC376" s="154"/>
      <c r="AD376" s="113" t="s">
        <v>153</v>
      </c>
      <c r="AE376" s="113"/>
      <c r="AF376" s="14"/>
      <c r="AG376" s="14"/>
      <c r="AH376" s="14"/>
      <c r="AI376" s="14"/>
      <c r="AJ376" s="14"/>
      <c r="AK376" s="14"/>
      <c r="AL376" s="14"/>
      <c r="AM376" s="14"/>
      <c r="AN376" s="14"/>
      <c r="AO376" s="14"/>
      <c r="AP376" s="14"/>
      <c r="AQ376" s="14"/>
      <c r="AR376" s="14"/>
      <c r="AS376" s="14"/>
      <c r="AT376" s="14"/>
      <c r="AU376" s="1"/>
      <c r="AV376" s="1"/>
      <c r="AW376" s="1"/>
      <c r="AX376" s="1"/>
      <c r="AY376" s="1"/>
      <c r="AZ376" s="1"/>
      <c r="BA376" s="1"/>
      <c r="BB376" s="1"/>
      <c r="BC376" s="1"/>
      <c r="BD376" s="1"/>
    </row>
    <row r="377" spans="1:56" ht="2.25" customHeight="1" x14ac:dyDescent="0.25">
      <c r="A377" s="3"/>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
      <c r="AV377" s="1"/>
      <c r="AW377" s="1"/>
      <c r="AX377" s="1"/>
      <c r="AY377" s="1"/>
      <c r="AZ377" s="1"/>
      <c r="BA377" s="1"/>
      <c r="BB377" s="1"/>
      <c r="BC377" s="1"/>
      <c r="BD377" s="1"/>
    </row>
    <row r="378" spans="1:56" ht="15" customHeight="1" x14ac:dyDescent="0.25">
      <c r="A378" s="3"/>
      <c r="B378" s="112" t="s">
        <v>162</v>
      </c>
      <c r="C378" s="113"/>
      <c r="D378" s="113"/>
      <c r="E378" s="113"/>
      <c r="F378" s="113"/>
      <c r="G378" s="113"/>
      <c r="H378" s="113"/>
      <c r="I378" s="113"/>
      <c r="J378" s="113"/>
      <c r="K378" s="113"/>
      <c r="L378" s="113"/>
      <c r="M378" s="113"/>
      <c r="N378" s="113"/>
      <c r="O378" s="113"/>
      <c r="P378" s="14"/>
      <c r="Q378" s="155"/>
      <c r="R378" s="156"/>
      <c r="S378" s="156"/>
      <c r="T378" s="157"/>
      <c r="U378" s="158" t="s">
        <v>152</v>
      </c>
      <c r="V378" s="159"/>
      <c r="W378" s="14"/>
      <c r="X378" s="152">
        <f>IF(Q378=0,0,((Q378/32)*175))</f>
        <v>0</v>
      </c>
      <c r="Y378" s="153"/>
      <c r="Z378" s="153"/>
      <c r="AA378" s="153"/>
      <c r="AB378" s="153"/>
      <c r="AC378" s="154"/>
      <c r="AD378" s="113" t="s">
        <v>153</v>
      </c>
      <c r="AE378" s="113"/>
      <c r="AF378" s="14"/>
      <c r="AG378" s="14"/>
      <c r="AH378" s="14"/>
      <c r="AI378" s="14"/>
      <c r="AJ378" s="14"/>
      <c r="AK378" s="14"/>
      <c r="AL378" s="14"/>
      <c r="AM378" s="14"/>
      <c r="AN378" s="14"/>
      <c r="AO378" s="14"/>
      <c r="AP378" s="14"/>
      <c r="AQ378" s="14"/>
      <c r="AR378" s="14"/>
      <c r="AS378" s="14"/>
      <c r="AT378" s="14"/>
      <c r="AU378" s="1"/>
      <c r="AV378" s="1"/>
      <c r="AW378" s="1"/>
      <c r="AX378" s="1"/>
      <c r="AY378" s="1"/>
      <c r="AZ378" s="1"/>
      <c r="BA378" s="1"/>
      <c r="BB378" s="1"/>
      <c r="BC378" s="1"/>
      <c r="BD378" s="1"/>
    </row>
    <row r="379" spans="1:56" ht="2.25" customHeight="1" x14ac:dyDescent="0.25">
      <c r="A379" s="3"/>
      <c r="B379" s="15"/>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
      <c r="AV379" s="1"/>
      <c r="AW379" s="1"/>
      <c r="AX379" s="1"/>
      <c r="AY379" s="1"/>
      <c r="AZ379" s="1"/>
      <c r="BA379" s="1"/>
      <c r="BB379" s="1"/>
      <c r="BC379" s="1"/>
      <c r="BD379" s="1"/>
    </row>
    <row r="380" spans="1:56" ht="15" customHeight="1" x14ac:dyDescent="0.25">
      <c r="A380" s="3"/>
      <c r="B380" s="112" t="s">
        <v>163</v>
      </c>
      <c r="C380" s="113"/>
      <c r="D380" s="113"/>
      <c r="E380" s="113"/>
      <c r="F380" s="113"/>
      <c r="G380" s="113"/>
      <c r="H380" s="113"/>
      <c r="I380" s="113"/>
      <c r="J380" s="113"/>
      <c r="K380" s="113"/>
      <c r="L380" s="113"/>
      <c r="M380" s="113"/>
      <c r="N380" s="113"/>
      <c r="O380" s="113"/>
      <c r="P380" s="14"/>
      <c r="Q380" s="155"/>
      <c r="R380" s="156"/>
      <c r="S380" s="156"/>
      <c r="T380" s="157"/>
      <c r="U380" s="158" t="s">
        <v>152</v>
      </c>
      <c r="V380" s="159"/>
      <c r="W380" s="14"/>
      <c r="X380" s="152">
        <f>IF(Q380=0,0,((Q380/32)*175))</f>
        <v>0</v>
      </c>
      <c r="Y380" s="153"/>
      <c r="Z380" s="153"/>
      <c r="AA380" s="153"/>
      <c r="AB380" s="153"/>
      <c r="AC380" s="154"/>
      <c r="AD380" s="113" t="s">
        <v>153</v>
      </c>
      <c r="AE380" s="113"/>
      <c r="AF380" s="14"/>
      <c r="AG380" s="14"/>
      <c r="AH380" s="14"/>
      <c r="AI380" s="14"/>
      <c r="AJ380" s="14"/>
      <c r="AK380" s="14"/>
      <c r="AL380" s="14"/>
      <c r="AM380" s="14"/>
      <c r="AN380" s="14"/>
      <c r="AO380" s="14"/>
      <c r="AP380" s="14"/>
      <c r="AQ380" s="14"/>
      <c r="AR380" s="14"/>
      <c r="AS380" s="14"/>
      <c r="AT380" s="14"/>
      <c r="AU380" s="1"/>
      <c r="AV380" s="1"/>
      <c r="AW380" s="1"/>
      <c r="AX380" s="1"/>
      <c r="AY380" s="1"/>
      <c r="AZ380" s="1"/>
      <c r="BA380" s="1"/>
      <c r="BB380" s="1"/>
      <c r="BC380" s="1"/>
      <c r="BD380" s="1"/>
    </row>
    <row r="381" spans="1:56" ht="2.25" customHeight="1" x14ac:dyDescent="0.25">
      <c r="A381" s="3"/>
      <c r="B381" s="15"/>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
      <c r="AV381" s="1"/>
      <c r="AW381" s="1"/>
      <c r="AX381" s="1"/>
      <c r="AY381" s="1"/>
      <c r="AZ381" s="1"/>
      <c r="BA381" s="1"/>
      <c r="BB381" s="1"/>
      <c r="BC381" s="1"/>
      <c r="BD381" s="1"/>
    </row>
    <row r="382" spans="1:56" ht="15" customHeight="1" x14ac:dyDescent="0.25">
      <c r="A382" s="112" t="s">
        <v>164</v>
      </c>
      <c r="B382" s="113"/>
      <c r="C382" s="113"/>
      <c r="D382" s="113"/>
      <c r="E382" s="113"/>
      <c r="F382" s="113"/>
      <c r="G382" s="113"/>
      <c r="H382" s="113"/>
      <c r="I382" s="113"/>
      <c r="J382" s="113"/>
      <c r="K382" s="113"/>
      <c r="L382" s="113"/>
      <c r="M382" s="113"/>
      <c r="N382" s="113"/>
      <c r="O382" s="113"/>
      <c r="P382" s="14"/>
      <c r="Q382" s="155"/>
      <c r="R382" s="156"/>
      <c r="S382" s="156"/>
      <c r="T382" s="157"/>
      <c r="U382" s="158" t="s">
        <v>152</v>
      </c>
      <c r="V382" s="159"/>
      <c r="W382" s="14"/>
      <c r="X382" s="152">
        <f>IF(Q382=0,0,((Q382/32)*175))</f>
        <v>0</v>
      </c>
      <c r="Y382" s="153"/>
      <c r="Z382" s="153"/>
      <c r="AA382" s="153"/>
      <c r="AB382" s="153"/>
      <c r="AC382" s="154"/>
      <c r="AD382" s="113" t="s">
        <v>153</v>
      </c>
      <c r="AE382" s="113"/>
      <c r="AF382" s="14"/>
      <c r="AG382" s="14"/>
      <c r="AH382" s="14"/>
      <c r="AI382" s="14"/>
      <c r="AJ382" s="14"/>
      <c r="AK382" s="14"/>
      <c r="AL382" s="14"/>
      <c r="AM382" s="14"/>
      <c r="AN382" s="14"/>
      <c r="AO382" s="14"/>
      <c r="AP382" s="14"/>
      <c r="AQ382" s="14"/>
      <c r="AR382" s="14"/>
      <c r="AS382" s="14"/>
      <c r="AT382" s="14"/>
      <c r="AU382" s="1"/>
      <c r="AV382" s="1"/>
      <c r="AW382" s="1"/>
      <c r="AX382" s="1"/>
      <c r="AY382" s="1"/>
      <c r="AZ382" s="1"/>
      <c r="BA382" s="1"/>
      <c r="BB382" s="1"/>
      <c r="BC382" s="1"/>
      <c r="BD382" s="1"/>
    </row>
    <row r="383" spans="1:56" ht="2.25" customHeight="1" x14ac:dyDescent="0.25">
      <c r="A383" s="3"/>
      <c r="B383" s="15"/>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83"/>
      <c r="AC383" s="14"/>
      <c r="AD383" s="14"/>
      <c r="AE383" s="14"/>
      <c r="AF383" s="14"/>
      <c r="AG383" s="14"/>
      <c r="AH383" s="14"/>
      <c r="AI383" s="14"/>
      <c r="AJ383" s="14"/>
      <c r="AK383" s="14"/>
      <c r="AL383" s="14"/>
      <c r="AM383" s="14"/>
      <c r="AN383" s="14"/>
      <c r="AO383" s="14"/>
      <c r="AP383" s="14"/>
      <c r="AQ383" s="14"/>
      <c r="AR383" s="14"/>
      <c r="AS383" s="14"/>
      <c r="AT383" s="14"/>
      <c r="AU383" s="1"/>
      <c r="AV383" s="1"/>
      <c r="AW383" s="1"/>
      <c r="AX383" s="1"/>
      <c r="AY383" s="1"/>
      <c r="AZ383" s="1"/>
      <c r="BA383" s="1"/>
      <c r="BB383" s="1"/>
      <c r="BC383" s="1"/>
      <c r="BD383" s="1"/>
    </row>
    <row r="384" spans="1:56" ht="15" customHeight="1" x14ac:dyDescent="0.25">
      <c r="A384" s="3"/>
      <c r="B384" s="112" t="s">
        <v>165</v>
      </c>
      <c r="C384" s="113"/>
      <c r="D384" s="113"/>
      <c r="E384" s="113"/>
      <c r="F384" s="113"/>
      <c r="G384" s="113"/>
      <c r="H384" s="113"/>
      <c r="I384" s="113"/>
      <c r="J384" s="113"/>
      <c r="K384" s="113"/>
      <c r="L384" s="113"/>
      <c r="M384" s="113"/>
      <c r="N384" s="113"/>
      <c r="O384" s="113"/>
      <c r="P384" s="14"/>
      <c r="Q384" s="155"/>
      <c r="R384" s="156"/>
      <c r="S384" s="156"/>
      <c r="T384" s="157"/>
      <c r="U384" s="158" t="s">
        <v>152</v>
      </c>
      <c r="V384" s="159"/>
      <c r="W384" s="14"/>
      <c r="X384" s="152">
        <f>IF(Q384=0,0,((Q384/32)*175))</f>
        <v>0</v>
      </c>
      <c r="Y384" s="153"/>
      <c r="Z384" s="153"/>
      <c r="AA384" s="153"/>
      <c r="AB384" s="153"/>
      <c r="AC384" s="154"/>
      <c r="AD384" s="113" t="s">
        <v>153</v>
      </c>
      <c r="AE384" s="113"/>
      <c r="AF384" s="14"/>
      <c r="AG384" s="14"/>
      <c r="AH384" s="14"/>
      <c r="AI384" s="14"/>
      <c r="AJ384" s="14"/>
      <c r="AK384" s="14"/>
      <c r="AL384" s="14"/>
      <c r="AM384" s="14"/>
      <c r="AN384" s="14"/>
      <c r="AO384" s="14"/>
      <c r="AP384" s="14"/>
      <c r="AQ384" s="14"/>
      <c r="AR384" s="14"/>
      <c r="AS384" s="14"/>
      <c r="AT384" s="14"/>
      <c r="AU384" s="1"/>
      <c r="AV384" s="1"/>
      <c r="AW384" s="1"/>
      <c r="AX384" s="1"/>
      <c r="AY384" s="1"/>
      <c r="AZ384" s="1"/>
      <c r="BA384" s="1"/>
      <c r="BB384" s="1"/>
      <c r="BC384" s="1"/>
      <c r="BD384" s="1"/>
    </row>
    <row r="385" spans="1:56" ht="2.25" customHeight="1" x14ac:dyDescent="0.25">
      <c r="A385" s="3"/>
      <c r="B385" s="15"/>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
      <c r="AV385" s="1"/>
      <c r="AW385" s="1"/>
      <c r="AX385" s="1"/>
      <c r="AY385" s="1"/>
      <c r="AZ385" s="1"/>
      <c r="BA385" s="1"/>
      <c r="BB385" s="1"/>
      <c r="BC385" s="1"/>
      <c r="BD385" s="1"/>
    </row>
    <row r="386" spans="1:56" ht="15" customHeight="1" x14ac:dyDescent="0.25">
      <c r="A386" s="3"/>
      <c r="B386" s="112" t="s">
        <v>166</v>
      </c>
      <c r="C386" s="113"/>
      <c r="D386" s="113"/>
      <c r="E386" s="113"/>
      <c r="F386" s="113"/>
      <c r="G386" s="113"/>
      <c r="H386" s="113"/>
      <c r="I386" s="113"/>
      <c r="J386" s="113"/>
      <c r="K386" s="113"/>
      <c r="L386" s="113"/>
      <c r="M386" s="113"/>
      <c r="N386" s="113"/>
      <c r="O386" s="113"/>
      <c r="P386" s="14"/>
      <c r="Q386" s="155"/>
      <c r="R386" s="156"/>
      <c r="S386" s="156"/>
      <c r="T386" s="157"/>
      <c r="U386" s="158" t="s">
        <v>152</v>
      </c>
      <c r="V386" s="159"/>
      <c r="W386" s="14"/>
      <c r="X386" s="152">
        <f>IF(Q386=0,0,((Q386/32)*155))</f>
        <v>0</v>
      </c>
      <c r="Y386" s="153"/>
      <c r="Z386" s="153"/>
      <c r="AA386" s="153"/>
      <c r="AB386" s="153"/>
      <c r="AC386" s="154"/>
      <c r="AD386" s="113" t="s">
        <v>153</v>
      </c>
      <c r="AE386" s="113"/>
      <c r="AF386" s="14"/>
      <c r="AG386" s="14"/>
      <c r="AH386" s="14"/>
      <c r="AI386" s="14"/>
      <c r="AJ386" s="14"/>
      <c r="AK386" s="14"/>
      <c r="AL386" s="14"/>
      <c r="AM386" s="14"/>
      <c r="AN386" s="14"/>
      <c r="AO386" s="14"/>
      <c r="AP386" s="14"/>
      <c r="AQ386" s="14"/>
      <c r="AR386" s="14"/>
      <c r="AS386" s="14"/>
      <c r="AT386" s="14"/>
      <c r="AU386" s="1"/>
      <c r="AV386" s="1"/>
      <c r="AW386" s="1"/>
      <c r="AX386" s="1"/>
      <c r="AY386" s="1"/>
      <c r="AZ386" s="1"/>
      <c r="BA386" s="1"/>
      <c r="BB386" s="1"/>
      <c r="BC386" s="1"/>
      <c r="BD386" s="1"/>
    </row>
    <row r="387" spans="1:56" ht="2.25" customHeight="1" x14ac:dyDescent="0.25">
      <c r="A387" s="3"/>
      <c r="B387" s="1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
      <c r="AV387" s="1"/>
      <c r="AW387" s="1"/>
      <c r="AX387" s="1"/>
      <c r="AY387" s="1"/>
      <c r="AZ387" s="1"/>
      <c r="BA387" s="1"/>
      <c r="BB387" s="1"/>
      <c r="BC387" s="1"/>
      <c r="BD387" s="1"/>
    </row>
    <row r="388" spans="1:56" ht="15" customHeight="1" x14ac:dyDescent="0.25">
      <c r="A388" s="3"/>
      <c r="B388" s="112" t="s">
        <v>167</v>
      </c>
      <c r="C388" s="113"/>
      <c r="D388" s="113"/>
      <c r="E388" s="113"/>
      <c r="F388" s="113"/>
      <c r="G388" s="113"/>
      <c r="H388" s="113"/>
      <c r="I388" s="113"/>
      <c r="J388" s="113"/>
      <c r="K388" s="113"/>
      <c r="L388" s="113"/>
      <c r="M388" s="113"/>
      <c r="N388" s="113"/>
      <c r="O388" s="113"/>
      <c r="P388" s="14"/>
      <c r="Q388" s="155"/>
      <c r="R388" s="156"/>
      <c r="S388" s="156"/>
      <c r="T388" s="157"/>
      <c r="U388" s="158" t="s">
        <v>152</v>
      </c>
      <c r="V388" s="159"/>
      <c r="W388" s="14"/>
      <c r="X388" s="152">
        <f>IF(Q388=0,0,((Q388/32)*155))</f>
        <v>0</v>
      </c>
      <c r="Y388" s="153"/>
      <c r="Z388" s="153"/>
      <c r="AA388" s="153"/>
      <c r="AB388" s="153"/>
      <c r="AC388" s="154"/>
      <c r="AD388" s="113" t="s">
        <v>153</v>
      </c>
      <c r="AE388" s="113"/>
      <c r="AF388" s="14"/>
      <c r="AG388" s="14"/>
      <c r="AH388" s="14"/>
      <c r="AI388" s="14"/>
      <c r="AJ388" s="14"/>
      <c r="AK388" s="14"/>
      <c r="AL388" s="14"/>
      <c r="AM388" s="14"/>
      <c r="AN388" s="14"/>
      <c r="AO388" s="14"/>
      <c r="AP388" s="14"/>
      <c r="AQ388" s="14"/>
      <c r="AR388" s="14"/>
      <c r="AS388" s="14"/>
      <c r="AT388" s="14"/>
      <c r="AU388" s="1"/>
      <c r="AV388" s="1"/>
      <c r="AW388" s="1"/>
      <c r="AX388" s="1"/>
      <c r="AY388" s="1"/>
      <c r="AZ388" s="1"/>
      <c r="BA388" s="1"/>
      <c r="BB388" s="1"/>
      <c r="BC388" s="1"/>
      <c r="BD388" s="1"/>
    </row>
    <row r="389" spans="1:56" ht="2.25" customHeight="1" x14ac:dyDescent="0.25">
      <c r="A389" s="3"/>
      <c r="B389" s="15"/>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
      <c r="AV389" s="1"/>
      <c r="AW389" s="1"/>
      <c r="AX389" s="1"/>
      <c r="AY389" s="1"/>
      <c r="AZ389" s="1"/>
      <c r="BA389" s="1"/>
      <c r="BB389" s="1"/>
      <c r="BC389" s="1"/>
      <c r="BD389" s="1"/>
    </row>
    <row r="390" spans="1:56" ht="15" customHeight="1" x14ac:dyDescent="0.25">
      <c r="A390" s="3"/>
      <c r="B390" s="112" t="s">
        <v>168</v>
      </c>
      <c r="C390" s="113"/>
      <c r="D390" s="113"/>
      <c r="E390" s="113"/>
      <c r="F390" s="113"/>
      <c r="G390" s="113"/>
      <c r="H390" s="113"/>
      <c r="I390" s="113"/>
      <c r="J390" s="113"/>
      <c r="K390" s="113"/>
      <c r="L390" s="113"/>
      <c r="M390" s="113"/>
      <c r="N390" s="113"/>
      <c r="O390" s="113"/>
      <c r="P390" s="14"/>
      <c r="Q390" s="155"/>
      <c r="R390" s="156"/>
      <c r="S390" s="156"/>
      <c r="T390" s="157"/>
      <c r="U390" s="158" t="s">
        <v>152</v>
      </c>
      <c r="V390" s="159"/>
      <c r="W390" s="14"/>
      <c r="X390" s="152">
        <f>IF(Q390=0,0,((Q390/32)*155))</f>
        <v>0</v>
      </c>
      <c r="Y390" s="153"/>
      <c r="Z390" s="153"/>
      <c r="AA390" s="153"/>
      <c r="AB390" s="153"/>
      <c r="AC390" s="154"/>
      <c r="AD390" s="113" t="s">
        <v>153</v>
      </c>
      <c r="AE390" s="113"/>
      <c r="AF390" s="14"/>
      <c r="AG390" s="14"/>
      <c r="AH390" s="14"/>
      <c r="AI390" s="14"/>
      <c r="AJ390" s="14"/>
      <c r="AK390" s="14"/>
      <c r="AL390" s="14"/>
      <c r="AM390" s="14"/>
      <c r="AN390" s="14"/>
      <c r="AO390" s="14"/>
      <c r="AP390" s="14"/>
      <c r="AQ390" s="14"/>
      <c r="AR390" s="14"/>
      <c r="AS390" s="14"/>
      <c r="AT390" s="14"/>
      <c r="AU390" s="1"/>
      <c r="AV390" s="1"/>
      <c r="AW390" s="1"/>
      <c r="AX390" s="1"/>
      <c r="AY390" s="1"/>
      <c r="AZ390" s="1"/>
      <c r="BA390" s="1"/>
      <c r="BB390" s="1"/>
      <c r="BC390" s="1"/>
      <c r="BD390" s="1"/>
    </row>
    <row r="391" spans="1:56" ht="2.25" customHeight="1" x14ac:dyDescent="0.25">
      <c r="A391" s="3"/>
      <c r="B391" s="15"/>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
      <c r="AV391" s="1"/>
      <c r="AW391" s="1"/>
      <c r="AX391" s="1"/>
      <c r="AY391" s="1"/>
      <c r="AZ391" s="1"/>
      <c r="BA391" s="1"/>
      <c r="BB391" s="1"/>
      <c r="BC391" s="1"/>
      <c r="BD391" s="1"/>
    </row>
    <row r="392" spans="1:56" ht="15" customHeight="1" x14ac:dyDescent="0.25">
      <c r="A392" s="3"/>
      <c r="B392" s="112" t="s">
        <v>169</v>
      </c>
      <c r="C392" s="113"/>
      <c r="D392" s="113"/>
      <c r="E392" s="113"/>
      <c r="F392" s="113"/>
      <c r="G392" s="113"/>
      <c r="H392" s="113"/>
      <c r="I392" s="113"/>
      <c r="J392" s="113"/>
      <c r="K392" s="113"/>
      <c r="L392" s="113"/>
      <c r="M392" s="113"/>
      <c r="N392" s="113"/>
      <c r="O392" s="113"/>
      <c r="P392" s="14"/>
      <c r="Q392" s="155"/>
      <c r="R392" s="156"/>
      <c r="S392" s="156"/>
      <c r="T392" s="157"/>
      <c r="U392" s="158" t="s">
        <v>152</v>
      </c>
      <c r="V392" s="159"/>
      <c r="W392" s="14"/>
      <c r="X392" s="152">
        <f>IF(Q392=0,0,((Q392/32)*155))</f>
        <v>0</v>
      </c>
      <c r="Y392" s="153"/>
      <c r="Z392" s="153"/>
      <c r="AA392" s="153"/>
      <c r="AB392" s="153"/>
      <c r="AC392" s="154"/>
      <c r="AD392" s="113" t="s">
        <v>153</v>
      </c>
      <c r="AE392" s="113"/>
      <c r="AF392" s="14"/>
      <c r="AG392" s="14"/>
      <c r="AH392" s="14"/>
      <c r="AI392" s="14"/>
      <c r="AJ392" s="14"/>
      <c r="AK392" s="14"/>
      <c r="AL392" s="14"/>
      <c r="AM392" s="14"/>
      <c r="AN392" s="14"/>
      <c r="AO392" s="14"/>
      <c r="AP392" s="14"/>
      <c r="AQ392" s="14"/>
      <c r="AR392" s="14"/>
      <c r="AS392" s="14"/>
      <c r="AT392" s="14"/>
      <c r="AU392" s="1"/>
      <c r="AV392" s="1"/>
      <c r="AW392" s="1"/>
      <c r="AX392" s="1"/>
      <c r="AY392" s="1"/>
      <c r="AZ392" s="1"/>
      <c r="BA392" s="1"/>
      <c r="BB392" s="1"/>
      <c r="BC392" s="1"/>
      <c r="BD392" s="1"/>
    </row>
    <row r="393" spans="1:56" ht="2.25" customHeight="1" x14ac:dyDescent="0.25">
      <c r="A393" s="3"/>
      <c r="B393" s="15"/>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
      <c r="AV393" s="1"/>
      <c r="AW393" s="1"/>
      <c r="AX393" s="1"/>
      <c r="AY393" s="1"/>
      <c r="AZ393" s="1"/>
      <c r="BA393" s="1"/>
      <c r="BB393" s="1"/>
      <c r="BC393" s="1"/>
      <c r="BD393" s="1"/>
    </row>
    <row r="394" spans="1:56" ht="15" customHeight="1" x14ac:dyDescent="0.25">
      <c r="A394" s="3"/>
      <c r="B394" s="112" t="s">
        <v>170</v>
      </c>
      <c r="C394" s="113"/>
      <c r="D394" s="113"/>
      <c r="E394" s="113"/>
      <c r="F394" s="113"/>
      <c r="G394" s="113"/>
      <c r="H394" s="113"/>
      <c r="I394" s="113"/>
      <c r="J394" s="113"/>
      <c r="K394" s="113"/>
      <c r="L394" s="113"/>
      <c r="M394" s="113"/>
      <c r="N394" s="113"/>
      <c r="O394" s="113"/>
      <c r="P394" s="14"/>
      <c r="Q394" s="155"/>
      <c r="R394" s="156"/>
      <c r="S394" s="156"/>
      <c r="T394" s="157"/>
      <c r="U394" s="158" t="s">
        <v>152</v>
      </c>
      <c r="V394" s="159"/>
      <c r="W394" s="14"/>
      <c r="X394" s="152">
        <f>IF(Q394=0,0,((Q394/32)*250))</f>
        <v>0</v>
      </c>
      <c r="Y394" s="153"/>
      <c r="Z394" s="153"/>
      <c r="AA394" s="153"/>
      <c r="AB394" s="153"/>
      <c r="AC394" s="154"/>
      <c r="AD394" s="113" t="s">
        <v>153</v>
      </c>
      <c r="AE394" s="113"/>
      <c r="AF394" s="14"/>
      <c r="AG394" s="14"/>
      <c r="AH394" s="14"/>
      <c r="AI394" s="14"/>
      <c r="AJ394" s="14"/>
      <c r="AK394" s="14"/>
      <c r="AL394" s="14"/>
      <c r="AM394" s="14"/>
      <c r="AN394" s="14"/>
      <c r="AO394" s="14"/>
      <c r="AP394" s="14"/>
      <c r="AQ394" s="14"/>
      <c r="AR394" s="14"/>
      <c r="AS394" s="14"/>
      <c r="AT394" s="14"/>
      <c r="AU394" s="1"/>
      <c r="AV394" s="1"/>
      <c r="AW394" s="1"/>
      <c r="AX394" s="1"/>
      <c r="AY394" s="1"/>
      <c r="AZ394" s="1"/>
      <c r="BA394" s="1"/>
      <c r="BB394" s="1"/>
      <c r="BC394" s="1"/>
      <c r="BD394" s="1"/>
    </row>
    <row r="395" spans="1:56" ht="2.25" customHeight="1" x14ac:dyDescent="0.25">
      <c r="A395" s="3"/>
      <c r="B395" s="15"/>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
      <c r="AV395" s="1"/>
      <c r="AW395" s="1"/>
      <c r="AX395" s="1"/>
      <c r="AY395" s="1"/>
      <c r="AZ395" s="1"/>
      <c r="BA395" s="1"/>
      <c r="BB395" s="1"/>
      <c r="BC395" s="1"/>
      <c r="BD395" s="1"/>
    </row>
    <row r="396" spans="1:56" ht="15" customHeight="1" x14ac:dyDescent="0.25">
      <c r="A396" s="3"/>
      <c r="B396" s="112" t="s">
        <v>171</v>
      </c>
      <c r="C396" s="113"/>
      <c r="D396" s="113"/>
      <c r="E396" s="113"/>
      <c r="F396" s="113"/>
      <c r="G396" s="113"/>
      <c r="H396" s="113"/>
      <c r="I396" s="113"/>
      <c r="J396" s="113"/>
      <c r="K396" s="113"/>
      <c r="L396" s="113"/>
      <c r="M396" s="113"/>
      <c r="N396" s="113"/>
      <c r="O396" s="113"/>
      <c r="P396" s="14"/>
      <c r="Q396" s="155"/>
      <c r="R396" s="156"/>
      <c r="S396" s="156"/>
      <c r="T396" s="157"/>
      <c r="U396" s="158" t="s">
        <v>152</v>
      </c>
      <c r="V396" s="159"/>
      <c r="W396" s="14"/>
      <c r="X396" s="152">
        <f>IF(Q396=0,0,((Q396/32)*250))</f>
        <v>0</v>
      </c>
      <c r="Y396" s="153"/>
      <c r="Z396" s="153"/>
      <c r="AA396" s="153"/>
      <c r="AB396" s="153"/>
      <c r="AC396" s="154"/>
      <c r="AD396" s="113" t="s">
        <v>153</v>
      </c>
      <c r="AE396" s="113"/>
      <c r="AF396" s="14"/>
      <c r="AG396" s="14"/>
      <c r="AH396" s="14"/>
      <c r="AI396" s="14"/>
      <c r="AJ396" s="14"/>
      <c r="AK396" s="14"/>
      <c r="AL396" s="14"/>
      <c r="AM396" s="14"/>
      <c r="AN396" s="14"/>
      <c r="AO396" s="14"/>
      <c r="AP396" s="14"/>
      <c r="AQ396" s="14"/>
      <c r="AR396" s="14"/>
      <c r="AS396" s="14"/>
      <c r="AT396" s="14"/>
      <c r="AU396" s="1"/>
      <c r="AV396" s="1"/>
      <c r="AW396" s="1"/>
      <c r="AX396" s="1"/>
      <c r="AY396" s="1"/>
      <c r="AZ396" s="1"/>
      <c r="BA396" s="1"/>
      <c r="BB396" s="1"/>
      <c r="BC396" s="1"/>
      <c r="BD396" s="1"/>
    </row>
    <row r="397" spans="1:56" ht="2.25" customHeight="1" x14ac:dyDescent="0.25">
      <c r="A397" s="3"/>
      <c r="B397" s="15"/>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
      <c r="AV397" s="1"/>
      <c r="AW397" s="1"/>
      <c r="AX397" s="1"/>
      <c r="AY397" s="1"/>
      <c r="AZ397" s="1"/>
      <c r="BA397" s="1"/>
      <c r="BB397" s="1"/>
      <c r="BC397" s="1"/>
      <c r="BD397" s="1"/>
    </row>
    <row r="398" spans="1:56" ht="15" customHeight="1" x14ac:dyDescent="0.25">
      <c r="A398" s="3"/>
      <c r="B398" s="112" t="s">
        <v>172</v>
      </c>
      <c r="C398" s="113"/>
      <c r="D398" s="113"/>
      <c r="E398" s="113"/>
      <c r="F398" s="113"/>
      <c r="G398" s="113"/>
      <c r="H398" s="113"/>
      <c r="I398" s="113"/>
      <c r="J398" s="113"/>
      <c r="K398" s="113"/>
      <c r="L398" s="113"/>
      <c r="M398" s="113"/>
      <c r="N398" s="113"/>
      <c r="O398" s="113"/>
      <c r="P398" s="14"/>
      <c r="Q398" s="155"/>
      <c r="R398" s="156"/>
      <c r="S398" s="156"/>
      <c r="T398" s="157"/>
      <c r="U398" s="158" t="s">
        <v>152</v>
      </c>
      <c r="V398" s="159"/>
      <c r="W398" s="14"/>
      <c r="X398" s="152">
        <f>IF(Q398=0,0,((Q398/32)*155))</f>
        <v>0</v>
      </c>
      <c r="Y398" s="153"/>
      <c r="Z398" s="153"/>
      <c r="AA398" s="153"/>
      <c r="AB398" s="153"/>
      <c r="AC398" s="154"/>
      <c r="AD398" s="113" t="s">
        <v>153</v>
      </c>
      <c r="AE398" s="113"/>
      <c r="AF398" s="14"/>
      <c r="AG398" s="14"/>
      <c r="AH398" s="14"/>
      <c r="AI398" s="14"/>
      <c r="AJ398" s="14"/>
      <c r="AK398" s="14"/>
      <c r="AL398" s="14"/>
      <c r="AM398" s="14"/>
      <c r="AN398" s="14"/>
      <c r="AO398" s="14"/>
      <c r="AP398" s="14"/>
      <c r="AQ398" s="14"/>
      <c r="AR398" s="14"/>
      <c r="AS398" s="14"/>
      <c r="AT398" s="14"/>
      <c r="AU398" s="1"/>
      <c r="AV398" s="1"/>
      <c r="AW398" s="1"/>
      <c r="AX398" s="1"/>
      <c r="AY398" s="1"/>
      <c r="AZ398" s="1"/>
      <c r="BA398" s="1"/>
      <c r="BB398" s="1"/>
      <c r="BC398" s="1"/>
      <c r="BD398" s="1"/>
    </row>
    <row r="399" spans="1:56" ht="2.25" customHeight="1" x14ac:dyDescent="0.25">
      <c r="A399" s="3"/>
      <c r="B399" s="15"/>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
      <c r="AV399" s="1"/>
      <c r="AW399" s="1"/>
      <c r="AX399" s="1"/>
      <c r="AY399" s="1"/>
      <c r="AZ399" s="1"/>
      <c r="BA399" s="1"/>
      <c r="BB399" s="1"/>
      <c r="BC399" s="1"/>
      <c r="BD399" s="1"/>
    </row>
    <row r="400" spans="1:56" ht="15" customHeight="1" x14ac:dyDescent="0.25">
      <c r="A400" s="3"/>
      <c r="B400" s="112" t="s">
        <v>173</v>
      </c>
      <c r="C400" s="113"/>
      <c r="D400" s="113"/>
      <c r="E400" s="113"/>
      <c r="F400" s="113"/>
      <c r="G400" s="113"/>
      <c r="H400" s="113"/>
      <c r="I400" s="113"/>
      <c r="J400" s="113"/>
      <c r="K400" s="113"/>
      <c r="L400" s="113"/>
      <c r="M400" s="113"/>
      <c r="N400" s="113"/>
      <c r="O400" s="113"/>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
      <c r="AV400" s="1"/>
      <c r="AW400" s="1"/>
      <c r="AX400" s="1"/>
      <c r="AY400" s="1"/>
      <c r="AZ400" s="1"/>
      <c r="BA400" s="1"/>
      <c r="BB400" s="1"/>
      <c r="BC400" s="1"/>
      <c r="BD400" s="1"/>
    </row>
    <row r="401" spans="1:56" ht="15" customHeight="1" x14ac:dyDescent="0.25">
      <c r="A401" s="3"/>
      <c r="B401" s="113"/>
      <c r="C401" s="113"/>
      <c r="D401" s="113"/>
      <c r="E401" s="113"/>
      <c r="F401" s="113"/>
      <c r="G401" s="113"/>
      <c r="H401" s="113"/>
      <c r="I401" s="113"/>
      <c r="J401" s="113"/>
      <c r="K401" s="113"/>
      <c r="L401" s="113"/>
      <c r="M401" s="113"/>
      <c r="N401" s="113"/>
      <c r="O401" s="113"/>
      <c r="P401" s="14"/>
      <c r="Q401" s="155"/>
      <c r="R401" s="156"/>
      <c r="S401" s="156"/>
      <c r="T401" s="157"/>
      <c r="U401" s="158" t="s">
        <v>152</v>
      </c>
      <c r="V401" s="159"/>
      <c r="W401" s="14"/>
      <c r="X401" s="152">
        <f>IF(Q401=0,0,((Q401/32)*155))</f>
        <v>0</v>
      </c>
      <c r="Y401" s="153"/>
      <c r="Z401" s="153"/>
      <c r="AA401" s="153"/>
      <c r="AB401" s="153"/>
      <c r="AC401" s="154"/>
      <c r="AD401" s="113" t="s">
        <v>153</v>
      </c>
      <c r="AE401" s="113"/>
      <c r="AF401" s="14"/>
      <c r="AG401" s="14"/>
      <c r="AH401" s="14"/>
      <c r="AI401" s="14"/>
      <c r="AJ401" s="14"/>
      <c r="AK401" s="14"/>
      <c r="AL401" s="14"/>
      <c r="AM401" s="14"/>
      <c r="AN401" s="14"/>
      <c r="AO401" s="14"/>
      <c r="AP401" s="14"/>
      <c r="AQ401" s="14"/>
      <c r="AR401" s="14"/>
      <c r="AS401" s="14"/>
      <c r="AT401" s="14"/>
      <c r="AU401" s="1"/>
      <c r="AV401" s="1"/>
      <c r="AW401" s="1"/>
      <c r="AX401" s="1"/>
      <c r="AY401" s="1"/>
      <c r="AZ401" s="1"/>
      <c r="BA401" s="1"/>
      <c r="BB401" s="1"/>
      <c r="BC401" s="1"/>
      <c r="BD401" s="1"/>
    </row>
    <row r="402" spans="1:56" ht="2.25" customHeight="1" x14ac:dyDescent="0.25">
      <c r="A402" s="3"/>
      <c r="B402" s="15"/>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
      <c r="AV402" s="1"/>
      <c r="AW402" s="1"/>
      <c r="AX402" s="1"/>
      <c r="AY402" s="1"/>
      <c r="AZ402" s="1"/>
      <c r="BA402" s="1"/>
      <c r="BB402" s="1"/>
      <c r="BC402" s="1"/>
      <c r="BD402" s="1"/>
    </row>
    <row r="403" spans="1:56" ht="15" customHeight="1" x14ac:dyDescent="0.25">
      <c r="A403" s="3"/>
      <c r="B403" s="112" t="s">
        <v>174</v>
      </c>
      <c r="C403" s="113"/>
      <c r="D403" s="113"/>
      <c r="E403" s="113"/>
      <c r="F403" s="113"/>
      <c r="G403" s="113"/>
      <c r="H403" s="113"/>
      <c r="I403" s="113"/>
      <c r="J403" s="113"/>
      <c r="K403" s="113"/>
      <c r="L403" s="113"/>
      <c r="M403" s="113"/>
      <c r="N403" s="113"/>
      <c r="O403" s="113"/>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
      <c r="AV403" s="1"/>
      <c r="AW403" s="1"/>
      <c r="AX403" s="1"/>
      <c r="AY403" s="1"/>
      <c r="AZ403" s="1"/>
      <c r="BA403" s="1"/>
      <c r="BB403" s="1"/>
      <c r="BC403" s="1"/>
      <c r="BD403" s="1"/>
    </row>
    <row r="404" spans="1:56" ht="15" customHeight="1" x14ac:dyDescent="0.25">
      <c r="A404" s="3"/>
      <c r="B404" s="113"/>
      <c r="C404" s="113"/>
      <c r="D404" s="113"/>
      <c r="E404" s="113"/>
      <c r="F404" s="113"/>
      <c r="G404" s="113"/>
      <c r="H404" s="113"/>
      <c r="I404" s="113"/>
      <c r="J404" s="113"/>
      <c r="K404" s="113"/>
      <c r="L404" s="113"/>
      <c r="M404" s="113"/>
      <c r="N404" s="113"/>
      <c r="O404" s="113"/>
      <c r="P404" s="14"/>
      <c r="Q404" s="155"/>
      <c r="R404" s="156"/>
      <c r="S404" s="156"/>
      <c r="T404" s="157"/>
      <c r="U404" s="158" t="s">
        <v>152</v>
      </c>
      <c r="V404" s="159"/>
      <c r="W404" s="14"/>
      <c r="X404" s="152">
        <f>IF(Q404=0,0,((Q404/32)*100))</f>
        <v>0</v>
      </c>
      <c r="Y404" s="153"/>
      <c r="Z404" s="153"/>
      <c r="AA404" s="153"/>
      <c r="AB404" s="153"/>
      <c r="AC404" s="154"/>
      <c r="AD404" s="113" t="s">
        <v>153</v>
      </c>
      <c r="AE404" s="113"/>
      <c r="AF404" s="14"/>
      <c r="AG404" s="14"/>
      <c r="AH404" s="14"/>
      <c r="AI404" s="14"/>
      <c r="AJ404" s="14"/>
      <c r="AK404" s="14"/>
      <c r="AL404" s="14"/>
      <c r="AM404" s="14"/>
      <c r="AN404" s="14"/>
      <c r="AO404" s="14"/>
      <c r="AP404" s="14"/>
      <c r="AQ404" s="14"/>
      <c r="AR404" s="14"/>
      <c r="AS404" s="14"/>
      <c r="AT404" s="14"/>
      <c r="AU404" s="1"/>
      <c r="AV404" s="1"/>
      <c r="AW404" s="1"/>
      <c r="AX404" s="1"/>
      <c r="AY404" s="1"/>
      <c r="AZ404" s="1"/>
      <c r="BA404" s="1"/>
      <c r="BB404" s="1"/>
      <c r="BC404" s="1"/>
      <c r="BD404" s="1"/>
    </row>
    <row r="405" spans="1:56" ht="2.25" customHeight="1" x14ac:dyDescent="0.25">
      <c r="A405" s="3"/>
      <c r="B405" s="15"/>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
      <c r="AV405" s="1"/>
      <c r="AW405" s="1"/>
      <c r="AX405" s="1"/>
      <c r="AY405" s="1"/>
      <c r="AZ405" s="1"/>
      <c r="BA405" s="1"/>
      <c r="BB405" s="1"/>
      <c r="BC405" s="1"/>
      <c r="BD405" s="1"/>
    </row>
    <row r="406" spans="1:56" ht="15" customHeight="1" x14ac:dyDescent="0.25">
      <c r="A406" s="3"/>
      <c r="B406" s="112" t="s">
        <v>175</v>
      </c>
      <c r="C406" s="113"/>
      <c r="D406" s="113"/>
      <c r="E406" s="113"/>
      <c r="F406" s="113"/>
      <c r="G406" s="113"/>
      <c r="H406" s="113"/>
      <c r="I406" s="113"/>
      <c r="J406" s="113"/>
      <c r="K406" s="113"/>
      <c r="L406" s="113"/>
      <c r="M406" s="113"/>
      <c r="N406" s="113"/>
      <c r="O406" s="113"/>
      <c r="P406" s="14"/>
      <c r="Q406" s="155"/>
      <c r="R406" s="156"/>
      <c r="S406" s="156"/>
      <c r="T406" s="157"/>
      <c r="U406" s="158" t="s">
        <v>152</v>
      </c>
      <c r="V406" s="159"/>
      <c r="W406" s="14"/>
      <c r="X406" s="152">
        <f>IF(Q406=0,0,((Q406/32)*175))</f>
        <v>0</v>
      </c>
      <c r="Y406" s="153"/>
      <c r="Z406" s="153"/>
      <c r="AA406" s="153"/>
      <c r="AB406" s="153"/>
      <c r="AC406" s="154"/>
      <c r="AD406" s="113" t="s">
        <v>153</v>
      </c>
      <c r="AE406" s="113"/>
      <c r="AF406" s="14"/>
      <c r="AG406" s="14"/>
      <c r="AH406" s="14"/>
      <c r="AI406" s="14"/>
      <c r="AJ406" s="14"/>
      <c r="AK406" s="14"/>
      <c r="AL406" s="14"/>
      <c r="AM406" s="14"/>
      <c r="AN406" s="14"/>
      <c r="AO406" s="14"/>
      <c r="AP406" s="14"/>
      <c r="AQ406" s="14"/>
      <c r="AR406" s="14"/>
      <c r="AS406" s="14"/>
      <c r="AT406" s="14"/>
      <c r="AU406" s="1"/>
      <c r="AV406" s="1"/>
      <c r="AW406" s="1"/>
      <c r="AX406" s="1"/>
      <c r="AY406" s="1"/>
      <c r="AZ406" s="1"/>
      <c r="BA406" s="1"/>
      <c r="BB406" s="1"/>
      <c r="BC406" s="1"/>
      <c r="BD406" s="1"/>
    </row>
    <row r="407" spans="1:56" ht="2.25" customHeight="1" x14ac:dyDescent="0.25">
      <c r="A407" s="3"/>
      <c r="B407" s="15"/>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
      <c r="AV407" s="1"/>
      <c r="AW407" s="1"/>
      <c r="AX407" s="1"/>
      <c r="AY407" s="1"/>
      <c r="AZ407" s="1"/>
      <c r="BA407" s="1"/>
      <c r="BB407" s="1"/>
      <c r="BC407" s="1"/>
      <c r="BD407" s="1"/>
    </row>
    <row r="408" spans="1:56" ht="15" customHeight="1" x14ac:dyDescent="0.25">
      <c r="A408" s="3"/>
      <c r="B408" s="112" t="s">
        <v>176</v>
      </c>
      <c r="C408" s="113"/>
      <c r="D408" s="113"/>
      <c r="E408" s="113"/>
      <c r="F408" s="113"/>
      <c r="G408" s="113"/>
      <c r="H408" s="113"/>
      <c r="I408" s="113"/>
      <c r="J408" s="113"/>
      <c r="K408" s="113"/>
      <c r="L408" s="113"/>
      <c r="M408" s="113"/>
      <c r="N408" s="113"/>
      <c r="O408" s="113"/>
      <c r="P408" s="14"/>
      <c r="Q408" s="155"/>
      <c r="R408" s="156"/>
      <c r="S408" s="156"/>
      <c r="T408" s="157"/>
      <c r="U408" s="158" t="s">
        <v>152</v>
      </c>
      <c r="V408" s="159"/>
      <c r="W408" s="14"/>
      <c r="X408" s="152">
        <f>IF(Q408=0,0,((Q408/32)*200))</f>
        <v>0</v>
      </c>
      <c r="Y408" s="153"/>
      <c r="Z408" s="153"/>
      <c r="AA408" s="153"/>
      <c r="AB408" s="153"/>
      <c r="AC408" s="154"/>
      <c r="AD408" s="113" t="s">
        <v>153</v>
      </c>
      <c r="AE408" s="113"/>
      <c r="AF408" s="14"/>
      <c r="AG408" s="14"/>
      <c r="AH408" s="14"/>
      <c r="AI408" s="14"/>
      <c r="AJ408" s="14"/>
      <c r="AK408" s="14"/>
      <c r="AL408" s="14"/>
      <c r="AM408" s="14"/>
      <c r="AN408" s="14"/>
      <c r="AO408" s="14"/>
      <c r="AP408" s="14"/>
      <c r="AQ408" s="14"/>
      <c r="AR408" s="14"/>
      <c r="AS408" s="14"/>
      <c r="AT408" s="14"/>
      <c r="AU408" s="1"/>
      <c r="AV408" s="1"/>
      <c r="AW408" s="1"/>
      <c r="AX408" s="1"/>
      <c r="AY408" s="1"/>
      <c r="AZ408" s="1"/>
      <c r="BA408" s="1"/>
      <c r="BB408" s="1"/>
      <c r="BC408" s="1"/>
      <c r="BD408" s="1"/>
    </row>
    <row r="409" spans="1:56" ht="2.25" customHeight="1" x14ac:dyDescent="0.25">
      <c r="A409" s="3"/>
      <c r="B409" s="15"/>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
      <c r="AV409" s="1"/>
      <c r="AW409" s="1"/>
      <c r="AX409" s="1"/>
      <c r="AY409" s="1"/>
      <c r="AZ409" s="1"/>
      <c r="BA409" s="1"/>
      <c r="BB409" s="1"/>
      <c r="BC409" s="1"/>
      <c r="BD409" s="1"/>
    </row>
    <row r="410" spans="1:56" ht="15" customHeight="1" x14ac:dyDescent="0.25">
      <c r="A410" s="3"/>
      <c r="B410" s="112" t="s">
        <v>177</v>
      </c>
      <c r="C410" s="113"/>
      <c r="D410" s="113"/>
      <c r="E410" s="113"/>
      <c r="F410" s="113"/>
      <c r="G410" s="113"/>
      <c r="H410" s="113"/>
      <c r="I410" s="113"/>
      <c r="J410" s="113"/>
      <c r="K410" s="113"/>
      <c r="L410" s="113"/>
      <c r="M410" s="113"/>
      <c r="N410" s="113"/>
      <c r="O410" s="113"/>
      <c r="P410" s="14"/>
      <c r="Q410" s="155"/>
      <c r="R410" s="156"/>
      <c r="S410" s="156"/>
      <c r="T410" s="157"/>
      <c r="U410" s="158" t="s">
        <v>152</v>
      </c>
      <c r="V410" s="159"/>
      <c r="W410" s="14"/>
      <c r="X410" s="152">
        <f>IF(Q410=0,0,((Q410/32)*175))</f>
        <v>0</v>
      </c>
      <c r="Y410" s="153"/>
      <c r="Z410" s="153"/>
      <c r="AA410" s="153"/>
      <c r="AB410" s="153"/>
      <c r="AC410" s="154"/>
      <c r="AD410" s="113" t="s">
        <v>153</v>
      </c>
      <c r="AE410" s="113"/>
      <c r="AF410" s="14"/>
      <c r="AG410" s="14"/>
      <c r="AH410" s="14"/>
      <c r="AI410" s="14"/>
      <c r="AJ410" s="14"/>
      <c r="AK410" s="14"/>
      <c r="AL410" s="14"/>
      <c r="AM410" s="14"/>
      <c r="AN410" s="14"/>
      <c r="AO410" s="14"/>
      <c r="AP410" s="14"/>
      <c r="AQ410" s="14"/>
      <c r="AR410" s="14"/>
      <c r="AS410" s="14"/>
      <c r="AT410" s="14"/>
      <c r="AU410" s="1"/>
      <c r="AV410" s="1"/>
      <c r="AW410" s="1"/>
      <c r="AX410" s="1"/>
      <c r="AY410" s="1"/>
      <c r="AZ410" s="1"/>
      <c r="BA410" s="1"/>
      <c r="BB410" s="1"/>
      <c r="BC410" s="1"/>
      <c r="BD410" s="1"/>
    </row>
    <row r="411" spans="1:56" ht="2.25" customHeight="1" x14ac:dyDescent="0.25">
      <c r="A411" s="3"/>
      <c r="B411" s="15"/>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
      <c r="AV411" s="1"/>
      <c r="AW411" s="1"/>
      <c r="AX411" s="1"/>
      <c r="AY411" s="1"/>
      <c r="AZ411" s="1"/>
      <c r="BA411" s="1"/>
      <c r="BB411" s="1"/>
      <c r="BC411" s="1"/>
      <c r="BD411" s="1"/>
    </row>
    <row r="412" spans="1:56" ht="15" customHeight="1" x14ac:dyDescent="0.25">
      <c r="A412" s="3"/>
      <c r="B412" s="112" t="s">
        <v>178</v>
      </c>
      <c r="C412" s="113"/>
      <c r="D412" s="113"/>
      <c r="E412" s="113"/>
      <c r="F412" s="113"/>
      <c r="G412" s="113"/>
      <c r="H412" s="113"/>
      <c r="I412" s="113"/>
      <c r="J412" s="113"/>
      <c r="K412" s="113"/>
      <c r="L412" s="113"/>
      <c r="M412" s="113"/>
      <c r="N412" s="113"/>
      <c r="O412" s="113"/>
      <c r="P412" s="14"/>
      <c r="Q412" s="155"/>
      <c r="R412" s="156"/>
      <c r="S412" s="156"/>
      <c r="T412" s="157"/>
      <c r="U412" s="158" t="s">
        <v>152</v>
      </c>
      <c r="V412" s="159"/>
      <c r="W412" s="14"/>
      <c r="X412" s="152">
        <f>IF(Q412=0,0,((Q412/32)*175))</f>
        <v>0</v>
      </c>
      <c r="Y412" s="153"/>
      <c r="Z412" s="153"/>
      <c r="AA412" s="153"/>
      <c r="AB412" s="153"/>
      <c r="AC412" s="154"/>
      <c r="AD412" s="113" t="s">
        <v>153</v>
      </c>
      <c r="AE412" s="113"/>
      <c r="AF412" s="14"/>
      <c r="AG412" s="14"/>
      <c r="AH412" s="14"/>
      <c r="AI412" s="14"/>
      <c r="AJ412" s="14"/>
      <c r="AK412" s="14"/>
      <c r="AL412" s="14"/>
      <c r="AM412" s="14"/>
      <c r="AN412" s="14"/>
      <c r="AO412" s="14"/>
      <c r="AP412" s="14"/>
      <c r="AQ412" s="14"/>
      <c r="AR412" s="14"/>
      <c r="AS412" s="14"/>
      <c r="AT412" s="14"/>
      <c r="AU412" s="1"/>
      <c r="AV412" s="1"/>
      <c r="AW412" s="1"/>
      <c r="AX412" s="1"/>
      <c r="AY412" s="1"/>
      <c r="AZ412" s="1"/>
      <c r="BA412" s="1"/>
      <c r="BB412" s="1"/>
      <c r="BC412" s="1"/>
      <c r="BD412" s="1"/>
    </row>
    <row r="413" spans="1:56" ht="2.25" customHeight="1" x14ac:dyDescent="0.25">
      <c r="A413" s="3"/>
      <c r="B413" s="15"/>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
      <c r="AV413" s="1"/>
      <c r="AW413" s="1"/>
      <c r="AX413" s="1"/>
      <c r="AY413" s="1"/>
      <c r="AZ413" s="1"/>
      <c r="BA413" s="1"/>
      <c r="BB413" s="1"/>
      <c r="BC413" s="1"/>
      <c r="BD413" s="1"/>
    </row>
    <row r="414" spans="1:56" ht="15" customHeight="1" x14ac:dyDescent="0.25">
      <c r="A414" s="3"/>
      <c r="B414" s="112" t="s">
        <v>179</v>
      </c>
      <c r="C414" s="113"/>
      <c r="D414" s="113"/>
      <c r="E414" s="113"/>
      <c r="F414" s="113"/>
      <c r="G414" s="113"/>
      <c r="H414" s="113"/>
      <c r="I414" s="113"/>
      <c r="J414" s="113"/>
      <c r="K414" s="113"/>
      <c r="L414" s="113"/>
      <c r="M414" s="113"/>
      <c r="N414" s="113"/>
      <c r="O414" s="113"/>
      <c r="P414" s="14"/>
      <c r="Q414" s="155"/>
      <c r="R414" s="156"/>
      <c r="S414" s="156"/>
      <c r="T414" s="157"/>
      <c r="U414" s="158" t="s">
        <v>152</v>
      </c>
      <c r="V414" s="159"/>
      <c r="W414" s="14"/>
      <c r="X414" s="152">
        <f>IF(Q414=0,0,((Q414/32)*175))</f>
        <v>0</v>
      </c>
      <c r="Y414" s="153"/>
      <c r="Z414" s="153"/>
      <c r="AA414" s="153"/>
      <c r="AB414" s="153"/>
      <c r="AC414" s="154"/>
      <c r="AD414" s="113" t="s">
        <v>153</v>
      </c>
      <c r="AE414" s="113"/>
      <c r="AF414" s="14"/>
      <c r="AG414" s="14"/>
      <c r="AH414" s="14"/>
      <c r="AI414" s="14"/>
      <c r="AJ414" s="14"/>
      <c r="AK414" s="14"/>
      <c r="AL414" s="14"/>
      <c r="AM414" s="14"/>
      <c r="AN414" s="14"/>
      <c r="AO414" s="14"/>
      <c r="AP414" s="14"/>
      <c r="AQ414" s="14"/>
      <c r="AR414" s="14"/>
      <c r="AS414" s="14"/>
      <c r="AT414" s="14"/>
      <c r="AU414" s="1"/>
      <c r="AV414" s="1"/>
      <c r="AW414" s="1"/>
      <c r="AX414" s="1"/>
      <c r="AY414" s="1"/>
      <c r="AZ414" s="1"/>
      <c r="BA414" s="1"/>
      <c r="BB414" s="1"/>
      <c r="BC414" s="1"/>
      <c r="BD414" s="1"/>
    </row>
    <row r="415" spans="1:56" ht="2.25" customHeight="1" x14ac:dyDescent="0.25">
      <c r="A415" s="3"/>
      <c r="B415" s="15"/>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
      <c r="AV415" s="1"/>
      <c r="AW415" s="1"/>
      <c r="AX415" s="1"/>
      <c r="AY415" s="1"/>
      <c r="AZ415" s="1"/>
      <c r="BA415" s="1"/>
      <c r="BB415" s="1"/>
      <c r="BC415" s="1"/>
      <c r="BD415" s="1"/>
    </row>
    <row r="416" spans="1:56" ht="15" customHeight="1" x14ac:dyDescent="0.25">
      <c r="A416" s="3"/>
      <c r="B416" s="112" t="s">
        <v>180</v>
      </c>
      <c r="C416" s="113"/>
      <c r="D416" s="113"/>
      <c r="E416" s="113"/>
      <c r="F416" s="113"/>
      <c r="G416" s="113"/>
      <c r="H416" s="113"/>
      <c r="I416" s="113"/>
      <c r="J416" s="113"/>
      <c r="K416" s="113"/>
      <c r="L416" s="113"/>
      <c r="M416" s="113"/>
      <c r="N416" s="113"/>
      <c r="O416" s="113"/>
      <c r="P416" s="14"/>
      <c r="Q416" s="155"/>
      <c r="R416" s="156"/>
      <c r="S416" s="156"/>
      <c r="T416" s="157"/>
      <c r="U416" s="158" t="s">
        <v>152</v>
      </c>
      <c r="V416" s="159"/>
      <c r="W416" s="14"/>
      <c r="X416" s="152">
        <f>IF(Q416=0,0,((Q416/32)*175))</f>
        <v>0</v>
      </c>
      <c r="Y416" s="153"/>
      <c r="Z416" s="153"/>
      <c r="AA416" s="153"/>
      <c r="AB416" s="153"/>
      <c r="AC416" s="154"/>
      <c r="AD416" s="113" t="s">
        <v>153</v>
      </c>
      <c r="AE416" s="113"/>
      <c r="AF416" s="14"/>
      <c r="AG416" s="14"/>
      <c r="AH416" s="14"/>
      <c r="AI416" s="14"/>
      <c r="AJ416" s="14"/>
      <c r="AK416" s="14"/>
      <c r="AL416" s="14"/>
      <c r="AM416" s="14"/>
      <c r="AN416" s="14"/>
      <c r="AO416" s="14"/>
      <c r="AP416" s="14"/>
      <c r="AQ416" s="14"/>
      <c r="AR416" s="14"/>
      <c r="AS416" s="14"/>
      <c r="AT416" s="14"/>
      <c r="AU416" s="1"/>
      <c r="AV416" s="1"/>
      <c r="AW416" s="1"/>
      <c r="AX416" s="1"/>
      <c r="AY416" s="1"/>
      <c r="AZ416" s="1"/>
      <c r="BA416" s="1"/>
      <c r="BB416" s="1"/>
      <c r="BC416" s="1"/>
      <c r="BD416" s="1"/>
    </row>
    <row r="417" spans="1:56" ht="2.25" customHeight="1" x14ac:dyDescent="0.25">
      <c r="A417" s="3"/>
      <c r="B417" s="15"/>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
      <c r="AV417" s="1"/>
      <c r="AW417" s="1"/>
      <c r="AX417" s="1"/>
      <c r="AY417" s="1"/>
      <c r="AZ417" s="1"/>
      <c r="BA417" s="1"/>
      <c r="BB417" s="1"/>
      <c r="BC417" s="1"/>
      <c r="BD417" s="1"/>
    </row>
    <row r="418" spans="1:56" ht="15" customHeight="1" x14ac:dyDescent="0.25">
      <c r="A418" s="3"/>
      <c r="B418" s="112" t="s">
        <v>181</v>
      </c>
      <c r="C418" s="113"/>
      <c r="D418" s="113"/>
      <c r="E418" s="113"/>
      <c r="F418" s="113"/>
      <c r="G418" s="113"/>
      <c r="H418" s="113"/>
      <c r="I418" s="113"/>
      <c r="J418" s="113"/>
      <c r="K418" s="113"/>
      <c r="L418" s="113"/>
      <c r="M418" s="113"/>
      <c r="N418" s="113"/>
      <c r="O418" s="113"/>
      <c r="P418" s="14"/>
      <c r="Q418" s="14"/>
      <c r="R418" s="14"/>
      <c r="S418" s="14"/>
      <c r="T418" s="14"/>
      <c r="U418" s="14"/>
      <c r="V418" s="14"/>
      <c r="W418" s="14"/>
      <c r="X418" s="152">
        <f>SUM(X360,X362,X364,X366,X368,X370,X372,X374,X376,X378,X380,X382,X384,X386,X388,X390,X392,X394,X396,X398,X401,X404,X406,X408,X410,X412,X414,X416)</f>
        <v>0</v>
      </c>
      <c r="Y418" s="153"/>
      <c r="Z418" s="153"/>
      <c r="AA418" s="153"/>
      <c r="AB418" s="153"/>
      <c r="AC418" s="154"/>
      <c r="AD418" s="113" t="s">
        <v>153</v>
      </c>
      <c r="AE418" s="113"/>
      <c r="AF418" s="14"/>
      <c r="AG418" s="14"/>
      <c r="AH418" s="14"/>
      <c r="AI418" s="14"/>
      <c r="AJ418" s="14"/>
      <c r="AK418" s="14"/>
      <c r="AL418" s="14"/>
      <c r="AM418" s="14"/>
      <c r="AN418" s="14"/>
      <c r="AO418" s="14"/>
      <c r="AP418" s="14"/>
      <c r="AQ418" s="14"/>
      <c r="AR418" s="14"/>
      <c r="AS418" s="14"/>
      <c r="AT418" s="14"/>
      <c r="AU418" s="1"/>
      <c r="AV418" s="1"/>
      <c r="AW418" s="1"/>
      <c r="AX418" s="1"/>
      <c r="AY418" s="1"/>
      <c r="AZ418" s="1"/>
      <c r="BA418" s="1"/>
      <c r="BB418" s="1"/>
      <c r="BC418" s="1"/>
      <c r="BD418" s="1"/>
    </row>
    <row r="419" spans="1:56" ht="15" customHeight="1" x14ac:dyDescent="0.25">
      <c r="A419" s="3"/>
      <c r="B419" s="15"/>
      <c r="C419" s="14"/>
      <c r="D419" s="14"/>
      <c r="E419" s="14"/>
      <c r="F419" s="14"/>
      <c r="G419" s="14"/>
      <c r="H419" s="14"/>
      <c r="I419" s="14"/>
      <c r="J419" s="14"/>
      <c r="K419" s="14"/>
      <c r="L419" s="14"/>
      <c r="M419" s="14"/>
      <c r="N419" s="14"/>
      <c r="O419" s="14"/>
      <c r="P419" s="14"/>
      <c r="Q419" s="14"/>
      <c r="R419" s="14"/>
      <c r="S419" s="14"/>
      <c r="T419" s="14"/>
      <c r="U419" s="14"/>
      <c r="V419" s="14"/>
      <c r="W419" s="14"/>
      <c r="X419" s="4"/>
      <c r="Y419" s="4"/>
      <c r="Z419" s="4"/>
      <c r="AA419" s="4"/>
      <c r="AB419" s="4"/>
      <c r="AC419" s="4"/>
      <c r="AD419" s="14"/>
      <c r="AE419" s="14"/>
      <c r="AF419" s="14"/>
      <c r="AG419" s="14"/>
      <c r="AH419" s="14"/>
      <c r="AI419" s="14"/>
      <c r="AJ419" s="14"/>
      <c r="AK419" s="14"/>
      <c r="AL419" s="14"/>
      <c r="AM419" s="14"/>
      <c r="AN419" s="14"/>
      <c r="AO419" s="14"/>
      <c r="AP419" s="14"/>
      <c r="AQ419" s="14"/>
      <c r="AR419" s="14"/>
      <c r="AS419" s="14"/>
      <c r="AT419" s="14"/>
      <c r="AU419" s="1"/>
      <c r="AV419" s="1"/>
      <c r="AW419" s="1"/>
      <c r="AX419" s="1"/>
      <c r="AY419" s="1"/>
      <c r="AZ419" s="1"/>
      <c r="BA419" s="1"/>
      <c r="BB419" s="1"/>
      <c r="BC419" s="1"/>
      <c r="BD419" s="1"/>
    </row>
    <row r="420" spans="1:56" ht="15" customHeight="1" x14ac:dyDescent="0.25">
      <c r="A420" s="3">
        <v>40</v>
      </c>
      <c r="B420" s="125" t="s">
        <v>182</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4">
        <f>Q424*3.2</f>
        <v>0</v>
      </c>
      <c r="AR420" s="14"/>
      <c r="AS420" s="14"/>
      <c r="AT420" s="14"/>
      <c r="AU420" s="1"/>
      <c r="AV420" s="1"/>
      <c r="AW420" s="1"/>
      <c r="AX420" s="1"/>
      <c r="AY420" s="1"/>
      <c r="AZ420" s="1"/>
      <c r="BA420" s="1"/>
      <c r="BB420" s="1"/>
      <c r="BC420" s="1"/>
      <c r="BD420" s="1"/>
    </row>
    <row r="421" spans="1:56" ht="2.25" customHeight="1" x14ac:dyDescent="0.25">
      <c r="A421" s="3"/>
      <c r="B421" s="166"/>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6"/>
      <c r="AL421" s="166"/>
      <c r="AM421" s="166"/>
      <c r="AN421" s="166"/>
      <c r="AO421" s="166"/>
      <c r="AP421" s="166"/>
      <c r="AQ421" s="14"/>
      <c r="AR421" s="14"/>
      <c r="AS421" s="14"/>
      <c r="AT421" s="14"/>
      <c r="AU421" s="1"/>
      <c r="AV421" s="1"/>
      <c r="AW421" s="1"/>
      <c r="AX421" s="1"/>
      <c r="AY421" s="1"/>
      <c r="AZ421" s="1"/>
      <c r="BA421" s="1"/>
      <c r="BB421" s="1"/>
      <c r="BC421" s="1"/>
      <c r="BD421" s="1"/>
    </row>
    <row r="422" spans="1:56" ht="2.25" customHeight="1" x14ac:dyDescent="0.25">
      <c r="A422" s="3"/>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4"/>
      <c r="AR422" s="14"/>
      <c r="AS422" s="14"/>
      <c r="AT422" s="14"/>
      <c r="AU422" s="1"/>
      <c r="AV422" s="1"/>
      <c r="AW422" s="1"/>
      <c r="AX422" s="1"/>
      <c r="AY422" s="1"/>
      <c r="AZ422" s="1"/>
      <c r="BA422" s="1"/>
      <c r="BB422" s="1"/>
      <c r="BC422" s="1"/>
      <c r="BD422" s="1"/>
    </row>
    <row r="423" spans="1:56" ht="15" customHeight="1" x14ac:dyDescent="0.25">
      <c r="A423" s="3"/>
      <c r="B423" s="112" t="s">
        <v>183</v>
      </c>
      <c r="C423" s="113"/>
      <c r="D423" s="113"/>
      <c r="E423" s="113"/>
      <c r="F423" s="113"/>
      <c r="G423" s="113"/>
      <c r="H423" s="113"/>
      <c r="I423" s="113"/>
      <c r="J423" s="113"/>
      <c r="K423" s="113"/>
      <c r="L423" s="113"/>
      <c r="M423" s="113"/>
      <c r="N423" s="113"/>
      <c r="O423" s="113"/>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f>IF(AND(Q426=0,Q424&gt;0),230,0)</f>
        <v>0</v>
      </c>
      <c r="AR423" s="14"/>
      <c r="AS423" s="14"/>
      <c r="AT423" s="14"/>
      <c r="AU423" s="1"/>
      <c r="AV423" s="1"/>
      <c r="AW423" s="1"/>
      <c r="AX423" s="1"/>
      <c r="AY423" s="1"/>
      <c r="AZ423" s="1"/>
      <c r="BA423" s="1"/>
      <c r="BB423" s="1"/>
      <c r="BC423" s="1"/>
      <c r="BD423" s="1"/>
    </row>
    <row r="424" spans="1:56" ht="15" customHeight="1" x14ac:dyDescent="0.25">
      <c r="A424" s="3"/>
      <c r="B424" s="113"/>
      <c r="C424" s="113"/>
      <c r="D424" s="113"/>
      <c r="E424" s="113"/>
      <c r="F424" s="113"/>
      <c r="G424" s="113"/>
      <c r="H424" s="113"/>
      <c r="I424" s="113"/>
      <c r="J424" s="113"/>
      <c r="K424" s="113"/>
      <c r="L424" s="113"/>
      <c r="M424" s="113"/>
      <c r="N424" s="113"/>
      <c r="O424" s="113"/>
      <c r="P424" s="14"/>
      <c r="Q424" s="155"/>
      <c r="R424" s="156"/>
      <c r="S424" s="156"/>
      <c r="T424" s="157"/>
      <c r="U424" s="158" t="s">
        <v>184</v>
      </c>
      <c r="V424" s="159"/>
      <c r="W424" s="14"/>
      <c r="X424" s="152">
        <f>SUM(AQ420,AQ423)</f>
        <v>0</v>
      </c>
      <c r="Y424" s="153"/>
      <c r="Z424" s="153"/>
      <c r="AA424" s="153"/>
      <c r="AB424" s="153"/>
      <c r="AC424" s="154"/>
      <c r="AD424" s="113" t="s">
        <v>153</v>
      </c>
      <c r="AE424" s="113"/>
      <c r="AF424" s="14"/>
      <c r="AG424" s="48"/>
      <c r="AH424" s="14"/>
      <c r="AI424" s="14"/>
      <c r="AJ424" s="14"/>
      <c r="AK424" s="14"/>
      <c r="AL424" s="14"/>
      <c r="AM424" s="14"/>
      <c r="AN424" s="14"/>
      <c r="AO424" s="14"/>
      <c r="AP424" s="14"/>
      <c r="AQ424" s="14"/>
      <c r="AR424" s="14"/>
      <c r="AS424" s="14"/>
      <c r="AT424" s="14"/>
      <c r="AU424" s="1"/>
      <c r="AV424" s="1"/>
      <c r="AW424" s="1"/>
      <c r="AX424" s="1"/>
      <c r="AY424" s="1"/>
      <c r="AZ424" s="1"/>
      <c r="BA424" s="1"/>
      <c r="BB424" s="1"/>
      <c r="BC424" s="1"/>
      <c r="BD424" s="1"/>
    </row>
    <row r="425" spans="1:56" ht="2.25" customHeight="1" x14ac:dyDescent="0.25">
      <c r="A425" s="3"/>
      <c r="B425" s="15"/>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
      <c r="AV425" s="1"/>
      <c r="AW425" s="1"/>
      <c r="AX425" s="1"/>
      <c r="AY425" s="1"/>
      <c r="AZ425" s="1"/>
      <c r="BA425" s="1"/>
      <c r="BB425" s="1"/>
      <c r="BC425" s="1"/>
      <c r="BD425" s="1"/>
    </row>
    <row r="426" spans="1:56" ht="15" customHeight="1" x14ac:dyDescent="0.25">
      <c r="A426" s="3"/>
      <c r="B426" s="112" t="s">
        <v>185</v>
      </c>
      <c r="C426" s="113"/>
      <c r="D426" s="113"/>
      <c r="E426" s="113"/>
      <c r="F426" s="113"/>
      <c r="G426" s="113"/>
      <c r="H426" s="113"/>
      <c r="I426" s="113"/>
      <c r="J426" s="113"/>
      <c r="K426" s="113"/>
      <c r="L426" s="113"/>
      <c r="M426" s="113"/>
      <c r="N426" s="113"/>
      <c r="O426" s="113"/>
      <c r="P426" s="14"/>
      <c r="Q426" s="155"/>
      <c r="R426" s="156"/>
      <c r="S426" s="156"/>
      <c r="T426" s="157"/>
      <c r="U426" s="158" t="s">
        <v>184</v>
      </c>
      <c r="V426" s="159"/>
      <c r="W426" s="14"/>
      <c r="X426" s="152">
        <f>SUM(AQ426,AQ428)</f>
        <v>0</v>
      </c>
      <c r="Y426" s="153"/>
      <c r="Z426" s="153"/>
      <c r="AA426" s="153"/>
      <c r="AB426" s="153"/>
      <c r="AC426" s="154"/>
      <c r="AD426" s="113" t="s">
        <v>153</v>
      </c>
      <c r="AE426" s="113"/>
      <c r="AF426" s="14"/>
      <c r="AG426" s="48"/>
      <c r="AH426" s="14"/>
      <c r="AI426" s="14"/>
      <c r="AJ426" s="14"/>
      <c r="AK426" s="14"/>
      <c r="AL426" s="14"/>
      <c r="AM426" s="14"/>
      <c r="AN426" s="14"/>
      <c r="AO426" s="14"/>
      <c r="AP426" s="14"/>
      <c r="AQ426" s="14">
        <f>Q426*18</f>
        <v>0</v>
      </c>
      <c r="AR426" s="14"/>
      <c r="AS426" s="14"/>
      <c r="AT426" s="14"/>
      <c r="AU426" s="1"/>
      <c r="AV426" s="1"/>
      <c r="AW426" s="1"/>
      <c r="AX426" s="1"/>
      <c r="AY426" s="1"/>
      <c r="AZ426" s="1"/>
      <c r="BA426" s="1"/>
      <c r="BB426" s="1"/>
      <c r="BC426" s="1"/>
      <c r="BD426" s="1"/>
    </row>
    <row r="427" spans="1:56" ht="2.25" customHeight="1" x14ac:dyDescent="0.25">
      <c r="A427" s="3"/>
      <c r="B427" s="15"/>
      <c r="C427" s="14"/>
      <c r="D427" s="14"/>
      <c r="E427" s="14"/>
      <c r="F427" s="14"/>
      <c r="G427" s="14"/>
      <c r="H427" s="14"/>
      <c r="I427" s="14"/>
      <c r="J427" s="14"/>
      <c r="K427" s="14"/>
      <c r="L427" s="14"/>
      <c r="M427" s="14"/>
      <c r="N427" s="14"/>
      <c r="O427" s="14"/>
      <c r="P427" s="14"/>
      <c r="Q427" s="14"/>
      <c r="R427" s="14"/>
      <c r="S427" s="14"/>
      <c r="T427" s="14"/>
      <c r="U427" s="14"/>
      <c r="V427" s="14"/>
      <c r="W427" s="14"/>
      <c r="X427" s="4"/>
      <c r="Y427" s="4"/>
      <c r="Z427" s="4"/>
      <c r="AA427" s="4"/>
      <c r="AB427" s="4"/>
      <c r="AC427" s="4"/>
      <c r="AD427" s="14"/>
      <c r="AE427" s="14"/>
      <c r="AF427" s="14"/>
      <c r="AG427" s="14"/>
      <c r="AH427" s="14"/>
      <c r="AI427" s="14"/>
      <c r="AJ427" s="14"/>
      <c r="AK427" s="14"/>
      <c r="AL427" s="14"/>
      <c r="AM427" s="14"/>
      <c r="AN427" s="14"/>
      <c r="AO427" s="14"/>
      <c r="AP427" s="14"/>
      <c r="AQ427" s="14"/>
      <c r="AR427" s="14"/>
      <c r="AS427" s="14"/>
      <c r="AT427" s="14"/>
      <c r="AU427" s="1"/>
      <c r="AV427" s="1"/>
      <c r="AW427" s="1"/>
      <c r="AX427" s="1"/>
      <c r="AY427" s="1"/>
      <c r="AZ427" s="1"/>
      <c r="BA427" s="1"/>
      <c r="BB427" s="1"/>
      <c r="BC427" s="1"/>
      <c r="BD427" s="1"/>
    </row>
    <row r="428" spans="1:56" ht="15" customHeight="1" x14ac:dyDescent="0.25">
      <c r="A428" s="3"/>
      <c r="B428" s="112" t="s">
        <v>186</v>
      </c>
      <c r="C428" s="113"/>
      <c r="D428" s="113"/>
      <c r="E428" s="113"/>
      <c r="F428" s="113"/>
      <c r="G428" s="113"/>
      <c r="H428" s="113"/>
      <c r="I428" s="113"/>
      <c r="J428" s="113"/>
      <c r="K428" s="113"/>
      <c r="L428" s="113"/>
      <c r="M428" s="113"/>
      <c r="N428" s="113"/>
      <c r="O428" s="113"/>
      <c r="P428" s="14"/>
      <c r="Q428" s="14"/>
      <c r="R428" s="14"/>
      <c r="S428" s="14"/>
      <c r="T428" s="14"/>
      <c r="U428" s="14"/>
      <c r="V428" s="14"/>
      <c r="W428" s="14"/>
      <c r="X428" s="152">
        <f>SUM(X424,X426)</f>
        <v>0</v>
      </c>
      <c r="Y428" s="153"/>
      <c r="Z428" s="153"/>
      <c r="AA428" s="153"/>
      <c r="AB428" s="153"/>
      <c r="AC428" s="154"/>
      <c r="AD428" s="113" t="s">
        <v>153</v>
      </c>
      <c r="AE428" s="113"/>
      <c r="AF428" s="14"/>
      <c r="AG428" s="14"/>
      <c r="AH428" s="14"/>
      <c r="AI428" s="14"/>
      <c r="AJ428" s="14"/>
      <c r="AK428" s="14"/>
      <c r="AL428" s="14"/>
      <c r="AM428" s="14"/>
      <c r="AN428" s="14"/>
      <c r="AO428" s="14"/>
      <c r="AP428" s="14"/>
      <c r="AQ428" s="14">
        <f>IF(AND(Q424&gt;=0,Q426&gt;0),340,0)</f>
        <v>0</v>
      </c>
      <c r="AR428" s="14"/>
      <c r="AS428" s="14"/>
      <c r="AT428" s="14"/>
      <c r="AU428" s="1"/>
      <c r="AV428" s="1"/>
      <c r="AW428" s="1"/>
      <c r="AX428" s="1"/>
      <c r="AY428" s="1"/>
      <c r="AZ428" s="1"/>
      <c r="BA428" s="1"/>
      <c r="BB428" s="1"/>
      <c r="BC428" s="1"/>
      <c r="BD428" s="1"/>
    </row>
    <row r="429" spans="1:56" ht="2.25" customHeight="1" x14ac:dyDescent="0.25">
      <c r="A429" s="3"/>
      <c r="B429" s="15"/>
      <c r="C429" s="14"/>
      <c r="D429" s="14"/>
      <c r="E429" s="14"/>
      <c r="F429" s="14"/>
      <c r="G429" s="14"/>
      <c r="H429" s="14"/>
      <c r="I429" s="14"/>
      <c r="J429" s="14"/>
      <c r="K429" s="14"/>
      <c r="L429" s="14"/>
      <c r="M429" s="14"/>
      <c r="N429" s="14"/>
      <c r="O429" s="14"/>
      <c r="P429" s="14"/>
      <c r="Q429" s="14"/>
      <c r="R429" s="14"/>
      <c r="S429" s="14"/>
      <c r="T429" s="14"/>
      <c r="U429" s="14"/>
      <c r="V429" s="14"/>
      <c r="W429" s="14"/>
      <c r="X429" s="4"/>
      <c r="Y429" s="4"/>
      <c r="Z429" s="4"/>
      <c r="AA429" s="4"/>
      <c r="AB429" s="4"/>
      <c r="AC429" s="4"/>
      <c r="AD429" s="14"/>
      <c r="AE429" s="14"/>
      <c r="AF429" s="14"/>
      <c r="AG429" s="14"/>
      <c r="AH429" s="14"/>
      <c r="AI429" s="14"/>
      <c r="AJ429" s="14"/>
      <c r="AK429" s="14"/>
      <c r="AL429" s="14"/>
      <c r="AM429" s="14"/>
      <c r="AN429" s="14"/>
      <c r="AO429" s="14"/>
      <c r="AP429" s="14"/>
      <c r="AQ429" s="14"/>
      <c r="AR429" s="14"/>
      <c r="AS429" s="14"/>
      <c r="AT429" s="14"/>
      <c r="AU429" s="1"/>
      <c r="AV429" s="1"/>
      <c r="AW429" s="1"/>
      <c r="AX429" s="1"/>
      <c r="AY429" s="1"/>
      <c r="AZ429" s="1"/>
      <c r="BA429" s="1"/>
      <c r="BB429" s="1"/>
      <c r="BC429" s="1"/>
      <c r="BD429" s="1"/>
    </row>
    <row r="430" spans="1:56" ht="15" customHeight="1" x14ac:dyDescent="0.25">
      <c r="A430" s="3">
        <v>41</v>
      </c>
      <c r="B430" s="168" t="s">
        <v>187</v>
      </c>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c r="AL430" s="168"/>
      <c r="AM430" s="168"/>
      <c r="AN430" s="168"/>
      <c r="AO430" s="168"/>
      <c r="AP430" s="168"/>
      <c r="AQ430" s="14"/>
      <c r="AR430" s="14"/>
      <c r="AS430" s="14"/>
      <c r="AT430" s="14"/>
      <c r="AU430" s="1"/>
      <c r="AV430" s="1"/>
      <c r="AW430" s="1"/>
      <c r="AX430" s="1"/>
      <c r="AY430" s="1"/>
      <c r="AZ430" s="1"/>
      <c r="BA430" s="1"/>
      <c r="BB430" s="1"/>
      <c r="BC430" s="1"/>
      <c r="BD430" s="1"/>
    </row>
    <row r="431" spans="1:56" ht="15" customHeight="1" x14ac:dyDescent="0.25">
      <c r="A431" s="3"/>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c r="AL431" s="168"/>
      <c r="AM431" s="168"/>
      <c r="AN431" s="168"/>
      <c r="AO431" s="168"/>
      <c r="AP431" s="168"/>
      <c r="AQ431" s="14"/>
      <c r="AR431" s="14"/>
      <c r="AS431" s="14"/>
      <c r="AT431" s="14"/>
      <c r="AU431" s="1"/>
      <c r="AV431" s="1"/>
      <c r="AW431" s="1"/>
      <c r="AX431" s="1"/>
      <c r="AY431" s="1"/>
      <c r="AZ431" s="1"/>
      <c r="BA431" s="1"/>
      <c r="BB431" s="1"/>
      <c r="BC431" s="1"/>
      <c r="BD431" s="1"/>
    </row>
    <row r="432" spans="1:56" ht="2.25" customHeight="1" x14ac:dyDescent="0.25">
      <c r="A432" s="3"/>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4"/>
      <c r="AR432" s="14"/>
      <c r="AS432" s="14"/>
      <c r="AT432" s="14"/>
      <c r="AU432" s="1"/>
      <c r="AV432" s="1"/>
      <c r="AW432" s="1"/>
      <c r="AX432" s="1"/>
      <c r="AY432" s="1"/>
      <c r="AZ432" s="1"/>
      <c r="BA432" s="1"/>
      <c r="BB432" s="1"/>
      <c r="BC432" s="1"/>
      <c r="BD432" s="1"/>
    </row>
    <row r="433" spans="1:56" ht="15" customHeight="1" x14ac:dyDescent="0.25">
      <c r="A433" s="3"/>
      <c r="B433" s="112" t="s">
        <v>183</v>
      </c>
      <c r="C433" s="113"/>
      <c r="D433" s="113"/>
      <c r="E433" s="113"/>
      <c r="F433" s="113"/>
      <c r="G433" s="113"/>
      <c r="H433" s="113"/>
      <c r="I433" s="113"/>
      <c r="J433" s="113"/>
      <c r="K433" s="113"/>
      <c r="L433" s="113"/>
      <c r="M433" s="113"/>
      <c r="N433" s="113"/>
      <c r="O433" s="113"/>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
      <c r="AV433" s="1"/>
      <c r="AW433" s="1"/>
      <c r="AX433" s="1"/>
      <c r="AY433" s="1"/>
      <c r="AZ433" s="1"/>
      <c r="BA433" s="1"/>
      <c r="BB433" s="1"/>
      <c r="BC433" s="1"/>
      <c r="BD433" s="1"/>
    </row>
    <row r="434" spans="1:56" ht="15" customHeight="1" x14ac:dyDescent="0.25">
      <c r="A434" s="3"/>
      <c r="B434" s="113"/>
      <c r="C434" s="113"/>
      <c r="D434" s="113"/>
      <c r="E434" s="113"/>
      <c r="F434" s="113"/>
      <c r="G434" s="113"/>
      <c r="H434" s="113"/>
      <c r="I434" s="113"/>
      <c r="J434" s="113"/>
      <c r="K434" s="113"/>
      <c r="L434" s="113"/>
      <c r="M434" s="113"/>
      <c r="N434" s="113"/>
      <c r="O434" s="113"/>
      <c r="P434" s="14"/>
      <c r="Q434" s="155"/>
      <c r="R434" s="156"/>
      <c r="S434" s="156"/>
      <c r="T434" s="157"/>
      <c r="U434" s="158" t="s">
        <v>184</v>
      </c>
      <c r="V434" s="159"/>
      <c r="W434" s="14"/>
      <c r="X434" s="152">
        <f>IF(Q434&gt;0,120,0)</f>
        <v>0</v>
      </c>
      <c r="Y434" s="153"/>
      <c r="Z434" s="153"/>
      <c r="AA434" s="153"/>
      <c r="AB434" s="153"/>
      <c r="AC434" s="154"/>
      <c r="AD434" s="113" t="s">
        <v>153</v>
      </c>
      <c r="AE434" s="113"/>
      <c r="AF434" s="14"/>
      <c r="AG434" s="14"/>
      <c r="AH434" s="14"/>
      <c r="AI434" s="14"/>
      <c r="AJ434" s="14"/>
      <c r="AK434" s="14"/>
      <c r="AL434" s="14"/>
      <c r="AM434" s="14"/>
      <c r="AN434" s="14"/>
      <c r="AO434" s="14"/>
      <c r="AP434" s="14"/>
      <c r="AQ434" s="14"/>
      <c r="AR434" s="14"/>
      <c r="AS434" s="14"/>
      <c r="AT434" s="14"/>
      <c r="AU434" s="1"/>
      <c r="AV434" s="1"/>
      <c r="AW434" s="1"/>
      <c r="AX434" s="1"/>
      <c r="AY434" s="1"/>
      <c r="AZ434" s="1"/>
      <c r="BA434" s="1"/>
      <c r="BB434" s="1"/>
      <c r="BC434" s="1"/>
      <c r="BD434" s="1"/>
    </row>
    <row r="435" spans="1:56" ht="2.25" customHeight="1" x14ac:dyDescent="0.25">
      <c r="A435" s="3"/>
      <c r="B435" s="15"/>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
      <c r="AV435" s="1"/>
      <c r="AW435" s="1"/>
      <c r="AX435" s="1"/>
      <c r="AY435" s="1"/>
      <c r="AZ435" s="1"/>
      <c r="BA435" s="1"/>
      <c r="BB435" s="1"/>
      <c r="BC435" s="1"/>
      <c r="BD435" s="1"/>
    </row>
    <row r="436" spans="1:56" ht="15" customHeight="1" x14ac:dyDescent="0.25">
      <c r="A436" s="3"/>
      <c r="B436" s="112" t="s">
        <v>185</v>
      </c>
      <c r="C436" s="113"/>
      <c r="D436" s="113"/>
      <c r="E436" s="113"/>
      <c r="F436" s="113"/>
      <c r="G436" s="113"/>
      <c r="H436" s="113"/>
      <c r="I436" s="113"/>
      <c r="J436" s="113"/>
      <c r="K436" s="113"/>
      <c r="L436" s="113"/>
      <c r="M436" s="113"/>
      <c r="N436" s="113"/>
      <c r="O436" s="113"/>
      <c r="P436" s="14"/>
      <c r="Q436" s="155"/>
      <c r="R436" s="156"/>
      <c r="S436" s="156"/>
      <c r="T436" s="157"/>
      <c r="U436" s="158" t="s">
        <v>184</v>
      </c>
      <c r="V436" s="159"/>
      <c r="W436" s="14"/>
      <c r="X436" s="152">
        <f>IF(Q436&gt;0,190,0)</f>
        <v>0</v>
      </c>
      <c r="Y436" s="153"/>
      <c r="Z436" s="153"/>
      <c r="AA436" s="153"/>
      <c r="AB436" s="153"/>
      <c r="AC436" s="154"/>
      <c r="AD436" s="113" t="s">
        <v>153</v>
      </c>
      <c r="AE436" s="113"/>
      <c r="AF436" s="14"/>
      <c r="AG436" s="14"/>
      <c r="AH436" s="14"/>
      <c r="AI436" s="14"/>
      <c r="AJ436" s="14"/>
      <c r="AK436" s="14"/>
      <c r="AL436" s="14"/>
      <c r="AM436" s="14"/>
      <c r="AN436" s="14"/>
      <c r="AO436" s="14"/>
      <c r="AP436" s="14"/>
      <c r="AQ436" s="14"/>
      <c r="AR436" s="14"/>
      <c r="AS436" s="14"/>
      <c r="AT436" s="14"/>
      <c r="AU436" s="1"/>
      <c r="AV436" s="1"/>
      <c r="AW436" s="1"/>
      <c r="AX436" s="1"/>
      <c r="AY436" s="1"/>
      <c r="AZ436" s="1"/>
      <c r="BA436" s="1"/>
      <c r="BB436" s="1"/>
      <c r="BC436" s="1"/>
      <c r="BD436" s="1"/>
    </row>
    <row r="437" spans="1:56" ht="2.25" customHeight="1" x14ac:dyDescent="0.25">
      <c r="A437" s="3"/>
      <c r="B437" s="15"/>
      <c r="C437" s="14"/>
      <c r="D437" s="14"/>
      <c r="E437" s="14"/>
      <c r="F437" s="14"/>
      <c r="G437" s="14"/>
      <c r="H437" s="14"/>
      <c r="I437" s="14"/>
      <c r="J437" s="14"/>
      <c r="K437" s="14"/>
      <c r="L437" s="14"/>
      <c r="M437" s="14"/>
      <c r="N437" s="14"/>
      <c r="O437" s="14"/>
      <c r="P437" s="14"/>
      <c r="Q437" s="5"/>
      <c r="R437" s="5"/>
      <c r="S437" s="5"/>
      <c r="T437" s="5"/>
      <c r="U437" s="193"/>
      <c r="V437" s="193"/>
      <c r="W437" s="14"/>
      <c r="X437" s="4"/>
      <c r="Y437" s="4"/>
      <c r="Z437" s="4"/>
      <c r="AA437" s="4"/>
      <c r="AB437" s="4"/>
      <c r="AC437" s="4"/>
      <c r="AD437" s="14"/>
      <c r="AE437" s="14"/>
      <c r="AF437" s="14"/>
      <c r="AG437" s="14"/>
      <c r="AH437" s="14"/>
      <c r="AI437" s="14"/>
      <c r="AJ437" s="14"/>
      <c r="AK437" s="14"/>
      <c r="AL437" s="14"/>
      <c r="AM437" s="14"/>
      <c r="AN437" s="14"/>
      <c r="AO437" s="14"/>
      <c r="AP437" s="14"/>
      <c r="AQ437" s="14"/>
      <c r="AR437" s="14"/>
      <c r="AS437" s="14"/>
      <c r="AT437" s="14"/>
      <c r="AU437" s="1"/>
      <c r="AV437" s="1"/>
      <c r="AW437" s="1"/>
      <c r="AX437" s="1"/>
      <c r="AY437" s="1"/>
      <c r="AZ437" s="1"/>
      <c r="BA437" s="1"/>
      <c r="BB437" s="1"/>
      <c r="BC437" s="1"/>
      <c r="BD437" s="1"/>
    </row>
    <row r="438" spans="1:56" ht="15" customHeight="1" x14ac:dyDescent="0.25">
      <c r="A438" s="3"/>
      <c r="B438" s="112" t="s">
        <v>181</v>
      </c>
      <c r="C438" s="113"/>
      <c r="D438" s="113"/>
      <c r="E438" s="113"/>
      <c r="F438" s="113"/>
      <c r="G438" s="113"/>
      <c r="H438" s="113"/>
      <c r="I438" s="113"/>
      <c r="J438" s="113"/>
      <c r="K438" s="113"/>
      <c r="L438" s="113"/>
      <c r="M438" s="113"/>
      <c r="N438" s="113"/>
      <c r="O438" s="113"/>
      <c r="P438" s="14"/>
      <c r="Q438" s="5"/>
      <c r="R438" s="5"/>
      <c r="S438" s="5"/>
      <c r="T438" s="5"/>
      <c r="U438" s="23"/>
      <c r="V438" s="23"/>
      <c r="W438" s="14"/>
      <c r="X438" s="152">
        <f>SUM(X434,X436)</f>
        <v>0</v>
      </c>
      <c r="Y438" s="153"/>
      <c r="Z438" s="153"/>
      <c r="AA438" s="153"/>
      <c r="AB438" s="153"/>
      <c r="AC438" s="154"/>
      <c r="AD438" s="113" t="s">
        <v>153</v>
      </c>
      <c r="AE438" s="113"/>
      <c r="AF438" s="14"/>
      <c r="AG438" s="14"/>
      <c r="AH438" s="14"/>
      <c r="AI438" s="14"/>
      <c r="AJ438" s="14"/>
      <c r="AK438" s="14"/>
      <c r="AL438" s="14"/>
      <c r="AM438" s="14"/>
      <c r="AN438" s="14"/>
      <c r="AO438" s="14"/>
      <c r="AP438" s="14"/>
      <c r="AQ438" s="14"/>
      <c r="AR438" s="14"/>
      <c r="AS438" s="14"/>
      <c r="AT438" s="14"/>
      <c r="AU438" s="1"/>
      <c r="AV438" s="1"/>
      <c r="AW438" s="1"/>
      <c r="AX438" s="1"/>
      <c r="AY438" s="1"/>
      <c r="AZ438" s="1"/>
      <c r="BA438" s="1"/>
      <c r="BB438" s="1"/>
      <c r="BC438" s="1"/>
      <c r="BD438" s="1"/>
    </row>
    <row r="439" spans="1:56" ht="2.25" customHeight="1" x14ac:dyDescent="0.25">
      <c r="A439" s="12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c r="AO439" s="113"/>
      <c r="AP439" s="113"/>
      <c r="AQ439" s="14"/>
      <c r="AR439" s="14"/>
      <c r="AS439" s="14"/>
      <c r="AT439" s="14"/>
      <c r="AU439" s="1"/>
      <c r="AV439" s="1"/>
      <c r="AW439" s="1"/>
      <c r="AX439" s="1"/>
      <c r="AY439" s="1"/>
      <c r="AZ439" s="1"/>
      <c r="BA439" s="1"/>
      <c r="BB439" s="1"/>
      <c r="BC439" s="1"/>
      <c r="BD439" s="1"/>
    </row>
    <row r="440" spans="1:56" ht="15" customHeight="1" x14ac:dyDescent="0.25">
      <c r="A440" s="12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c r="AO440" s="113"/>
      <c r="AP440" s="113"/>
      <c r="AQ440" s="14"/>
      <c r="AR440" s="14"/>
      <c r="AS440" s="14"/>
      <c r="AT440" s="14"/>
      <c r="AU440" s="1"/>
      <c r="AV440" s="1"/>
      <c r="AW440" s="1"/>
      <c r="AX440" s="1"/>
      <c r="AY440" s="1"/>
      <c r="AZ440" s="1"/>
      <c r="BA440" s="1"/>
      <c r="BB440" s="1"/>
      <c r="BC440" s="1"/>
      <c r="BD440" s="1"/>
    </row>
    <row r="441" spans="1:56" ht="15" customHeight="1" x14ac:dyDescent="0.25">
      <c r="A441" s="3">
        <v>42</v>
      </c>
      <c r="B441" s="184" t="s">
        <v>188</v>
      </c>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4"/>
      <c r="AR441" s="14"/>
      <c r="AS441" s="14"/>
      <c r="AT441" s="14"/>
      <c r="AU441" s="1"/>
      <c r="AV441" s="1"/>
      <c r="AW441" s="1"/>
      <c r="AX441" s="1"/>
      <c r="AY441" s="1"/>
      <c r="AZ441" s="1"/>
      <c r="BA441" s="1"/>
      <c r="BB441" s="1"/>
      <c r="BC441" s="1"/>
      <c r="BD441" s="1"/>
    </row>
    <row r="442" spans="1:56" ht="15" customHeight="1" x14ac:dyDescent="0.25">
      <c r="A442" s="3"/>
      <c r="B442" s="166"/>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6"/>
      <c r="AL442" s="166"/>
      <c r="AM442" s="166"/>
      <c r="AN442" s="166"/>
      <c r="AO442" s="166"/>
      <c r="AP442" s="166"/>
      <c r="AQ442" s="14"/>
      <c r="AR442" s="14"/>
      <c r="AS442" s="14"/>
      <c r="AT442" s="14"/>
      <c r="AU442" s="1"/>
      <c r="AV442" s="1"/>
      <c r="AW442" s="1"/>
      <c r="AX442" s="1"/>
      <c r="AY442" s="1"/>
      <c r="AZ442" s="1"/>
      <c r="BA442" s="1"/>
      <c r="BB442" s="1"/>
      <c r="BC442" s="1"/>
      <c r="BD442" s="1"/>
    </row>
    <row r="443" spans="1:56" ht="15" customHeight="1" x14ac:dyDescent="0.25">
      <c r="A443" s="3"/>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
      <c r="AV443" s="1"/>
      <c r="AW443" s="1"/>
      <c r="AX443" s="1"/>
      <c r="AY443" s="1"/>
      <c r="AZ443" s="1"/>
      <c r="BA443" s="1"/>
      <c r="BB443" s="1"/>
      <c r="BC443" s="1"/>
      <c r="BD443" s="1"/>
    </row>
    <row r="444" spans="1:56" ht="15" customHeight="1" x14ac:dyDescent="0.25">
      <c r="A444" s="3"/>
      <c r="B444" s="185" t="s">
        <v>189</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c r="AO444" s="113"/>
      <c r="AP444" s="113"/>
      <c r="AQ444" s="14"/>
      <c r="AR444" s="14"/>
      <c r="AS444" s="14"/>
      <c r="AT444" s="14"/>
      <c r="AU444" s="1"/>
      <c r="AV444" s="1"/>
      <c r="AW444" s="1"/>
      <c r="AX444" s="1"/>
      <c r="AY444" s="1"/>
      <c r="AZ444" s="1"/>
      <c r="BA444" s="1"/>
      <c r="BB444" s="1"/>
      <c r="BC444" s="1"/>
      <c r="BD444" s="1"/>
    </row>
    <row r="445" spans="1:56" ht="15" customHeight="1" x14ac:dyDescent="0.25">
      <c r="A445" s="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
      <c r="AV445" s="1"/>
      <c r="AW445" s="1"/>
      <c r="AX445" s="1"/>
      <c r="AY445" s="1"/>
      <c r="AZ445" s="1"/>
      <c r="BA445" s="1"/>
      <c r="BB445" s="1"/>
      <c r="BC445" s="1"/>
      <c r="BD445" s="1"/>
    </row>
    <row r="446" spans="1:56" ht="15" customHeight="1" x14ac:dyDescent="0.25">
      <c r="A446" s="3"/>
      <c r="B446" s="112" t="s">
        <v>190</v>
      </c>
      <c r="C446" s="113"/>
      <c r="D446" s="113"/>
      <c r="E446" s="113"/>
      <c r="F446" s="113"/>
      <c r="G446" s="113"/>
      <c r="H446" s="113"/>
      <c r="I446" s="113"/>
      <c r="J446" s="113"/>
      <c r="K446" s="113"/>
      <c r="L446" s="113"/>
      <c r="M446" s="113"/>
      <c r="N446" s="113"/>
      <c r="O446" s="113"/>
      <c r="P446" s="14"/>
      <c r="Q446" s="152">
        <f>SUM(AQ446,AQ448)</f>
        <v>0</v>
      </c>
      <c r="R446" s="153"/>
      <c r="S446" s="153"/>
      <c r="T446" s="153"/>
      <c r="U446" s="153"/>
      <c r="V446" s="154"/>
      <c r="W446" s="113" t="s">
        <v>153</v>
      </c>
      <c r="X446" s="113"/>
      <c r="Y446" s="14"/>
      <c r="Z446" s="14"/>
      <c r="AA446" s="14"/>
      <c r="AB446" s="14"/>
      <c r="AC446" s="14"/>
      <c r="AD446" s="14"/>
      <c r="AE446" s="14"/>
      <c r="AF446" s="14"/>
      <c r="AG446" s="14"/>
      <c r="AH446" s="14"/>
      <c r="AI446" s="14"/>
      <c r="AJ446" s="14"/>
      <c r="AK446" s="14"/>
      <c r="AL446" s="14"/>
      <c r="AM446" s="14"/>
      <c r="AN446" s="14"/>
      <c r="AO446" s="14"/>
      <c r="AP446" s="14"/>
      <c r="AQ446" s="47">
        <f>IF(AQ335=0,0,IF(AQ335&lt;76,(AQ335*25),IF(AQ335&lt;151,(1875+(15*(AQ335-75))),IF(AQ335&lt;251,(3000+(10*(AQ335-150))),IF(AQ335&lt;351,(4000+(9*(AQ335-250))),(4900+(8*(AQ335-350))))))))</f>
        <v>0</v>
      </c>
      <c r="AR446" s="14"/>
      <c r="AS446" s="14"/>
      <c r="AT446" s="14"/>
      <c r="AU446" s="1"/>
      <c r="AV446" s="1"/>
      <c r="AW446" s="1"/>
      <c r="AX446" s="1"/>
      <c r="AY446" s="1"/>
      <c r="AZ446" s="1"/>
      <c r="BA446" s="1"/>
      <c r="BB446" s="1"/>
      <c r="BC446" s="1"/>
      <c r="BD446" s="1"/>
    </row>
    <row r="447" spans="1:56" ht="2.25" customHeight="1" x14ac:dyDescent="0.25">
      <c r="A447" s="3"/>
      <c r="B447" s="14"/>
      <c r="C447" s="14"/>
      <c r="D447" s="14"/>
      <c r="E447" s="14"/>
      <c r="F447" s="14"/>
      <c r="G447" s="14"/>
      <c r="H447" s="14"/>
      <c r="I447" s="14"/>
      <c r="J447" s="14"/>
      <c r="K447" s="14"/>
      <c r="L447" s="14"/>
      <c r="M447" s="14"/>
      <c r="N447" s="13"/>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47"/>
      <c r="AR447" s="14"/>
      <c r="AS447" s="14"/>
      <c r="AT447" s="14"/>
      <c r="AU447" s="1"/>
      <c r="AV447" s="1"/>
      <c r="AW447" s="1"/>
      <c r="AX447" s="1"/>
      <c r="AY447" s="1"/>
      <c r="AZ447" s="1"/>
      <c r="BA447" s="1"/>
      <c r="BB447" s="1"/>
      <c r="BC447" s="1"/>
      <c r="BD447" s="1"/>
    </row>
    <row r="448" spans="1:56" ht="15" customHeight="1" x14ac:dyDescent="0.25">
      <c r="A448" s="3"/>
      <c r="B448" s="112" t="s">
        <v>191</v>
      </c>
      <c r="C448" s="113"/>
      <c r="D448" s="113"/>
      <c r="E448" s="113"/>
      <c r="F448" s="113"/>
      <c r="G448" s="113"/>
      <c r="H448" s="113"/>
      <c r="I448" s="113"/>
      <c r="J448" s="113"/>
      <c r="K448" s="113"/>
      <c r="L448" s="113"/>
      <c r="M448" s="113"/>
      <c r="N448" s="113"/>
      <c r="O448" s="113"/>
      <c r="P448" s="14"/>
      <c r="Q448" s="152">
        <f>X418</f>
        <v>0</v>
      </c>
      <c r="R448" s="153"/>
      <c r="S448" s="153"/>
      <c r="T448" s="153"/>
      <c r="U448" s="153"/>
      <c r="V448" s="154"/>
      <c r="W448" s="113" t="s">
        <v>153</v>
      </c>
      <c r="X448" s="113"/>
      <c r="Y448" s="14"/>
      <c r="Z448" s="14"/>
      <c r="AA448" s="14"/>
      <c r="AB448" s="14"/>
      <c r="AC448" s="14"/>
      <c r="AD448" s="14"/>
      <c r="AE448" s="14"/>
      <c r="AF448" s="14"/>
      <c r="AG448" s="14"/>
      <c r="AH448" s="14"/>
      <c r="AI448" s="14"/>
      <c r="AJ448" s="14"/>
      <c r="AK448" s="14"/>
      <c r="AL448" s="14"/>
      <c r="AM448" s="14"/>
      <c r="AN448" s="14"/>
      <c r="AO448" s="14"/>
      <c r="AP448" s="14"/>
      <c r="AQ448" s="47">
        <f>IF(Q339=0,0,IF(Q339&lt;76,((Q339*25)*1.3),IF(Q339&lt;151,((1875+(15*(Q339-75)))*1.3),IF(Q339&lt;251,((3000+(10*(Q339-150)))*1.3),IF(Q339&lt;351,((4000+(9*(Q339-250)))*1.3),((4900+(8*(Q339-350)))*1.3))))))</f>
        <v>0</v>
      </c>
      <c r="AR448" s="14"/>
      <c r="AS448" s="14"/>
      <c r="AT448" s="14"/>
      <c r="AU448" s="1"/>
      <c r="AV448" s="1"/>
      <c r="AW448" s="1"/>
      <c r="AX448" s="1"/>
      <c r="AY448" s="1"/>
      <c r="AZ448" s="1"/>
      <c r="BA448" s="1"/>
      <c r="BB448" s="1"/>
      <c r="BC448" s="1"/>
      <c r="BD448" s="1"/>
    </row>
    <row r="449" spans="1:56" ht="2.25" customHeight="1" x14ac:dyDescent="0.25">
      <c r="A449" s="3"/>
      <c r="B449" s="14"/>
      <c r="C449" s="14"/>
      <c r="D449" s="14"/>
      <c r="E449" s="14"/>
      <c r="F449" s="14"/>
      <c r="G449" s="14"/>
      <c r="H449" s="14"/>
      <c r="I449" s="14"/>
      <c r="J449" s="14"/>
      <c r="K449" s="14"/>
      <c r="L449" s="14"/>
      <c r="M449" s="14"/>
      <c r="N449" s="13"/>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
      <c r="AV449" s="1"/>
      <c r="AW449" s="1"/>
      <c r="AX449" s="1"/>
      <c r="AY449" s="1"/>
      <c r="AZ449" s="1"/>
      <c r="BA449" s="1"/>
      <c r="BB449" s="1"/>
      <c r="BC449" s="1"/>
      <c r="BD449" s="1"/>
    </row>
    <row r="450" spans="1:56" ht="15" customHeight="1" x14ac:dyDescent="0.25">
      <c r="A450" s="3"/>
      <c r="B450" s="112" t="s">
        <v>192</v>
      </c>
      <c r="C450" s="112"/>
      <c r="D450" s="112"/>
      <c r="E450" s="112"/>
      <c r="F450" s="112"/>
      <c r="G450" s="112"/>
      <c r="H450" s="112"/>
      <c r="I450" s="112"/>
      <c r="J450" s="112"/>
      <c r="K450" s="112"/>
      <c r="L450" s="112"/>
      <c r="M450" s="112"/>
      <c r="N450" s="112"/>
      <c r="O450" s="112"/>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
      <c r="AV450" s="1"/>
      <c r="AW450" s="1"/>
      <c r="AX450" s="1"/>
      <c r="AY450" s="1"/>
      <c r="AZ450" s="1"/>
      <c r="BA450" s="1"/>
      <c r="BB450" s="1"/>
      <c r="BC450" s="1"/>
      <c r="BD450" s="1"/>
    </row>
    <row r="451" spans="1:56" ht="15" customHeight="1" x14ac:dyDescent="0.25">
      <c r="A451" s="3"/>
      <c r="B451" s="112"/>
      <c r="C451" s="112"/>
      <c r="D451" s="112"/>
      <c r="E451" s="112"/>
      <c r="F451" s="112"/>
      <c r="G451" s="112"/>
      <c r="H451" s="112"/>
      <c r="I451" s="112"/>
      <c r="J451" s="112"/>
      <c r="K451" s="112"/>
      <c r="L451" s="112"/>
      <c r="M451" s="112"/>
      <c r="N451" s="112"/>
      <c r="O451" s="112"/>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
      <c r="AV451" s="1"/>
      <c r="AW451" s="1"/>
      <c r="AX451" s="1"/>
      <c r="AY451" s="1"/>
      <c r="AZ451" s="1"/>
      <c r="BA451" s="1"/>
      <c r="BB451" s="1"/>
      <c r="BC451" s="1"/>
      <c r="BD451" s="1"/>
    </row>
    <row r="452" spans="1:56" ht="15" customHeight="1" x14ac:dyDescent="0.25">
      <c r="A452" s="3"/>
      <c r="B452" s="112"/>
      <c r="C452" s="112"/>
      <c r="D452" s="112"/>
      <c r="E452" s="112"/>
      <c r="F452" s="112"/>
      <c r="G452" s="112"/>
      <c r="H452" s="112"/>
      <c r="I452" s="112"/>
      <c r="J452" s="112"/>
      <c r="K452" s="112"/>
      <c r="L452" s="112"/>
      <c r="M452" s="112"/>
      <c r="N452" s="112"/>
      <c r="O452" s="112"/>
      <c r="P452" s="14"/>
      <c r="Q452" s="152">
        <f>X428</f>
        <v>0</v>
      </c>
      <c r="R452" s="153"/>
      <c r="S452" s="153"/>
      <c r="T452" s="153"/>
      <c r="U452" s="153"/>
      <c r="V452" s="154"/>
      <c r="W452" s="113" t="s">
        <v>153</v>
      </c>
      <c r="X452" s="113"/>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
      <c r="AV452" s="1"/>
      <c r="AW452" s="1"/>
      <c r="AX452" s="1"/>
      <c r="AY452" s="1"/>
      <c r="AZ452" s="1"/>
      <c r="BA452" s="1"/>
      <c r="BB452" s="1"/>
      <c r="BC452" s="1"/>
      <c r="BD452" s="1"/>
    </row>
    <row r="453" spans="1:56" ht="2.25" customHeight="1" x14ac:dyDescent="0.25">
      <c r="A453" s="3"/>
      <c r="B453" s="15"/>
      <c r="C453" s="14"/>
      <c r="D453" s="14"/>
      <c r="E453" s="14"/>
      <c r="F453" s="14"/>
      <c r="G453" s="14"/>
      <c r="H453" s="14"/>
      <c r="I453" s="14"/>
      <c r="J453" s="14"/>
      <c r="K453" s="14"/>
      <c r="L453" s="14"/>
      <c r="M453" s="14"/>
      <c r="N453" s="14"/>
      <c r="O453" s="14"/>
      <c r="P453" s="14"/>
      <c r="Q453" s="4"/>
      <c r="R453" s="4"/>
      <c r="S453" s="4"/>
      <c r="T453" s="4"/>
      <c r="U453" s="4"/>
      <c r="V453" s="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
      <c r="AV453" s="1"/>
      <c r="AW453" s="1"/>
      <c r="AX453" s="1"/>
      <c r="AY453" s="1"/>
      <c r="AZ453" s="1"/>
      <c r="BA453" s="1"/>
      <c r="BB453" s="1"/>
      <c r="BC453" s="1"/>
      <c r="BD453" s="1"/>
    </row>
    <row r="454" spans="1:56" ht="15" customHeight="1" x14ac:dyDescent="0.25">
      <c r="A454" s="3"/>
      <c r="B454" s="112" t="s">
        <v>193</v>
      </c>
      <c r="C454" s="113"/>
      <c r="D454" s="113"/>
      <c r="E454" s="113"/>
      <c r="F454" s="113"/>
      <c r="G454" s="113"/>
      <c r="H454" s="113"/>
      <c r="I454" s="113"/>
      <c r="J454" s="113"/>
      <c r="K454" s="113"/>
      <c r="L454" s="113"/>
      <c r="M454" s="113"/>
      <c r="N454" s="113"/>
      <c r="O454" s="113"/>
      <c r="P454" s="14"/>
      <c r="Q454" s="4"/>
      <c r="R454" s="4"/>
      <c r="S454" s="4"/>
      <c r="T454" s="4"/>
      <c r="U454" s="4"/>
      <c r="V454" s="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
      <c r="AV454" s="1"/>
      <c r="AW454" s="1"/>
      <c r="AX454" s="1"/>
      <c r="AY454" s="1"/>
      <c r="AZ454" s="1"/>
      <c r="BA454" s="1"/>
      <c r="BB454" s="1"/>
      <c r="BC454" s="1"/>
      <c r="BD454" s="1"/>
    </row>
    <row r="455" spans="1:56" ht="15" customHeight="1" x14ac:dyDescent="0.25">
      <c r="A455" s="3"/>
      <c r="B455" s="113"/>
      <c r="C455" s="113"/>
      <c r="D455" s="113"/>
      <c r="E455" s="113"/>
      <c r="F455" s="113"/>
      <c r="G455" s="113"/>
      <c r="H455" s="113"/>
      <c r="I455" s="113"/>
      <c r="J455" s="113"/>
      <c r="K455" s="113"/>
      <c r="L455" s="113"/>
      <c r="M455" s="113"/>
      <c r="N455" s="113"/>
      <c r="O455" s="113"/>
      <c r="P455" s="14"/>
      <c r="Q455" s="4"/>
      <c r="R455" s="4"/>
      <c r="S455" s="4"/>
      <c r="T455" s="4"/>
      <c r="U455" s="4"/>
      <c r="V455" s="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
      <c r="AV455" s="1"/>
      <c r="AW455" s="1"/>
      <c r="AX455" s="1"/>
      <c r="AY455" s="1"/>
      <c r="AZ455" s="1"/>
      <c r="BA455" s="1"/>
      <c r="BB455" s="1"/>
      <c r="BC455" s="1"/>
      <c r="BD455" s="1"/>
    </row>
    <row r="456" spans="1:56" ht="15" customHeight="1" x14ac:dyDescent="0.25">
      <c r="A456" s="3"/>
      <c r="B456" s="113"/>
      <c r="C456" s="113"/>
      <c r="D456" s="113"/>
      <c r="E456" s="113"/>
      <c r="F456" s="113"/>
      <c r="G456" s="113"/>
      <c r="H456" s="113"/>
      <c r="I456" s="113"/>
      <c r="J456" s="113"/>
      <c r="K456" s="113"/>
      <c r="L456" s="113"/>
      <c r="M456" s="113"/>
      <c r="N456" s="113"/>
      <c r="O456" s="113"/>
      <c r="P456" s="14"/>
      <c r="Q456" s="152">
        <f>X438</f>
        <v>0</v>
      </c>
      <c r="R456" s="153"/>
      <c r="S456" s="153"/>
      <c r="T456" s="153"/>
      <c r="U456" s="153"/>
      <c r="V456" s="154"/>
      <c r="W456" s="113" t="s">
        <v>153</v>
      </c>
      <c r="X456" s="113"/>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
      <c r="AV456" s="1"/>
      <c r="AW456" s="1"/>
      <c r="AX456" s="1"/>
      <c r="AY456" s="1"/>
      <c r="AZ456" s="1"/>
      <c r="BA456" s="1"/>
      <c r="BB456" s="1"/>
      <c r="BC456" s="1"/>
      <c r="BD456" s="1"/>
    </row>
    <row r="457" spans="1:56" ht="2.25" customHeight="1" x14ac:dyDescent="0.25">
      <c r="A457" s="3"/>
      <c r="B457" s="15"/>
      <c r="C457" s="14"/>
      <c r="D457" s="14"/>
      <c r="E457" s="14"/>
      <c r="F457" s="14"/>
      <c r="G457" s="14"/>
      <c r="H457" s="14"/>
      <c r="I457" s="14"/>
      <c r="J457" s="14"/>
      <c r="K457" s="14"/>
      <c r="L457" s="14"/>
      <c r="M457" s="14"/>
      <c r="N457" s="14"/>
      <c r="O457" s="14"/>
      <c r="P457" s="14"/>
      <c r="Q457" s="4"/>
      <c r="R457" s="4"/>
      <c r="S457" s="4"/>
      <c r="T457" s="4"/>
      <c r="U457" s="4"/>
      <c r="V457" s="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
      <c r="AV457" s="1"/>
      <c r="AW457" s="1"/>
      <c r="AX457" s="1"/>
      <c r="AY457" s="1"/>
      <c r="AZ457" s="1"/>
      <c r="BA457" s="1"/>
      <c r="BB457" s="1"/>
      <c r="BC457" s="1"/>
      <c r="BD457" s="1"/>
    </row>
    <row r="458" spans="1:56" ht="15" customHeight="1" x14ac:dyDescent="0.25">
      <c r="A458" s="3"/>
      <c r="B458" s="112" t="s">
        <v>181</v>
      </c>
      <c r="C458" s="113"/>
      <c r="D458" s="113"/>
      <c r="E458" s="113"/>
      <c r="F458" s="113"/>
      <c r="G458" s="113"/>
      <c r="H458" s="113"/>
      <c r="I458" s="113"/>
      <c r="J458" s="113"/>
      <c r="K458" s="113"/>
      <c r="L458" s="113"/>
      <c r="M458" s="113"/>
      <c r="N458" s="113"/>
      <c r="O458" s="113"/>
      <c r="P458" s="14"/>
      <c r="Q458" s="152">
        <f>SUM(Q446,Q448,Q452,Q456)</f>
        <v>0</v>
      </c>
      <c r="R458" s="153"/>
      <c r="S458" s="153"/>
      <c r="T458" s="153"/>
      <c r="U458" s="153"/>
      <c r="V458" s="154"/>
      <c r="W458" s="113" t="s">
        <v>153</v>
      </c>
      <c r="X458" s="113"/>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
      <c r="AV458" s="1"/>
      <c r="AW458" s="1"/>
      <c r="AX458" s="1"/>
      <c r="AY458" s="1"/>
      <c r="AZ458" s="1"/>
      <c r="BA458" s="1"/>
      <c r="BB458" s="1"/>
      <c r="BC458" s="1"/>
      <c r="BD458" s="1"/>
    </row>
    <row r="459" spans="1:56" ht="15" customHeight="1" x14ac:dyDescent="0.25">
      <c r="A459" s="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
      <c r="AV459" s="1"/>
      <c r="AW459" s="1"/>
      <c r="AX459" s="1"/>
      <c r="AY459" s="1"/>
      <c r="AZ459" s="1"/>
      <c r="BA459" s="1"/>
      <c r="BB459" s="1"/>
      <c r="BC459" s="1"/>
      <c r="BD459" s="1"/>
    </row>
    <row r="460" spans="1:56" ht="15" customHeight="1" x14ac:dyDescent="0.25">
      <c r="A460" s="3"/>
      <c r="B460" s="195" t="s">
        <v>194</v>
      </c>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11"/>
      <c r="AQ460" s="47">
        <f>IF(B355&lt;33,600,IF(B355&lt;65,805,IF(B355&lt;97,1200,IF(B355&lt;113,1400,IF(B355&lt;129,1600,IF(B355&lt;145,1800))))))</f>
        <v>600</v>
      </c>
      <c r="AR460" s="14"/>
      <c r="AS460" s="14"/>
      <c r="AT460" s="14"/>
      <c r="AU460" s="1"/>
      <c r="AV460" s="1"/>
      <c r="AW460" s="1"/>
      <c r="AX460" s="1"/>
      <c r="AY460" s="1"/>
      <c r="AZ460" s="1"/>
      <c r="BA460" s="1"/>
      <c r="BB460" s="1"/>
      <c r="BC460" s="1"/>
      <c r="BD460" s="1"/>
    </row>
    <row r="461" spans="1:56" ht="15" customHeight="1" x14ac:dyDescent="0.25">
      <c r="A461" s="3"/>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7"/>
      <c r="AR461" s="14"/>
      <c r="AS461" s="14"/>
      <c r="AT461" s="14"/>
      <c r="AU461" s="1"/>
      <c r="AV461" s="1"/>
      <c r="AW461" s="1"/>
      <c r="AX461" s="1"/>
      <c r="AY461" s="1"/>
      <c r="AZ461" s="1"/>
      <c r="BA461" s="1"/>
      <c r="BB461" s="1"/>
      <c r="BC461" s="1"/>
      <c r="BD461" s="1"/>
    </row>
    <row r="462" spans="1:56" ht="15" customHeight="1" x14ac:dyDescent="0.25">
      <c r="A462" s="3"/>
      <c r="B462" s="196">
        <f>IF(B355=0,0,IF(B355&lt;145,AQ460,IF(B355&lt;257,AQ462)))</f>
        <v>0</v>
      </c>
      <c r="C462" s="197"/>
      <c r="D462" s="197"/>
      <c r="E462" s="197"/>
      <c r="F462" s="197"/>
      <c r="G462" s="198"/>
      <c r="H462" s="111" t="s">
        <v>153</v>
      </c>
      <c r="I462" s="111"/>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7">
        <f>IF(B355&lt;161,2000,IF(B355&lt;177,2200,IF(B355&lt;193,2400,IF(B355&lt;209,2600,IF(B355&lt;225,2800,IF(B355&lt;241,3000,IF(B355&lt;257,3200)))))))</f>
        <v>2000</v>
      </c>
      <c r="AR462" s="14"/>
      <c r="AS462" s="14"/>
      <c r="AT462" s="14"/>
      <c r="AU462" s="1"/>
      <c r="AV462" s="1"/>
      <c r="AW462" s="1"/>
      <c r="AX462" s="1"/>
      <c r="AY462" s="1"/>
      <c r="AZ462" s="1"/>
      <c r="BA462" s="1"/>
      <c r="BB462" s="1"/>
      <c r="BC462" s="1"/>
      <c r="BD462" s="1"/>
    </row>
    <row r="463" spans="1:56" ht="15" customHeight="1" x14ac:dyDescent="0.25">
      <c r="A463" s="3"/>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
      <c r="AV463" s="1"/>
      <c r="AW463" s="1"/>
      <c r="AX463" s="1"/>
      <c r="AY463" s="1"/>
      <c r="AZ463" s="1"/>
      <c r="BA463" s="1"/>
      <c r="BB463" s="1"/>
      <c r="BC463" s="1"/>
      <c r="BD463" s="1"/>
    </row>
    <row r="464" spans="1:56" ht="15" customHeight="1" x14ac:dyDescent="0.25">
      <c r="A464" s="3"/>
      <c r="B464" s="185" t="s">
        <v>195</v>
      </c>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13"/>
      <c r="AQ464" s="14"/>
      <c r="AR464" s="14"/>
      <c r="AS464" s="14"/>
      <c r="AT464" s="14"/>
      <c r="AU464" s="1"/>
      <c r="AV464" s="1"/>
      <c r="AW464" s="1"/>
      <c r="AX464" s="1"/>
      <c r="AY464" s="1"/>
      <c r="AZ464" s="1"/>
      <c r="BA464" s="1"/>
      <c r="BB464" s="1"/>
      <c r="BC464" s="1"/>
      <c r="BD464" s="1"/>
    </row>
    <row r="465" spans="1:56" ht="15" customHeight="1" x14ac:dyDescent="0.25">
      <c r="A465" s="3"/>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
      <c r="AV465" s="1"/>
      <c r="AW465" s="1"/>
      <c r="AX465" s="1"/>
      <c r="AY465" s="1"/>
      <c r="AZ465" s="1"/>
      <c r="BA465" s="1"/>
      <c r="BB465" s="1"/>
      <c r="BC465" s="1"/>
      <c r="BD465" s="1"/>
    </row>
    <row r="466" spans="1:56" ht="15" customHeight="1" x14ac:dyDescent="0.25">
      <c r="A466" s="3"/>
      <c r="B466" s="103" t="s">
        <v>196</v>
      </c>
      <c r="C466" s="113"/>
      <c r="D466" s="113"/>
      <c r="E466" s="113"/>
      <c r="F466" s="113"/>
      <c r="G466" s="113"/>
      <c r="H466" s="113"/>
      <c r="I466" s="113"/>
      <c r="J466" s="113"/>
      <c r="K466" s="113"/>
      <c r="L466" s="113"/>
      <c r="M466" s="113"/>
      <c r="N466" s="113"/>
      <c r="O466" s="113"/>
      <c r="P466" s="14"/>
      <c r="Q466" s="152">
        <f>IF(Q343=0,0,IF(Q343&lt;30,300,(Q343*10)))</f>
        <v>0</v>
      </c>
      <c r="R466" s="153"/>
      <c r="S466" s="153"/>
      <c r="T466" s="153"/>
      <c r="U466" s="153"/>
      <c r="V466" s="154"/>
      <c r="W466" s="113" t="s">
        <v>153</v>
      </c>
      <c r="X466" s="113"/>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
      <c r="AV466" s="1"/>
      <c r="AW466" s="1"/>
      <c r="AX466" s="1"/>
      <c r="AY466" s="1"/>
      <c r="AZ466" s="1"/>
      <c r="BA466" s="1"/>
      <c r="BB466" s="1"/>
      <c r="BC466" s="1"/>
      <c r="BD466" s="1"/>
    </row>
    <row r="467" spans="1:56" ht="2.25" customHeight="1" x14ac:dyDescent="0.25">
      <c r="A467" s="3"/>
      <c r="B467" s="14"/>
      <c r="C467" s="14"/>
      <c r="D467" s="14"/>
      <c r="E467" s="14"/>
      <c r="F467" s="14"/>
      <c r="G467" s="14"/>
      <c r="H467" s="14"/>
      <c r="I467" s="14"/>
      <c r="J467" s="14"/>
      <c r="K467" s="14"/>
      <c r="L467" s="14"/>
      <c r="M467" s="14"/>
      <c r="N467" s="13"/>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
      <c r="AV467" s="1"/>
      <c r="AW467" s="1"/>
      <c r="AX467" s="1"/>
      <c r="AY467" s="1"/>
      <c r="AZ467" s="1"/>
      <c r="BA467" s="1"/>
      <c r="BB467" s="1"/>
      <c r="BC467" s="1"/>
      <c r="BD467" s="1"/>
    </row>
    <row r="468" spans="1:56" ht="15" customHeight="1" x14ac:dyDescent="0.25">
      <c r="A468" s="3"/>
      <c r="B468" s="103" t="s">
        <v>197</v>
      </c>
      <c r="C468" s="113"/>
      <c r="D468" s="113"/>
      <c r="E468" s="113"/>
      <c r="F468" s="113"/>
      <c r="G468" s="113"/>
      <c r="H468" s="113"/>
      <c r="I468" s="113"/>
      <c r="J468" s="113"/>
      <c r="K468" s="113"/>
      <c r="L468" s="113"/>
      <c r="M468" s="113"/>
      <c r="N468" s="113"/>
      <c r="O468" s="113"/>
      <c r="P468" s="14"/>
      <c r="Q468" s="152">
        <f>IF(Q343=0,0,IF(Q343&lt;42,75,(Q343*1.8)))</f>
        <v>0</v>
      </c>
      <c r="R468" s="153"/>
      <c r="S468" s="153"/>
      <c r="T468" s="153"/>
      <c r="U468" s="153"/>
      <c r="V468" s="154"/>
      <c r="W468" s="113" t="s">
        <v>153</v>
      </c>
      <c r="X468" s="113"/>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
      <c r="AV468" s="1"/>
      <c r="AW468" s="1"/>
      <c r="AX468" s="1"/>
      <c r="AY468" s="1"/>
      <c r="AZ468" s="1"/>
      <c r="BA468" s="1"/>
      <c r="BB468" s="1"/>
      <c r="BC468" s="1"/>
      <c r="BD468" s="1"/>
    </row>
    <row r="469" spans="1:56" ht="2.25" customHeight="1" x14ac:dyDescent="0.25">
      <c r="A469" s="3"/>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
      <c r="AV469" s="1"/>
      <c r="AW469" s="1"/>
      <c r="AX469" s="1"/>
      <c r="AY469" s="1"/>
      <c r="AZ469" s="1"/>
      <c r="BA469" s="1"/>
      <c r="BB469" s="1"/>
      <c r="BC469" s="1"/>
      <c r="BD469" s="1"/>
    </row>
    <row r="470" spans="1:56" ht="15" customHeight="1" x14ac:dyDescent="0.25">
      <c r="A470" s="3"/>
      <c r="B470" s="103" t="s">
        <v>198</v>
      </c>
      <c r="C470" s="113"/>
      <c r="D470" s="113"/>
      <c r="E470" s="113"/>
      <c r="F470" s="113"/>
      <c r="G470" s="113"/>
      <c r="H470" s="113"/>
      <c r="I470" s="113"/>
      <c r="J470" s="113"/>
      <c r="K470" s="113"/>
      <c r="L470" s="113"/>
      <c r="M470" s="113"/>
      <c r="N470" s="113"/>
      <c r="O470" s="113"/>
      <c r="P470" s="14"/>
      <c r="Q470" s="152">
        <f>B347*1.2</f>
        <v>0</v>
      </c>
      <c r="R470" s="153"/>
      <c r="S470" s="153"/>
      <c r="T470" s="153"/>
      <c r="U470" s="153"/>
      <c r="V470" s="154"/>
      <c r="W470" s="113" t="s">
        <v>153</v>
      </c>
      <c r="X470" s="113"/>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
      <c r="AV470" s="1"/>
      <c r="AW470" s="1"/>
      <c r="AX470" s="1"/>
      <c r="AY470" s="1"/>
      <c r="AZ470" s="1"/>
      <c r="BA470" s="1"/>
      <c r="BB470" s="1"/>
      <c r="BC470" s="1"/>
      <c r="BD470" s="1"/>
    </row>
    <row r="471" spans="1:56" ht="2.25" customHeight="1" x14ac:dyDescent="0.25">
      <c r="A471" s="3"/>
      <c r="B471" s="14"/>
      <c r="C471" s="14"/>
      <c r="D471" s="14"/>
      <c r="E471" s="14"/>
      <c r="F471" s="14"/>
      <c r="G471" s="14"/>
      <c r="H471" s="14"/>
      <c r="I471" s="14"/>
      <c r="J471" s="14"/>
      <c r="K471" s="14"/>
      <c r="L471" s="14"/>
      <c r="M471" s="14"/>
      <c r="N471" s="13"/>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
      <c r="AV471" s="1"/>
      <c r="AW471" s="1"/>
      <c r="AX471" s="1"/>
      <c r="AY471" s="1"/>
      <c r="AZ471" s="1"/>
      <c r="BA471" s="1"/>
      <c r="BB471" s="1"/>
      <c r="BC471" s="1"/>
      <c r="BD471" s="1"/>
    </row>
    <row r="472" spans="1:56" ht="15" customHeight="1" x14ac:dyDescent="0.25">
      <c r="A472" s="3"/>
      <c r="B472" s="103" t="s">
        <v>199</v>
      </c>
      <c r="C472" s="113"/>
      <c r="D472" s="113"/>
      <c r="E472" s="113"/>
      <c r="F472" s="113"/>
      <c r="G472" s="113"/>
      <c r="H472" s="113"/>
      <c r="I472" s="113"/>
      <c r="J472" s="113"/>
      <c r="K472" s="113"/>
      <c r="L472" s="113"/>
      <c r="M472" s="113"/>
      <c r="N472" s="113"/>
      <c r="O472" s="113"/>
      <c r="P472" s="14"/>
      <c r="Q472" s="152">
        <f>B351*24</f>
        <v>0</v>
      </c>
      <c r="R472" s="153"/>
      <c r="S472" s="153"/>
      <c r="T472" s="153"/>
      <c r="U472" s="153"/>
      <c r="V472" s="154"/>
      <c r="W472" s="113" t="s">
        <v>153</v>
      </c>
      <c r="X472" s="113"/>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
      <c r="AV472" s="1"/>
      <c r="AW472" s="1"/>
      <c r="AX472" s="1"/>
      <c r="AY472" s="1"/>
      <c r="AZ472" s="1"/>
      <c r="BA472" s="1"/>
      <c r="BB472" s="1"/>
      <c r="BC472" s="1"/>
      <c r="BD472" s="1"/>
    </row>
    <row r="473" spans="1:56" ht="15" customHeight="1" x14ac:dyDescent="0.25">
      <c r="A473" s="3"/>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
      <c r="AV473" s="1"/>
      <c r="AW473" s="1"/>
      <c r="AX473" s="1"/>
      <c r="AY473" s="1"/>
      <c r="AZ473" s="1"/>
      <c r="BA473" s="1"/>
      <c r="BB473" s="1"/>
      <c r="BC473" s="1"/>
      <c r="BD473" s="1"/>
    </row>
    <row r="474" spans="1:56" ht="15" customHeight="1" x14ac:dyDescent="0.25">
      <c r="A474" s="3"/>
      <c r="B474" s="194" t="s">
        <v>200</v>
      </c>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c r="AA474" s="194"/>
      <c r="AB474" s="194"/>
      <c r="AC474" s="194"/>
      <c r="AD474" s="194"/>
      <c r="AE474" s="194"/>
      <c r="AF474" s="194"/>
      <c r="AG474" s="194"/>
      <c r="AH474" s="194"/>
      <c r="AI474" s="194"/>
      <c r="AJ474" s="194"/>
      <c r="AK474" s="194"/>
      <c r="AL474" s="194"/>
      <c r="AM474" s="194"/>
      <c r="AN474" s="194"/>
      <c r="AO474" s="194"/>
      <c r="AP474" s="113"/>
      <c r="AQ474" s="14"/>
      <c r="AR474" s="14"/>
      <c r="AS474" s="14"/>
      <c r="AT474" s="14"/>
      <c r="AU474" s="1"/>
      <c r="AV474" s="1"/>
      <c r="AW474" s="1"/>
      <c r="AX474" s="1"/>
      <c r="AY474" s="1"/>
      <c r="AZ474" s="1"/>
      <c r="BA474" s="1"/>
      <c r="BB474" s="1"/>
      <c r="BC474" s="1"/>
      <c r="BD474" s="1"/>
    </row>
    <row r="475" spans="1:56" ht="2.25" customHeight="1" x14ac:dyDescent="0.25">
      <c r="A475" s="3"/>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4"/>
      <c r="AQ475" s="14"/>
      <c r="AR475" s="14"/>
      <c r="AS475" s="14"/>
      <c r="AT475" s="14"/>
      <c r="AU475" s="1"/>
      <c r="AV475" s="1"/>
      <c r="AW475" s="1"/>
      <c r="AX475" s="1"/>
      <c r="AY475" s="1"/>
      <c r="AZ475" s="1"/>
      <c r="BA475" s="1"/>
      <c r="BB475" s="1"/>
      <c r="BC475" s="1"/>
      <c r="BD475" s="1"/>
    </row>
    <row r="476" spans="1:56" ht="2.25" customHeight="1" x14ac:dyDescent="0.25">
      <c r="A476" s="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
      <c r="AV476" s="1"/>
      <c r="AW476" s="1"/>
      <c r="AX476" s="1"/>
      <c r="AY476" s="1"/>
      <c r="AZ476" s="1"/>
      <c r="BA476" s="1"/>
      <c r="BB476" s="1"/>
      <c r="BC476" s="1"/>
      <c r="BD476" s="1"/>
    </row>
    <row r="477" spans="1:56" ht="15" customHeight="1" x14ac:dyDescent="0.25">
      <c r="A477" s="3">
        <v>43</v>
      </c>
      <c r="B477" s="184" t="s">
        <v>201</v>
      </c>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4"/>
      <c r="AR477" s="14"/>
      <c r="AS477" s="14"/>
      <c r="AT477" s="14"/>
      <c r="AU477" s="1"/>
      <c r="AV477" s="1"/>
      <c r="AW477" s="1"/>
      <c r="AX477" s="1"/>
      <c r="AY477" s="1"/>
      <c r="AZ477" s="1"/>
      <c r="BA477" s="1"/>
      <c r="BB477" s="1"/>
      <c r="BC477" s="1"/>
      <c r="BD477" s="1"/>
    </row>
    <row r="478" spans="1:56" ht="15" customHeight="1" x14ac:dyDescent="0.25">
      <c r="A478" s="3"/>
      <c r="B478" s="166"/>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6"/>
      <c r="AL478" s="166"/>
      <c r="AM478" s="166"/>
      <c r="AN478" s="166"/>
      <c r="AO478" s="166"/>
      <c r="AP478" s="166"/>
      <c r="AQ478" s="14"/>
      <c r="AR478" s="14"/>
      <c r="AS478" s="14"/>
      <c r="AT478" s="14"/>
      <c r="AU478" s="1"/>
      <c r="AV478" s="1"/>
      <c r="AW478" s="1"/>
      <c r="AX478" s="1"/>
      <c r="AY478" s="1"/>
      <c r="AZ478" s="1"/>
      <c r="BA478" s="1"/>
      <c r="BB478" s="1"/>
      <c r="BC478" s="1"/>
      <c r="BD478" s="1"/>
    </row>
    <row r="479" spans="1:56" ht="2.25" customHeight="1" x14ac:dyDescent="0.25">
      <c r="A479" s="3"/>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
      <c r="AV479" s="1"/>
      <c r="AW479" s="1"/>
      <c r="AX479" s="1"/>
      <c r="AY479" s="1"/>
      <c r="AZ479" s="1"/>
      <c r="BA479" s="1"/>
      <c r="BB479" s="1"/>
      <c r="BC479" s="1"/>
      <c r="BD479" s="1"/>
    </row>
    <row r="480" spans="1:56" ht="15" customHeight="1" x14ac:dyDescent="0.25">
      <c r="A480" s="3">
        <v>44</v>
      </c>
      <c r="B480" s="168" t="s">
        <v>202</v>
      </c>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c r="AO480" s="159"/>
      <c r="AP480" s="159"/>
      <c r="AQ480" s="14"/>
      <c r="AR480" s="14"/>
      <c r="AS480" s="14"/>
      <c r="AT480" s="14"/>
      <c r="AU480" s="1"/>
      <c r="AV480" s="1"/>
      <c r="AW480" s="1"/>
      <c r="AX480" s="1"/>
      <c r="AY480" s="1"/>
      <c r="AZ480" s="1"/>
      <c r="BA480" s="1"/>
      <c r="BB480" s="1"/>
      <c r="BC480" s="1"/>
      <c r="BD480" s="1"/>
    </row>
    <row r="481" spans="1:56" ht="15" customHeight="1" x14ac:dyDescent="0.25">
      <c r="A481" s="3"/>
      <c r="B481" s="159"/>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4"/>
      <c r="AR481" s="14"/>
      <c r="AS481" s="14"/>
      <c r="AT481" s="14"/>
      <c r="AU481" s="1"/>
      <c r="AV481" s="1"/>
      <c r="AW481" s="1"/>
      <c r="AX481" s="1"/>
      <c r="AY481" s="1"/>
      <c r="AZ481" s="1"/>
      <c r="BA481" s="1"/>
      <c r="BB481" s="1"/>
      <c r="BC481" s="1"/>
      <c r="BD481" s="1"/>
    </row>
    <row r="482" spans="1:56" ht="30" customHeight="1" x14ac:dyDescent="0.25">
      <c r="A482" s="3"/>
      <c r="B482" s="169" t="s">
        <v>203</v>
      </c>
      <c r="C482" s="243"/>
      <c r="D482" s="243"/>
      <c r="E482" s="243"/>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c r="AE482" s="243"/>
      <c r="AF482" s="243"/>
      <c r="AG482" s="243"/>
      <c r="AH482" s="243"/>
      <c r="AI482" s="243"/>
      <c r="AJ482" s="243"/>
      <c r="AK482" s="243"/>
      <c r="AL482" s="243"/>
      <c r="AM482" s="243"/>
      <c r="AN482" s="243"/>
      <c r="AO482" s="243"/>
      <c r="AP482" s="243"/>
      <c r="AQ482" s="14"/>
      <c r="AR482" s="14"/>
      <c r="AS482" s="14"/>
      <c r="AT482" s="14"/>
      <c r="AU482" s="1"/>
      <c r="AV482" s="1"/>
      <c r="AW482" s="1"/>
      <c r="AX482" s="1"/>
      <c r="AY482" s="1"/>
      <c r="AZ482" s="1"/>
      <c r="BA482" s="1"/>
      <c r="BB482" s="1"/>
      <c r="BC482" s="1"/>
      <c r="BD482" s="1"/>
    </row>
    <row r="483" spans="1:56" ht="2.25" customHeight="1" x14ac:dyDescent="0.25">
      <c r="A483" s="3"/>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
      <c r="AV483" s="1"/>
      <c r="AW483" s="1"/>
      <c r="AX483" s="1"/>
      <c r="AY483" s="1"/>
      <c r="AZ483" s="1"/>
      <c r="BA483" s="1"/>
      <c r="BB483" s="1"/>
      <c r="BC483" s="1"/>
      <c r="BD483" s="1"/>
    </row>
    <row r="484" spans="1:56" ht="15" customHeight="1" x14ac:dyDescent="0.25">
      <c r="A484" s="3"/>
      <c r="B484" s="179" t="s">
        <v>204</v>
      </c>
      <c r="C484" s="179"/>
      <c r="D484" s="179"/>
      <c r="E484" s="179"/>
      <c r="F484" s="179"/>
      <c r="G484" s="10"/>
      <c r="H484" s="14"/>
      <c r="I484" s="187" t="s">
        <v>205</v>
      </c>
      <c r="J484" s="187"/>
      <c r="K484" s="187"/>
      <c r="L484" s="187"/>
      <c r="M484" s="187"/>
      <c r="N484" s="187"/>
      <c r="O484" s="187"/>
      <c r="P484" s="187"/>
      <c r="Q484" s="187"/>
      <c r="R484" s="14"/>
      <c r="S484" s="244" t="s">
        <v>206</v>
      </c>
      <c r="T484" s="244"/>
      <c r="U484" s="244"/>
      <c r="V484" s="244"/>
      <c r="W484" s="14"/>
      <c r="X484" s="245" t="s">
        <v>207</v>
      </c>
      <c r="Y484" s="245"/>
      <c r="Z484" s="245"/>
      <c r="AA484" s="245"/>
      <c r="AB484" s="245"/>
      <c r="AC484" s="245"/>
      <c r="AD484" s="245"/>
      <c r="AE484" s="245"/>
      <c r="AF484" s="245"/>
      <c r="AG484" s="245"/>
      <c r="AH484" s="245"/>
      <c r="AI484" s="245"/>
      <c r="AJ484" s="245"/>
      <c r="AK484" s="245"/>
      <c r="AL484" s="245"/>
      <c r="AM484" s="245"/>
      <c r="AN484" s="245"/>
      <c r="AO484" s="14"/>
      <c r="AP484" s="14"/>
      <c r="AQ484" s="14"/>
      <c r="AR484" s="14"/>
      <c r="AS484" s="14"/>
      <c r="AT484" s="14"/>
      <c r="AU484" s="1"/>
      <c r="AV484" s="1"/>
      <c r="AW484" s="1"/>
      <c r="AX484" s="1"/>
      <c r="AY484" s="1"/>
      <c r="AZ484" s="1"/>
      <c r="BA484" s="1"/>
      <c r="BB484" s="1"/>
      <c r="BC484" s="1"/>
      <c r="BD484" s="1"/>
    </row>
    <row r="485" spans="1:56" ht="15" customHeight="1" x14ac:dyDescent="0.25">
      <c r="A485" s="3"/>
      <c r="B485" s="179"/>
      <c r="C485" s="179"/>
      <c r="D485" s="179"/>
      <c r="E485" s="179"/>
      <c r="F485" s="179"/>
      <c r="G485" s="14"/>
      <c r="H485" s="14"/>
      <c r="I485" s="187"/>
      <c r="J485" s="187"/>
      <c r="K485" s="187"/>
      <c r="L485" s="187"/>
      <c r="M485" s="187"/>
      <c r="N485" s="187"/>
      <c r="O485" s="187"/>
      <c r="P485" s="187"/>
      <c r="Q485" s="187"/>
      <c r="R485" s="14"/>
      <c r="S485" s="244"/>
      <c r="T485" s="244"/>
      <c r="U485" s="244"/>
      <c r="V485" s="244"/>
      <c r="W485" s="14"/>
      <c r="X485" s="245"/>
      <c r="Y485" s="245"/>
      <c r="Z485" s="245"/>
      <c r="AA485" s="245"/>
      <c r="AB485" s="245"/>
      <c r="AC485" s="245"/>
      <c r="AD485" s="245"/>
      <c r="AE485" s="245"/>
      <c r="AF485" s="245"/>
      <c r="AG485" s="245"/>
      <c r="AH485" s="245"/>
      <c r="AI485" s="245"/>
      <c r="AJ485" s="245"/>
      <c r="AK485" s="245"/>
      <c r="AL485" s="245"/>
      <c r="AM485" s="245"/>
      <c r="AN485" s="245"/>
      <c r="AO485" s="14"/>
      <c r="AP485" s="14"/>
      <c r="AQ485" s="14"/>
      <c r="AR485" s="14"/>
      <c r="AS485" s="14"/>
      <c r="AT485" s="14"/>
      <c r="AU485" s="1"/>
      <c r="AV485" s="1"/>
      <c r="AW485" s="1"/>
      <c r="AX485" s="1"/>
      <c r="AY485" s="1"/>
      <c r="AZ485" s="1"/>
      <c r="BA485" s="1"/>
      <c r="BB485" s="1"/>
      <c r="BC485" s="1"/>
      <c r="BD485" s="1"/>
    </row>
    <row r="486" spans="1:56" ht="2.25" customHeight="1" x14ac:dyDescent="0.25">
      <c r="A486" s="3"/>
      <c r="B486" s="14"/>
      <c r="C486" s="14"/>
      <c r="D486" s="14"/>
      <c r="E486" s="14"/>
      <c r="F486" s="14"/>
      <c r="G486" s="14"/>
      <c r="H486" s="14"/>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14"/>
      <c r="AN486" s="14"/>
      <c r="AO486" s="14"/>
      <c r="AP486" s="14"/>
      <c r="AQ486" s="14"/>
      <c r="AR486" s="14"/>
      <c r="AS486" s="14"/>
      <c r="AT486" s="14"/>
      <c r="AU486" s="1"/>
      <c r="AV486" s="1"/>
      <c r="AW486" s="1"/>
      <c r="AX486" s="1"/>
      <c r="AY486" s="1"/>
      <c r="AZ486" s="1"/>
      <c r="BA486" s="1"/>
      <c r="BB486" s="1"/>
      <c r="BC486" s="1"/>
      <c r="BD486" s="1"/>
    </row>
    <row r="487" spans="1:56" ht="15" customHeight="1" x14ac:dyDescent="0.25">
      <c r="A487" s="3"/>
      <c r="B487" s="246"/>
      <c r="C487" s="247"/>
      <c r="D487" s="247"/>
      <c r="E487" s="248"/>
      <c r="F487" s="14"/>
      <c r="G487" s="14"/>
      <c r="H487" s="14"/>
      <c r="I487" s="249"/>
      <c r="J487" s="250"/>
      <c r="K487" s="250"/>
      <c r="L487" s="250"/>
      <c r="M487" s="250"/>
      <c r="N487" s="251"/>
      <c r="O487" s="49" t="s">
        <v>153</v>
      </c>
      <c r="P487" s="49"/>
      <c r="Q487" s="50"/>
      <c r="R487" s="50"/>
      <c r="S487" s="252"/>
      <c r="T487" s="253"/>
      <c r="U487" s="253"/>
      <c r="V487" s="254"/>
      <c r="W487" s="49"/>
      <c r="X487" s="50"/>
      <c r="Y487" s="50"/>
      <c r="Z487" s="50"/>
      <c r="AA487" s="50"/>
      <c r="AB487" s="50"/>
      <c r="AC487" s="50"/>
      <c r="AD487" s="50"/>
      <c r="AE487" s="50"/>
      <c r="AF487" s="196">
        <f>IF(S487=0,I487,IF(S487&lt;1920,I487*0.7,IF(S487&lt;1970,I487*0.9,I487)))</f>
        <v>0</v>
      </c>
      <c r="AG487" s="197"/>
      <c r="AH487" s="197"/>
      <c r="AI487" s="197"/>
      <c r="AJ487" s="197"/>
      <c r="AK487" s="198"/>
      <c r="AL487" s="189" t="s">
        <v>153</v>
      </c>
      <c r="AM487" s="189"/>
      <c r="AN487" s="14"/>
      <c r="AO487" s="14"/>
      <c r="AP487" s="14"/>
      <c r="AQ487" s="14"/>
      <c r="AR487" s="14"/>
      <c r="AS487" s="14"/>
      <c r="AT487" s="14"/>
      <c r="AU487" s="1"/>
      <c r="AV487" s="1"/>
      <c r="AW487" s="1"/>
      <c r="AX487" s="1"/>
      <c r="AY487" s="1"/>
      <c r="AZ487" s="1"/>
      <c r="BA487" s="1"/>
      <c r="BB487" s="1"/>
      <c r="BC487" s="1"/>
      <c r="BD487" s="1"/>
    </row>
    <row r="488" spans="1:56" ht="2.25" customHeight="1" x14ac:dyDescent="0.25">
      <c r="A488" s="51"/>
      <c r="B488" s="64"/>
      <c r="C488" s="64"/>
      <c r="D488" s="64"/>
      <c r="E488" s="64"/>
      <c r="F488" s="23"/>
      <c r="G488" s="23"/>
      <c r="H488" s="23"/>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23"/>
      <c r="AM488" s="23"/>
      <c r="AN488" s="23"/>
      <c r="AO488" s="23"/>
      <c r="AP488" s="23"/>
      <c r="AQ488" s="23"/>
      <c r="AR488" s="23"/>
      <c r="AS488" s="23"/>
      <c r="AT488" s="23"/>
      <c r="AU488" s="1"/>
      <c r="AV488" s="1"/>
      <c r="AW488" s="1"/>
      <c r="AX488" s="1"/>
      <c r="AY488" s="1"/>
      <c r="AZ488" s="1"/>
      <c r="BA488" s="1"/>
      <c r="BB488" s="1"/>
      <c r="BC488" s="1"/>
      <c r="BD488" s="1"/>
    </row>
    <row r="489" spans="1:56" ht="15" customHeight="1" x14ac:dyDescent="0.25">
      <c r="A489" s="3"/>
      <c r="B489" s="246"/>
      <c r="C489" s="247"/>
      <c r="D489" s="247"/>
      <c r="E489" s="248"/>
      <c r="F489" s="14"/>
      <c r="G489" s="14"/>
      <c r="H489" s="14"/>
      <c r="I489" s="249"/>
      <c r="J489" s="250"/>
      <c r="K489" s="250"/>
      <c r="L489" s="250"/>
      <c r="M489" s="250"/>
      <c r="N489" s="251"/>
      <c r="O489" s="49" t="s">
        <v>153</v>
      </c>
      <c r="P489" s="49"/>
      <c r="Q489" s="50"/>
      <c r="R489" s="50"/>
      <c r="S489" s="252"/>
      <c r="T489" s="253"/>
      <c r="U489" s="253"/>
      <c r="V489" s="254"/>
      <c r="W489" s="52"/>
      <c r="X489" s="50"/>
      <c r="Y489" s="50"/>
      <c r="Z489" s="50"/>
      <c r="AA489" s="50"/>
      <c r="AB489" s="50"/>
      <c r="AC489" s="50"/>
      <c r="AD489" s="50"/>
      <c r="AE489" s="50"/>
      <c r="AF489" s="196">
        <f>IF(S489=0,I489,IF(S489&lt;1920,I489*0.7,IF(S489&lt;1970,I489*0.9,I489)))</f>
        <v>0</v>
      </c>
      <c r="AG489" s="197"/>
      <c r="AH489" s="197"/>
      <c r="AI489" s="197"/>
      <c r="AJ489" s="197"/>
      <c r="AK489" s="198"/>
      <c r="AL489" s="189" t="s">
        <v>153</v>
      </c>
      <c r="AM489" s="189"/>
      <c r="AN489" s="14"/>
      <c r="AO489" s="14"/>
      <c r="AP489" s="14"/>
      <c r="AQ489" s="14"/>
      <c r="AR489" s="14"/>
      <c r="AS489" s="14"/>
      <c r="AT489" s="14"/>
      <c r="AU489" s="1"/>
      <c r="AV489" s="1"/>
      <c r="AW489" s="1"/>
      <c r="AX489" s="1"/>
      <c r="AY489" s="1"/>
      <c r="AZ489" s="1"/>
      <c r="BA489" s="1"/>
      <c r="BB489" s="1"/>
      <c r="BC489" s="1"/>
      <c r="BD489" s="1"/>
    </row>
    <row r="490" spans="1:56" ht="2.25" customHeight="1" x14ac:dyDescent="0.25">
      <c r="A490" s="3"/>
      <c r="B490" s="19"/>
      <c r="C490" s="19"/>
      <c r="D490" s="19"/>
      <c r="E490" s="19"/>
      <c r="F490" s="14"/>
      <c r="G490" s="4"/>
      <c r="H490" s="4"/>
      <c r="I490" s="53"/>
      <c r="J490" s="53"/>
      <c r="K490" s="53"/>
      <c r="L490" s="53"/>
      <c r="M490" s="50"/>
      <c r="N490" s="50"/>
      <c r="O490" s="49"/>
      <c r="P490" s="49"/>
      <c r="Q490" s="50"/>
      <c r="R490" s="50"/>
      <c r="S490" s="50"/>
      <c r="T490" s="54"/>
      <c r="U490" s="54"/>
      <c r="V490" s="54"/>
      <c r="W490" s="54"/>
      <c r="X490" s="50"/>
      <c r="Y490" s="50"/>
      <c r="Z490" s="50"/>
      <c r="AA490" s="50"/>
      <c r="AB490" s="50"/>
      <c r="AC490" s="50"/>
      <c r="AD490" s="50"/>
      <c r="AE490" s="50"/>
      <c r="AF490" s="53"/>
      <c r="AG490" s="53"/>
      <c r="AH490" s="53"/>
      <c r="AI490" s="53"/>
      <c r="AJ490" s="53"/>
      <c r="AK490" s="53"/>
      <c r="AL490" s="23"/>
      <c r="AM490" s="23"/>
      <c r="AN490" s="14"/>
      <c r="AO490" s="14"/>
      <c r="AP490" s="14"/>
      <c r="AQ490" s="14"/>
      <c r="AR490" s="14"/>
      <c r="AS490" s="14"/>
      <c r="AT490" s="14"/>
      <c r="AU490" s="1"/>
      <c r="AV490" s="1"/>
      <c r="AW490" s="1"/>
      <c r="AX490" s="1"/>
      <c r="AY490" s="1"/>
      <c r="AZ490" s="1"/>
      <c r="BA490" s="1"/>
      <c r="BB490" s="1"/>
      <c r="BC490" s="1"/>
      <c r="BD490" s="1"/>
    </row>
    <row r="491" spans="1:56" ht="15" customHeight="1" x14ac:dyDescent="0.25">
      <c r="A491" s="3"/>
      <c r="B491" s="246"/>
      <c r="C491" s="247"/>
      <c r="D491" s="247"/>
      <c r="E491" s="248"/>
      <c r="F491" s="14"/>
      <c r="G491" s="14"/>
      <c r="H491" s="14"/>
      <c r="I491" s="249"/>
      <c r="J491" s="250"/>
      <c r="K491" s="250"/>
      <c r="L491" s="250"/>
      <c r="M491" s="250"/>
      <c r="N491" s="251"/>
      <c r="O491" s="49" t="s">
        <v>153</v>
      </c>
      <c r="P491" s="49"/>
      <c r="Q491" s="50"/>
      <c r="R491" s="50"/>
      <c r="S491" s="252"/>
      <c r="T491" s="253"/>
      <c r="U491" s="253"/>
      <c r="V491" s="254"/>
      <c r="W491" s="52"/>
      <c r="X491" s="50"/>
      <c r="Y491" s="50"/>
      <c r="Z491" s="50"/>
      <c r="AA491" s="50"/>
      <c r="AB491" s="50"/>
      <c r="AC491" s="50"/>
      <c r="AD491" s="50"/>
      <c r="AE491" s="50"/>
      <c r="AF491" s="196">
        <f>IF(S491=0,I491,IF(S491&lt;1920,I491*0.7,IF(S491&lt;1970,I491*0.9,I491)))</f>
        <v>0</v>
      </c>
      <c r="AG491" s="197"/>
      <c r="AH491" s="197"/>
      <c r="AI491" s="197"/>
      <c r="AJ491" s="197"/>
      <c r="AK491" s="198"/>
      <c r="AL491" s="189" t="s">
        <v>153</v>
      </c>
      <c r="AM491" s="189"/>
      <c r="AN491" s="14"/>
      <c r="AO491" s="14"/>
      <c r="AP491" s="14"/>
      <c r="AQ491" s="14"/>
      <c r="AR491" s="14"/>
      <c r="AS491" s="14"/>
      <c r="AT491" s="14"/>
      <c r="AU491" s="1"/>
      <c r="AV491" s="1"/>
      <c r="AW491" s="1"/>
      <c r="AX491" s="1"/>
      <c r="AY491" s="1"/>
      <c r="AZ491" s="1"/>
      <c r="BA491" s="1"/>
      <c r="BB491" s="1"/>
      <c r="BC491" s="1"/>
      <c r="BD491" s="1"/>
    </row>
    <row r="492" spans="1:56" ht="2.25" customHeight="1" x14ac:dyDescent="0.25">
      <c r="A492" s="3"/>
      <c r="B492" s="64"/>
      <c r="C492" s="64"/>
      <c r="D492" s="64"/>
      <c r="E492" s="64"/>
      <c r="F492" s="23"/>
      <c r="G492" s="23"/>
      <c r="H492" s="23"/>
      <c r="I492" s="49"/>
      <c r="J492" s="49"/>
      <c r="K492" s="49"/>
      <c r="L492" s="49"/>
      <c r="M492" s="50"/>
      <c r="N492" s="50"/>
      <c r="O492" s="49"/>
      <c r="P492" s="49"/>
      <c r="Q492" s="50"/>
      <c r="R492" s="50"/>
      <c r="S492" s="50"/>
      <c r="T492" s="49"/>
      <c r="U492" s="49"/>
      <c r="V492" s="49"/>
      <c r="W492" s="49"/>
      <c r="X492" s="50"/>
      <c r="Y492" s="50"/>
      <c r="Z492" s="50"/>
      <c r="AA492" s="50"/>
      <c r="AB492" s="50"/>
      <c r="AC492" s="50"/>
      <c r="AD492" s="50"/>
      <c r="AE492" s="50"/>
      <c r="AF492" s="49"/>
      <c r="AG492" s="49"/>
      <c r="AH492" s="49"/>
      <c r="AI492" s="49"/>
      <c r="AJ492" s="49"/>
      <c r="AK492" s="49"/>
      <c r="AL492" s="23"/>
      <c r="AM492" s="23"/>
      <c r="AN492" s="14"/>
      <c r="AO492" s="14"/>
      <c r="AP492" s="14"/>
      <c r="AQ492" s="14"/>
      <c r="AR492" s="14"/>
      <c r="AS492" s="14"/>
      <c r="AT492" s="14"/>
      <c r="AU492" s="1"/>
      <c r="AV492" s="1"/>
      <c r="AW492" s="1"/>
      <c r="AX492" s="1"/>
      <c r="AY492" s="1"/>
      <c r="AZ492" s="1"/>
      <c r="BA492" s="1"/>
      <c r="BB492" s="1"/>
      <c r="BC492" s="1"/>
      <c r="BD492" s="1"/>
    </row>
    <row r="493" spans="1:56" ht="15" customHeight="1" x14ac:dyDescent="0.25">
      <c r="A493" s="3"/>
      <c r="B493" s="246"/>
      <c r="C493" s="247"/>
      <c r="D493" s="247"/>
      <c r="E493" s="248"/>
      <c r="F493" s="14"/>
      <c r="G493" s="14"/>
      <c r="H493" s="14"/>
      <c r="I493" s="249"/>
      <c r="J493" s="250"/>
      <c r="K493" s="250"/>
      <c r="L493" s="250"/>
      <c r="M493" s="250"/>
      <c r="N493" s="251"/>
      <c r="O493" s="49" t="s">
        <v>153</v>
      </c>
      <c r="P493" s="49"/>
      <c r="Q493" s="50"/>
      <c r="R493" s="50"/>
      <c r="S493" s="252"/>
      <c r="T493" s="253"/>
      <c r="U493" s="253"/>
      <c r="V493" s="254"/>
      <c r="W493" s="52"/>
      <c r="X493" s="50"/>
      <c r="Y493" s="50"/>
      <c r="Z493" s="50"/>
      <c r="AA493" s="50"/>
      <c r="AB493" s="50"/>
      <c r="AC493" s="50"/>
      <c r="AD493" s="50"/>
      <c r="AE493" s="50"/>
      <c r="AF493" s="196">
        <f>IF(S493=0,I493,IF(S493&lt;1920,I493*0.7,IF(S493&lt;1970,I493*0.9,I493)))</f>
        <v>0</v>
      </c>
      <c r="AG493" s="197"/>
      <c r="AH493" s="197"/>
      <c r="AI493" s="197"/>
      <c r="AJ493" s="197"/>
      <c r="AK493" s="198"/>
      <c r="AL493" s="189" t="s">
        <v>153</v>
      </c>
      <c r="AM493" s="189"/>
      <c r="AN493" s="14"/>
      <c r="AO493" s="14"/>
      <c r="AP493" s="14"/>
      <c r="AQ493" s="14"/>
      <c r="AR493" s="14"/>
      <c r="AS493" s="14"/>
      <c r="AT493" s="14"/>
      <c r="AU493" s="1"/>
      <c r="AV493" s="1"/>
      <c r="AW493" s="1"/>
      <c r="AX493" s="1"/>
      <c r="AY493" s="1"/>
      <c r="AZ493" s="1"/>
      <c r="BA493" s="1"/>
      <c r="BB493" s="1"/>
      <c r="BC493" s="1"/>
      <c r="BD493" s="1"/>
    </row>
    <row r="494" spans="1:56" ht="2.25" customHeight="1" x14ac:dyDescent="0.25">
      <c r="A494" s="3"/>
      <c r="B494" s="64"/>
      <c r="C494" s="64"/>
      <c r="D494" s="64"/>
      <c r="E494" s="64"/>
      <c r="F494" s="23"/>
      <c r="G494" s="23"/>
      <c r="H494" s="23"/>
      <c r="I494" s="49"/>
      <c r="J494" s="49"/>
      <c r="K494" s="49"/>
      <c r="L494" s="49"/>
      <c r="M494" s="50"/>
      <c r="N494" s="50"/>
      <c r="O494" s="49"/>
      <c r="P494" s="49"/>
      <c r="Q494" s="50"/>
      <c r="R494" s="50"/>
      <c r="S494" s="50"/>
      <c r="T494" s="49"/>
      <c r="U494" s="49"/>
      <c r="V494" s="49"/>
      <c r="W494" s="49"/>
      <c r="X494" s="50"/>
      <c r="Y494" s="50"/>
      <c r="Z494" s="50"/>
      <c r="AA494" s="50"/>
      <c r="AB494" s="50"/>
      <c r="AC494" s="50"/>
      <c r="AD494" s="50"/>
      <c r="AE494" s="50"/>
      <c r="AF494" s="49"/>
      <c r="AG494" s="49"/>
      <c r="AH494" s="49"/>
      <c r="AI494" s="49"/>
      <c r="AJ494" s="49"/>
      <c r="AK494" s="49"/>
      <c r="AL494" s="23"/>
      <c r="AM494" s="23"/>
      <c r="AN494" s="14"/>
      <c r="AO494" s="14"/>
      <c r="AP494" s="14"/>
      <c r="AQ494" s="14"/>
      <c r="AR494" s="14"/>
      <c r="AS494" s="14"/>
      <c r="AT494" s="14"/>
      <c r="AU494" s="1"/>
      <c r="AV494" s="1"/>
      <c r="AW494" s="1"/>
      <c r="AX494" s="1"/>
      <c r="AY494" s="1"/>
      <c r="AZ494" s="1"/>
      <c r="BA494" s="1"/>
      <c r="BB494" s="1"/>
      <c r="BC494" s="1"/>
      <c r="BD494" s="1"/>
    </row>
    <row r="495" spans="1:56" ht="15" customHeight="1" x14ac:dyDescent="0.25">
      <c r="A495" s="3"/>
      <c r="B495" s="246"/>
      <c r="C495" s="247"/>
      <c r="D495" s="247"/>
      <c r="E495" s="248"/>
      <c r="F495" s="14"/>
      <c r="G495" s="14"/>
      <c r="H495" s="14"/>
      <c r="I495" s="249"/>
      <c r="J495" s="250"/>
      <c r="K495" s="250"/>
      <c r="L495" s="250"/>
      <c r="M495" s="250"/>
      <c r="N495" s="251"/>
      <c r="O495" s="49" t="s">
        <v>153</v>
      </c>
      <c r="P495" s="49"/>
      <c r="Q495" s="50"/>
      <c r="R495" s="50"/>
      <c r="S495" s="252"/>
      <c r="T495" s="253"/>
      <c r="U495" s="253"/>
      <c r="V495" s="254"/>
      <c r="W495" s="52"/>
      <c r="X495" s="50"/>
      <c r="Y495" s="50"/>
      <c r="Z495" s="50"/>
      <c r="AA495" s="50"/>
      <c r="AB495" s="50"/>
      <c r="AC495" s="50"/>
      <c r="AD495" s="50"/>
      <c r="AE495" s="50"/>
      <c r="AF495" s="196">
        <f>IF(S495=0,I495,IF(S495&lt;1920,I495*0.7,IF(S495&lt;1970,I495*0.9,I495)))</f>
        <v>0</v>
      </c>
      <c r="AG495" s="197"/>
      <c r="AH495" s="197"/>
      <c r="AI495" s="197"/>
      <c r="AJ495" s="197"/>
      <c r="AK495" s="198"/>
      <c r="AL495" s="189" t="s">
        <v>153</v>
      </c>
      <c r="AM495" s="189"/>
      <c r="AN495" s="14"/>
      <c r="AO495" s="14"/>
      <c r="AP495" s="14"/>
      <c r="AQ495" s="14"/>
      <c r="AR495" s="14"/>
      <c r="AS495" s="14"/>
      <c r="AT495" s="14"/>
      <c r="AU495" s="1"/>
      <c r="AV495" s="1"/>
      <c r="AW495" s="1"/>
      <c r="AX495" s="1"/>
      <c r="AY495" s="1"/>
      <c r="AZ495" s="1"/>
      <c r="BA495" s="1"/>
      <c r="BB495" s="1"/>
      <c r="BC495" s="1"/>
      <c r="BD495" s="1"/>
    </row>
    <row r="496" spans="1:56" ht="2.25" customHeight="1" x14ac:dyDescent="0.25">
      <c r="A496" s="3"/>
      <c r="B496" s="64"/>
      <c r="C496" s="64"/>
      <c r="D496" s="64"/>
      <c r="E496" s="64"/>
      <c r="F496" s="23"/>
      <c r="G496" s="23"/>
      <c r="H496" s="23"/>
      <c r="I496" s="49"/>
      <c r="J496" s="49"/>
      <c r="K496" s="49"/>
      <c r="L496" s="49"/>
      <c r="M496" s="50"/>
      <c r="N496" s="50"/>
      <c r="O496" s="49"/>
      <c r="P496" s="49"/>
      <c r="Q496" s="50"/>
      <c r="R496" s="50"/>
      <c r="S496" s="50"/>
      <c r="T496" s="49"/>
      <c r="U496" s="49"/>
      <c r="V496" s="49"/>
      <c r="W496" s="49"/>
      <c r="X496" s="50"/>
      <c r="Y496" s="50"/>
      <c r="Z496" s="50"/>
      <c r="AA496" s="50"/>
      <c r="AB496" s="50"/>
      <c r="AC496" s="50"/>
      <c r="AD496" s="50"/>
      <c r="AE496" s="50"/>
      <c r="AF496" s="49"/>
      <c r="AG496" s="49"/>
      <c r="AH496" s="49"/>
      <c r="AI496" s="49"/>
      <c r="AJ496" s="49"/>
      <c r="AK496" s="49"/>
      <c r="AL496" s="23"/>
      <c r="AM496" s="23"/>
      <c r="AN496" s="14"/>
      <c r="AO496" s="14"/>
      <c r="AP496" s="14"/>
      <c r="AQ496" s="14"/>
      <c r="AR496" s="14"/>
      <c r="AS496" s="14"/>
      <c r="AT496" s="14"/>
      <c r="AU496" s="1"/>
      <c r="AV496" s="1"/>
      <c r="AW496" s="1"/>
      <c r="AX496" s="1"/>
      <c r="AY496" s="1"/>
      <c r="AZ496" s="1"/>
      <c r="BA496" s="1"/>
      <c r="BB496" s="1"/>
      <c r="BC496" s="1"/>
      <c r="BD496" s="1"/>
    </row>
    <row r="497" spans="1:56" ht="15" customHeight="1" x14ac:dyDescent="0.25">
      <c r="A497" s="3"/>
      <c r="B497" s="246"/>
      <c r="C497" s="247"/>
      <c r="D497" s="247"/>
      <c r="E497" s="248"/>
      <c r="F497" s="14"/>
      <c r="G497" s="14"/>
      <c r="H497" s="14"/>
      <c r="I497" s="249"/>
      <c r="J497" s="250"/>
      <c r="K497" s="250"/>
      <c r="L497" s="250"/>
      <c r="M497" s="250"/>
      <c r="N497" s="251"/>
      <c r="O497" s="49" t="s">
        <v>153</v>
      </c>
      <c r="P497" s="49"/>
      <c r="Q497" s="50"/>
      <c r="R497" s="50"/>
      <c r="S497" s="252"/>
      <c r="T497" s="253"/>
      <c r="U497" s="253"/>
      <c r="V497" s="254"/>
      <c r="W497" s="52"/>
      <c r="X497" s="50"/>
      <c r="Y497" s="50"/>
      <c r="Z497" s="50"/>
      <c r="AA497" s="50"/>
      <c r="AB497" s="50"/>
      <c r="AC497" s="50"/>
      <c r="AD497" s="50"/>
      <c r="AE497" s="50"/>
      <c r="AF497" s="196">
        <f>IF(S497=0,I497,IF(S497&lt;1920,I497*0.7,IF(S497&lt;1970,I497*0.9,I497)))</f>
        <v>0</v>
      </c>
      <c r="AG497" s="197"/>
      <c r="AH497" s="197"/>
      <c r="AI497" s="197"/>
      <c r="AJ497" s="197"/>
      <c r="AK497" s="198"/>
      <c r="AL497" s="189" t="s">
        <v>153</v>
      </c>
      <c r="AM497" s="189"/>
      <c r="AN497" s="14"/>
      <c r="AO497" s="14"/>
      <c r="AP497" s="14"/>
      <c r="AQ497" s="14"/>
      <c r="AR497" s="14"/>
      <c r="AS497" s="14"/>
      <c r="AT497" s="14"/>
      <c r="AU497" s="1"/>
      <c r="AV497" s="1"/>
      <c r="AW497" s="1"/>
      <c r="AX497" s="1"/>
      <c r="AY497" s="1"/>
      <c r="AZ497" s="1"/>
      <c r="BA497" s="1"/>
      <c r="BB497" s="1"/>
      <c r="BC497" s="1"/>
      <c r="BD497" s="1"/>
    </row>
    <row r="498" spans="1:56" ht="2.25" customHeight="1" x14ac:dyDescent="0.25">
      <c r="A498" s="3"/>
      <c r="B498" s="64"/>
      <c r="C498" s="64"/>
      <c r="D498" s="64"/>
      <c r="E498" s="64"/>
      <c r="F498" s="23"/>
      <c r="G498" s="23"/>
      <c r="H498" s="23"/>
      <c r="I498" s="49"/>
      <c r="J498" s="49"/>
      <c r="K498" s="49"/>
      <c r="L498" s="49"/>
      <c r="M498" s="50"/>
      <c r="N498" s="50"/>
      <c r="O498" s="49"/>
      <c r="P498" s="49"/>
      <c r="Q498" s="50"/>
      <c r="R498" s="50"/>
      <c r="S498" s="50"/>
      <c r="T498" s="49"/>
      <c r="U498" s="49"/>
      <c r="V498" s="49"/>
      <c r="W498" s="49"/>
      <c r="X498" s="50"/>
      <c r="Y498" s="50"/>
      <c r="Z498" s="50"/>
      <c r="AA498" s="50"/>
      <c r="AB498" s="50"/>
      <c r="AC498" s="50"/>
      <c r="AD498" s="50"/>
      <c r="AE498" s="50"/>
      <c r="AF498" s="49"/>
      <c r="AG498" s="49"/>
      <c r="AH498" s="49"/>
      <c r="AI498" s="49"/>
      <c r="AJ498" s="49"/>
      <c r="AK498" s="49"/>
      <c r="AL498" s="23"/>
      <c r="AM498" s="23"/>
      <c r="AN498" s="14"/>
      <c r="AO498" s="14"/>
      <c r="AP498" s="14"/>
      <c r="AQ498" s="14"/>
      <c r="AR498" s="14"/>
      <c r="AS498" s="14"/>
      <c r="AT498" s="14"/>
      <c r="AU498" s="1"/>
      <c r="AV498" s="1"/>
      <c r="AW498" s="1"/>
      <c r="AX498" s="1"/>
      <c r="AY498" s="1"/>
      <c r="AZ498" s="1"/>
      <c r="BA498" s="1"/>
      <c r="BB498" s="1"/>
      <c r="BC498" s="1"/>
      <c r="BD498" s="1"/>
    </row>
    <row r="499" spans="1:56" ht="15" customHeight="1" x14ac:dyDescent="0.25">
      <c r="A499" s="3"/>
      <c r="B499" s="246"/>
      <c r="C499" s="247"/>
      <c r="D499" s="247"/>
      <c r="E499" s="248"/>
      <c r="F499" s="14"/>
      <c r="G499" s="14"/>
      <c r="H499" s="14"/>
      <c r="I499" s="249"/>
      <c r="J499" s="250"/>
      <c r="K499" s="250"/>
      <c r="L499" s="250"/>
      <c r="M499" s="250"/>
      <c r="N499" s="251"/>
      <c r="O499" s="49" t="s">
        <v>153</v>
      </c>
      <c r="P499" s="49"/>
      <c r="Q499" s="50"/>
      <c r="R499" s="50"/>
      <c r="S499" s="252"/>
      <c r="T499" s="253"/>
      <c r="U499" s="253"/>
      <c r="V499" s="254"/>
      <c r="W499" s="52"/>
      <c r="X499" s="50"/>
      <c r="Y499" s="50"/>
      <c r="Z499" s="50"/>
      <c r="AA499" s="50"/>
      <c r="AB499" s="50"/>
      <c r="AC499" s="50"/>
      <c r="AD499" s="50"/>
      <c r="AE499" s="50"/>
      <c r="AF499" s="196">
        <f>IF(S499=0,I499,IF(S499&lt;1920,I499*0.7,IF(S499&lt;1970,I499*0.9,I499)))</f>
        <v>0</v>
      </c>
      <c r="AG499" s="197"/>
      <c r="AH499" s="197"/>
      <c r="AI499" s="197"/>
      <c r="AJ499" s="197"/>
      <c r="AK499" s="198"/>
      <c r="AL499" s="189" t="s">
        <v>153</v>
      </c>
      <c r="AM499" s="189"/>
      <c r="AN499" s="14"/>
      <c r="AO499" s="14"/>
      <c r="AP499" s="14"/>
      <c r="AQ499" s="14"/>
      <c r="AR499" s="14"/>
      <c r="AS499" s="14"/>
      <c r="AT499" s="14"/>
      <c r="AU499" s="1"/>
      <c r="AV499" s="1"/>
      <c r="AW499" s="1"/>
      <c r="AX499" s="1"/>
      <c r="AY499" s="1"/>
      <c r="AZ499" s="1"/>
      <c r="BA499" s="1"/>
      <c r="BB499" s="1"/>
      <c r="BC499" s="1"/>
      <c r="BD499" s="1"/>
    </row>
    <row r="500" spans="1:56" ht="2.25" customHeight="1" x14ac:dyDescent="0.25">
      <c r="A500" s="3"/>
      <c r="B500" s="64"/>
      <c r="C500" s="64"/>
      <c r="D500" s="64"/>
      <c r="E500" s="64"/>
      <c r="F500" s="23"/>
      <c r="G500" s="23"/>
      <c r="H500" s="23"/>
      <c r="I500" s="49"/>
      <c r="J500" s="49"/>
      <c r="K500" s="49"/>
      <c r="L500" s="49"/>
      <c r="M500" s="50"/>
      <c r="N500" s="50"/>
      <c r="O500" s="49"/>
      <c r="P500" s="49"/>
      <c r="Q500" s="50"/>
      <c r="R500" s="50"/>
      <c r="S500" s="50"/>
      <c r="T500" s="49"/>
      <c r="U500" s="49"/>
      <c r="V500" s="49"/>
      <c r="W500" s="49"/>
      <c r="X500" s="50"/>
      <c r="Y500" s="50"/>
      <c r="Z500" s="50"/>
      <c r="AA500" s="50"/>
      <c r="AB500" s="50"/>
      <c r="AC500" s="50"/>
      <c r="AD500" s="50"/>
      <c r="AE500" s="50"/>
      <c r="AF500" s="49"/>
      <c r="AG500" s="49"/>
      <c r="AH500" s="49"/>
      <c r="AI500" s="49"/>
      <c r="AJ500" s="49"/>
      <c r="AK500" s="49"/>
      <c r="AL500" s="23"/>
      <c r="AM500" s="23"/>
      <c r="AN500" s="14"/>
      <c r="AO500" s="14"/>
      <c r="AP500" s="14"/>
      <c r="AQ500" s="14"/>
      <c r="AR500" s="14"/>
      <c r="AS500" s="14"/>
      <c r="AT500" s="14"/>
      <c r="AU500" s="1"/>
      <c r="AV500" s="1"/>
      <c r="AW500" s="1"/>
      <c r="AX500" s="1"/>
      <c r="AY500" s="1"/>
      <c r="AZ500" s="1"/>
      <c r="BA500" s="1"/>
      <c r="BB500" s="1"/>
      <c r="BC500" s="1"/>
      <c r="BD500" s="1"/>
    </row>
    <row r="501" spans="1:56" ht="15" customHeight="1" x14ac:dyDescent="0.25">
      <c r="A501" s="3"/>
      <c r="B501" s="246"/>
      <c r="C501" s="247"/>
      <c r="D501" s="247"/>
      <c r="E501" s="248"/>
      <c r="F501" s="14"/>
      <c r="G501" s="14"/>
      <c r="H501" s="14"/>
      <c r="I501" s="249"/>
      <c r="J501" s="250"/>
      <c r="K501" s="250"/>
      <c r="L501" s="250"/>
      <c r="M501" s="250"/>
      <c r="N501" s="251"/>
      <c r="O501" s="49" t="s">
        <v>153</v>
      </c>
      <c r="P501" s="49"/>
      <c r="Q501" s="50"/>
      <c r="R501" s="50"/>
      <c r="S501" s="252"/>
      <c r="T501" s="253"/>
      <c r="U501" s="253"/>
      <c r="V501" s="254"/>
      <c r="W501" s="52"/>
      <c r="X501" s="50"/>
      <c r="Y501" s="50"/>
      <c r="Z501" s="50"/>
      <c r="AA501" s="50"/>
      <c r="AB501" s="50"/>
      <c r="AC501" s="50"/>
      <c r="AD501" s="50"/>
      <c r="AE501" s="50"/>
      <c r="AF501" s="196">
        <f>IF(S501=0,I501,IF(S501&lt;1920,I501*0.7,IF(S501&lt;1970,I501*0.9,I501)))</f>
        <v>0</v>
      </c>
      <c r="AG501" s="197"/>
      <c r="AH501" s="197"/>
      <c r="AI501" s="197"/>
      <c r="AJ501" s="197"/>
      <c r="AK501" s="198"/>
      <c r="AL501" s="189" t="s">
        <v>153</v>
      </c>
      <c r="AM501" s="189"/>
      <c r="AN501" s="14"/>
      <c r="AO501" s="14"/>
      <c r="AP501" s="14"/>
      <c r="AQ501" s="14"/>
      <c r="AR501" s="14"/>
      <c r="AS501" s="14"/>
      <c r="AT501" s="14"/>
      <c r="AU501" s="1"/>
      <c r="AV501" s="1"/>
      <c r="AW501" s="1"/>
      <c r="AX501" s="1"/>
      <c r="AY501" s="1"/>
      <c r="AZ501" s="1"/>
      <c r="BA501" s="1"/>
      <c r="BB501" s="1"/>
      <c r="BC501" s="1"/>
      <c r="BD501" s="1"/>
    </row>
    <row r="502" spans="1:56" ht="2.25" customHeight="1" x14ac:dyDescent="0.25">
      <c r="A502" s="3"/>
      <c r="B502" s="64"/>
      <c r="C502" s="64"/>
      <c r="D502" s="64"/>
      <c r="E502" s="64"/>
      <c r="F502" s="23"/>
      <c r="G502" s="23"/>
      <c r="H502" s="23"/>
      <c r="I502" s="49"/>
      <c r="J502" s="49"/>
      <c r="K502" s="49"/>
      <c r="L502" s="49"/>
      <c r="M502" s="50"/>
      <c r="N502" s="50"/>
      <c r="O502" s="49"/>
      <c r="P502" s="49"/>
      <c r="Q502" s="50"/>
      <c r="R502" s="50"/>
      <c r="S502" s="50"/>
      <c r="T502" s="49"/>
      <c r="U502" s="49"/>
      <c r="V502" s="49"/>
      <c r="W502" s="49"/>
      <c r="X502" s="50"/>
      <c r="Y502" s="50"/>
      <c r="Z502" s="50"/>
      <c r="AA502" s="50"/>
      <c r="AB502" s="50"/>
      <c r="AC502" s="50"/>
      <c r="AD502" s="50"/>
      <c r="AE502" s="50"/>
      <c r="AF502" s="49"/>
      <c r="AG502" s="49"/>
      <c r="AH502" s="49"/>
      <c r="AI502" s="49"/>
      <c r="AJ502" s="49"/>
      <c r="AK502" s="49"/>
      <c r="AL502" s="23"/>
      <c r="AM502" s="23"/>
      <c r="AN502" s="14"/>
      <c r="AO502" s="14"/>
      <c r="AP502" s="14"/>
      <c r="AQ502" s="14"/>
      <c r="AR502" s="14"/>
      <c r="AS502" s="14"/>
      <c r="AT502" s="14"/>
      <c r="AU502" s="1"/>
      <c r="AV502" s="1"/>
      <c r="AW502" s="1"/>
      <c r="AX502" s="1"/>
      <c r="AY502" s="1"/>
      <c r="AZ502" s="1"/>
      <c r="BA502" s="1"/>
      <c r="BB502" s="1"/>
      <c r="BC502" s="1"/>
      <c r="BD502" s="1"/>
    </row>
    <row r="503" spans="1:56" ht="15" customHeight="1" x14ac:dyDescent="0.25">
      <c r="A503" s="3"/>
      <c r="B503" s="246"/>
      <c r="C503" s="247"/>
      <c r="D503" s="247"/>
      <c r="E503" s="248"/>
      <c r="F503" s="14"/>
      <c r="G503" s="14"/>
      <c r="H503" s="14"/>
      <c r="I503" s="249"/>
      <c r="J503" s="250"/>
      <c r="K503" s="250"/>
      <c r="L503" s="250"/>
      <c r="M503" s="250"/>
      <c r="N503" s="251"/>
      <c r="O503" s="49" t="s">
        <v>153</v>
      </c>
      <c r="P503" s="49"/>
      <c r="Q503" s="50"/>
      <c r="R503" s="50"/>
      <c r="S503" s="252"/>
      <c r="T503" s="253"/>
      <c r="U503" s="253"/>
      <c r="V503" s="254"/>
      <c r="W503" s="52"/>
      <c r="X503" s="50"/>
      <c r="Y503" s="50"/>
      <c r="Z503" s="50"/>
      <c r="AA503" s="50"/>
      <c r="AB503" s="50"/>
      <c r="AC503" s="50"/>
      <c r="AD503" s="50"/>
      <c r="AE503" s="50"/>
      <c r="AF503" s="196">
        <f>IF(S503=0,I503,IF(S503&lt;1920,I503*0.7,IF(S503&lt;1970,I503*0.9,I503)))</f>
        <v>0</v>
      </c>
      <c r="AG503" s="197"/>
      <c r="AH503" s="197"/>
      <c r="AI503" s="197"/>
      <c r="AJ503" s="197"/>
      <c r="AK503" s="198"/>
      <c r="AL503" s="189" t="s">
        <v>153</v>
      </c>
      <c r="AM503" s="189"/>
      <c r="AN503" s="14"/>
      <c r="AO503" s="14"/>
      <c r="AP503" s="14"/>
      <c r="AQ503" s="14"/>
      <c r="AR503" s="14"/>
      <c r="AS503" s="14"/>
      <c r="AT503" s="14"/>
      <c r="AU503" s="1"/>
      <c r="AV503" s="1"/>
      <c r="AW503" s="1"/>
      <c r="AX503" s="1"/>
      <c r="AY503" s="1"/>
      <c r="AZ503" s="1"/>
      <c r="BA503" s="1"/>
      <c r="BB503" s="1"/>
      <c r="BC503" s="1"/>
      <c r="BD503" s="1"/>
    </row>
    <row r="504" spans="1:56" ht="2.25" customHeight="1" x14ac:dyDescent="0.25">
      <c r="A504" s="3"/>
      <c r="B504" s="64"/>
      <c r="C504" s="64"/>
      <c r="D504" s="64"/>
      <c r="E504" s="64"/>
      <c r="F504" s="23"/>
      <c r="G504" s="23"/>
      <c r="H504" s="23"/>
      <c r="I504" s="49"/>
      <c r="J504" s="49"/>
      <c r="K504" s="49"/>
      <c r="L504" s="49"/>
      <c r="M504" s="50"/>
      <c r="N504" s="50"/>
      <c r="O504" s="49"/>
      <c r="P504" s="49"/>
      <c r="Q504" s="50"/>
      <c r="R504" s="50"/>
      <c r="S504" s="50"/>
      <c r="T504" s="49"/>
      <c r="U504" s="49"/>
      <c r="V504" s="49"/>
      <c r="W504" s="49"/>
      <c r="X504" s="50"/>
      <c r="Y504" s="50"/>
      <c r="Z504" s="50"/>
      <c r="AA504" s="50"/>
      <c r="AB504" s="50"/>
      <c r="AC504" s="50"/>
      <c r="AD504" s="50"/>
      <c r="AE504" s="50"/>
      <c r="AF504" s="49"/>
      <c r="AG504" s="49"/>
      <c r="AH504" s="49"/>
      <c r="AI504" s="49"/>
      <c r="AJ504" s="49"/>
      <c r="AK504" s="49"/>
      <c r="AL504" s="23"/>
      <c r="AM504" s="23"/>
      <c r="AN504" s="14"/>
      <c r="AO504" s="14"/>
      <c r="AP504" s="14"/>
      <c r="AQ504" s="14"/>
      <c r="AR504" s="14"/>
      <c r="AS504" s="14"/>
      <c r="AT504" s="14"/>
      <c r="AU504" s="1"/>
      <c r="AV504" s="1"/>
      <c r="AW504" s="1"/>
      <c r="AX504" s="1"/>
      <c r="AY504" s="1"/>
      <c r="AZ504" s="1"/>
      <c r="BA504" s="1"/>
      <c r="BB504" s="1"/>
      <c r="BC504" s="1"/>
      <c r="BD504" s="1"/>
    </row>
    <row r="505" spans="1:56" ht="15" customHeight="1" x14ac:dyDescent="0.25">
      <c r="A505" s="3"/>
      <c r="B505" s="246"/>
      <c r="C505" s="247"/>
      <c r="D505" s="247"/>
      <c r="E505" s="248"/>
      <c r="F505" s="23"/>
      <c r="G505" s="14"/>
      <c r="H505" s="14"/>
      <c r="I505" s="249"/>
      <c r="J505" s="250"/>
      <c r="K505" s="250"/>
      <c r="L505" s="250"/>
      <c r="M505" s="250"/>
      <c r="N505" s="251"/>
      <c r="O505" s="49" t="s">
        <v>153</v>
      </c>
      <c r="P505" s="49"/>
      <c r="Q505" s="50"/>
      <c r="R505" s="50"/>
      <c r="S505" s="252"/>
      <c r="T505" s="253"/>
      <c r="U505" s="253"/>
      <c r="V505" s="254"/>
      <c r="W505" s="52"/>
      <c r="X505" s="50"/>
      <c r="Y505" s="50"/>
      <c r="Z505" s="50"/>
      <c r="AA505" s="50"/>
      <c r="AB505" s="50"/>
      <c r="AC505" s="50"/>
      <c r="AD505" s="50"/>
      <c r="AE505" s="50"/>
      <c r="AF505" s="196">
        <f>IF(S505=0,I505,IF(S505&lt;1920,I505*0.7,IF(S505&lt;1970,I505*0.9,I505)))</f>
        <v>0</v>
      </c>
      <c r="AG505" s="197"/>
      <c r="AH505" s="197"/>
      <c r="AI505" s="197"/>
      <c r="AJ505" s="197"/>
      <c r="AK505" s="198"/>
      <c r="AL505" s="189" t="s">
        <v>153</v>
      </c>
      <c r="AM505" s="189"/>
      <c r="AN505" s="14"/>
      <c r="AO505" s="14"/>
      <c r="AP505" s="14"/>
      <c r="AQ505" s="14"/>
      <c r="AR505" s="14"/>
      <c r="AS505" s="14"/>
      <c r="AT505" s="14"/>
      <c r="AU505" s="1"/>
      <c r="AV505" s="1"/>
      <c r="AW505" s="1"/>
      <c r="AX505" s="1"/>
      <c r="AY505" s="1"/>
      <c r="AZ505" s="1"/>
      <c r="BA505" s="1"/>
      <c r="BB505" s="1"/>
      <c r="BC505" s="1"/>
      <c r="BD505" s="1"/>
    </row>
    <row r="506" spans="1:56" ht="2.25" customHeight="1" x14ac:dyDescent="0.25">
      <c r="A506" s="3"/>
      <c r="B506" s="64"/>
      <c r="C506" s="64"/>
      <c r="D506" s="64"/>
      <c r="E506" s="64"/>
      <c r="F506" s="23"/>
      <c r="G506" s="23"/>
      <c r="H506" s="23"/>
      <c r="I506" s="49"/>
      <c r="J506" s="49"/>
      <c r="K506" s="49"/>
      <c r="L506" s="49"/>
      <c r="M506" s="50"/>
      <c r="N506" s="50"/>
      <c r="O506" s="49"/>
      <c r="P506" s="49"/>
      <c r="Q506" s="50"/>
      <c r="R506" s="50"/>
      <c r="S506" s="50"/>
      <c r="T506" s="49"/>
      <c r="U506" s="49"/>
      <c r="V506" s="49"/>
      <c r="W506" s="49"/>
      <c r="X506" s="50"/>
      <c r="Y506" s="50"/>
      <c r="Z506" s="50"/>
      <c r="AA506" s="50"/>
      <c r="AB506" s="50"/>
      <c r="AC506" s="50"/>
      <c r="AD506" s="50"/>
      <c r="AE506" s="50"/>
      <c r="AF506" s="49"/>
      <c r="AG506" s="49"/>
      <c r="AH506" s="49"/>
      <c r="AI506" s="49"/>
      <c r="AJ506" s="49"/>
      <c r="AK506" s="49"/>
      <c r="AL506" s="23"/>
      <c r="AM506" s="23"/>
      <c r="AN506" s="14"/>
      <c r="AO506" s="14"/>
      <c r="AP506" s="14"/>
      <c r="AQ506" s="14"/>
      <c r="AR506" s="14"/>
      <c r="AS506" s="14"/>
      <c r="AT506" s="14"/>
      <c r="AU506" s="1"/>
      <c r="AV506" s="1"/>
      <c r="AW506" s="1"/>
      <c r="AX506" s="1"/>
      <c r="AY506" s="1"/>
      <c r="AZ506" s="1"/>
      <c r="BA506" s="1"/>
      <c r="BB506" s="1"/>
      <c r="BC506" s="1"/>
      <c r="BD506" s="1"/>
    </row>
    <row r="507" spans="1:56" ht="15" customHeight="1" x14ac:dyDescent="0.25">
      <c r="A507" s="3"/>
      <c r="B507" s="246"/>
      <c r="C507" s="247"/>
      <c r="D507" s="247"/>
      <c r="E507" s="248"/>
      <c r="F507" s="23"/>
      <c r="G507" s="14"/>
      <c r="H507" s="14"/>
      <c r="I507" s="249"/>
      <c r="J507" s="250"/>
      <c r="K507" s="250"/>
      <c r="L507" s="250"/>
      <c r="M507" s="250"/>
      <c r="N507" s="251"/>
      <c r="O507" s="49" t="s">
        <v>153</v>
      </c>
      <c r="P507" s="49"/>
      <c r="Q507" s="50"/>
      <c r="R507" s="50"/>
      <c r="S507" s="252"/>
      <c r="T507" s="253"/>
      <c r="U507" s="253"/>
      <c r="V507" s="254"/>
      <c r="W507" s="52"/>
      <c r="X507" s="50"/>
      <c r="Y507" s="50"/>
      <c r="Z507" s="50"/>
      <c r="AA507" s="50"/>
      <c r="AB507" s="50"/>
      <c r="AC507" s="50"/>
      <c r="AD507" s="50"/>
      <c r="AE507" s="50"/>
      <c r="AF507" s="196">
        <f>IF(S507=0,I507,IF(S507&lt;1920,I507*0.7,IF(S507&lt;1970,I507*0.9,I507)))</f>
        <v>0</v>
      </c>
      <c r="AG507" s="197"/>
      <c r="AH507" s="197"/>
      <c r="AI507" s="197"/>
      <c r="AJ507" s="197"/>
      <c r="AK507" s="198"/>
      <c r="AL507" s="189" t="s">
        <v>153</v>
      </c>
      <c r="AM507" s="189"/>
      <c r="AN507" s="14"/>
      <c r="AO507" s="14"/>
      <c r="AP507" s="14"/>
      <c r="AQ507" s="14"/>
      <c r="AR507" s="14"/>
      <c r="AS507" s="14"/>
      <c r="AT507" s="14"/>
      <c r="AU507" s="1"/>
      <c r="AV507" s="1"/>
      <c r="AW507" s="1"/>
      <c r="AX507" s="1"/>
      <c r="AY507" s="1"/>
      <c r="AZ507" s="1"/>
      <c r="BA507" s="1"/>
      <c r="BB507" s="1"/>
      <c r="BC507" s="1"/>
      <c r="BD507" s="1"/>
    </row>
    <row r="508" spans="1:56" ht="2.25" customHeight="1" x14ac:dyDescent="0.25">
      <c r="A508" s="3"/>
      <c r="B508" s="64"/>
      <c r="C508" s="64"/>
      <c r="D508" s="64"/>
      <c r="E508" s="64"/>
      <c r="F508" s="23"/>
      <c r="G508" s="23"/>
      <c r="H508" s="23"/>
      <c r="I508" s="49"/>
      <c r="J508" s="49"/>
      <c r="K508" s="49"/>
      <c r="L508" s="49"/>
      <c r="M508" s="50"/>
      <c r="N508" s="50"/>
      <c r="O508" s="49"/>
      <c r="P508" s="49"/>
      <c r="Q508" s="50"/>
      <c r="R508" s="50"/>
      <c r="S508" s="50"/>
      <c r="T508" s="49"/>
      <c r="U508" s="49"/>
      <c r="V508" s="49"/>
      <c r="W508" s="49"/>
      <c r="X508" s="50"/>
      <c r="Y508" s="50"/>
      <c r="Z508" s="50"/>
      <c r="AA508" s="50"/>
      <c r="AB508" s="50"/>
      <c r="AC508" s="50"/>
      <c r="AD508" s="50"/>
      <c r="AE508" s="50"/>
      <c r="AF508" s="49"/>
      <c r="AG508" s="49"/>
      <c r="AH508" s="49"/>
      <c r="AI508" s="49"/>
      <c r="AJ508" s="49"/>
      <c r="AK508" s="49"/>
      <c r="AL508" s="23"/>
      <c r="AM508" s="23"/>
      <c r="AN508" s="14"/>
      <c r="AO508" s="14"/>
      <c r="AP508" s="14"/>
      <c r="AQ508" s="14"/>
      <c r="AR508" s="14"/>
      <c r="AS508" s="14"/>
      <c r="AT508" s="14"/>
      <c r="AU508" s="1"/>
      <c r="AV508" s="1"/>
      <c r="AW508" s="1"/>
      <c r="AX508" s="1"/>
      <c r="AY508" s="1"/>
      <c r="AZ508" s="1"/>
      <c r="BA508" s="1"/>
      <c r="BB508" s="1"/>
      <c r="BC508" s="1"/>
      <c r="BD508" s="1"/>
    </row>
    <row r="509" spans="1:56" ht="15" customHeight="1" x14ac:dyDescent="0.25">
      <c r="A509" s="3"/>
      <c r="B509" s="246"/>
      <c r="C509" s="247"/>
      <c r="D509" s="247"/>
      <c r="E509" s="248"/>
      <c r="F509" s="23"/>
      <c r="G509" s="14"/>
      <c r="H509" s="14"/>
      <c r="I509" s="249"/>
      <c r="J509" s="250"/>
      <c r="K509" s="250"/>
      <c r="L509" s="250"/>
      <c r="M509" s="250"/>
      <c r="N509" s="251"/>
      <c r="O509" s="49" t="s">
        <v>153</v>
      </c>
      <c r="P509" s="49"/>
      <c r="Q509" s="50"/>
      <c r="R509" s="50"/>
      <c r="S509" s="252"/>
      <c r="T509" s="253"/>
      <c r="U509" s="253"/>
      <c r="V509" s="254"/>
      <c r="W509" s="52"/>
      <c r="X509" s="49"/>
      <c r="Y509" s="50"/>
      <c r="Z509" s="50"/>
      <c r="AA509" s="50"/>
      <c r="AB509" s="50"/>
      <c r="AC509" s="50"/>
      <c r="AD509" s="50"/>
      <c r="AE509" s="50"/>
      <c r="AF509" s="196">
        <f>IF(S509=0,I509,IF(S509&lt;1920,I509*0.7,IF(S509&lt;1970,I509*0.9,I509)))</f>
        <v>0</v>
      </c>
      <c r="AG509" s="197"/>
      <c r="AH509" s="197"/>
      <c r="AI509" s="197"/>
      <c r="AJ509" s="197"/>
      <c r="AK509" s="198"/>
      <c r="AL509" s="189" t="s">
        <v>153</v>
      </c>
      <c r="AM509" s="189"/>
      <c r="AN509" s="14"/>
      <c r="AO509" s="14"/>
      <c r="AP509" s="14"/>
      <c r="AQ509" s="14"/>
      <c r="AR509" s="14"/>
      <c r="AS509" s="14"/>
      <c r="AT509" s="14"/>
      <c r="AU509" s="1"/>
      <c r="AV509" s="1"/>
      <c r="AW509" s="1"/>
      <c r="AX509" s="1"/>
      <c r="AY509" s="1"/>
      <c r="AZ509" s="1"/>
      <c r="BA509" s="1"/>
      <c r="BB509" s="1"/>
      <c r="BC509" s="1"/>
      <c r="BD509" s="1"/>
    </row>
    <row r="510" spans="1:56" ht="15" customHeight="1" x14ac:dyDescent="0.25">
      <c r="A510" s="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
      <c r="AV510" s="1"/>
      <c r="AW510" s="1"/>
      <c r="AX510" s="1"/>
      <c r="AY510" s="1"/>
      <c r="AZ510" s="1"/>
      <c r="BA510" s="1"/>
      <c r="BB510" s="1"/>
      <c r="BC510" s="1"/>
      <c r="BD510" s="1"/>
    </row>
    <row r="511" spans="1:56" ht="15" customHeight="1" x14ac:dyDescent="0.25">
      <c r="A511" s="3">
        <v>45</v>
      </c>
      <c r="B511" s="255" t="s">
        <v>208</v>
      </c>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256"/>
      <c r="Z511" s="256"/>
      <c r="AA511" s="256"/>
      <c r="AB511" s="256"/>
      <c r="AC511" s="256"/>
      <c r="AD511" s="256"/>
      <c r="AE511" s="256"/>
      <c r="AF511" s="256"/>
      <c r="AG511" s="256"/>
      <c r="AH511" s="256"/>
      <c r="AI511" s="256"/>
      <c r="AJ511" s="256"/>
      <c r="AK511" s="256"/>
      <c r="AL511" s="256"/>
      <c r="AM511" s="256"/>
      <c r="AN511" s="256"/>
      <c r="AO511" s="256"/>
      <c r="AP511" s="256"/>
      <c r="AQ511" s="14"/>
      <c r="AR511" s="14"/>
      <c r="AS511" s="14"/>
      <c r="AT511" s="14"/>
      <c r="AU511" s="1"/>
      <c r="AV511" s="1"/>
      <c r="AW511" s="1"/>
      <c r="AX511" s="1"/>
      <c r="AY511" s="1"/>
      <c r="AZ511" s="1"/>
      <c r="BA511" s="1"/>
      <c r="BB511" s="1"/>
      <c r="BC511" s="1"/>
      <c r="BD511" s="1"/>
    </row>
    <row r="512" spans="1:56" ht="15" customHeight="1" x14ac:dyDescent="0.25">
      <c r="A512" s="3"/>
      <c r="B512" s="256"/>
      <c r="C512" s="256"/>
      <c r="D512" s="256"/>
      <c r="E512" s="256"/>
      <c r="F512" s="256"/>
      <c r="G512" s="256"/>
      <c r="H512" s="256"/>
      <c r="I512" s="256"/>
      <c r="J512" s="256"/>
      <c r="K512" s="256"/>
      <c r="L512" s="256"/>
      <c r="M512" s="256"/>
      <c r="N512" s="256"/>
      <c r="O512" s="256"/>
      <c r="P512" s="256"/>
      <c r="Q512" s="256"/>
      <c r="R512" s="256"/>
      <c r="S512" s="256"/>
      <c r="T512" s="256"/>
      <c r="U512" s="256"/>
      <c r="V512" s="256"/>
      <c r="W512" s="256"/>
      <c r="X512" s="256"/>
      <c r="Y512" s="256"/>
      <c r="Z512" s="256"/>
      <c r="AA512" s="256"/>
      <c r="AB512" s="256"/>
      <c r="AC512" s="256"/>
      <c r="AD512" s="256"/>
      <c r="AE512" s="256"/>
      <c r="AF512" s="256"/>
      <c r="AG512" s="256"/>
      <c r="AH512" s="256"/>
      <c r="AI512" s="256"/>
      <c r="AJ512" s="256"/>
      <c r="AK512" s="256"/>
      <c r="AL512" s="256"/>
      <c r="AM512" s="256"/>
      <c r="AN512" s="256"/>
      <c r="AO512" s="256"/>
      <c r="AP512" s="256"/>
      <c r="AQ512" s="14"/>
      <c r="AR512" s="14"/>
      <c r="AS512" s="14"/>
      <c r="AT512" s="14"/>
      <c r="AU512" s="1"/>
      <c r="AV512" s="1"/>
      <c r="AW512" s="1"/>
      <c r="AX512" s="1"/>
      <c r="AY512" s="1"/>
      <c r="AZ512" s="1"/>
      <c r="BA512" s="1"/>
      <c r="BB512" s="1"/>
      <c r="BC512" s="1"/>
      <c r="BD512" s="1"/>
    </row>
    <row r="513" spans="1:56" ht="15" customHeight="1" x14ac:dyDescent="0.25">
      <c r="A513" s="3"/>
      <c r="B513" s="256"/>
      <c r="C513" s="256"/>
      <c r="D513" s="256"/>
      <c r="E513" s="256"/>
      <c r="F513" s="256"/>
      <c r="G513" s="256"/>
      <c r="H513" s="256"/>
      <c r="I513" s="256"/>
      <c r="J513" s="256"/>
      <c r="K513" s="256"/>
      <c r="L513" s="256"/>
      <c r="M513" s="256"/>
      <c r="N513" s="256"/>
      <c r="O513" s="256"/>
      <c r="P513" s="256"/>
      <c r="Q513" s="256"/>
      <c r="R513" s="256"/>
      <c r="S513" s="256"/>
      <c r="T513" s="256"/>
      <c r="U513" s="256"/>
      <c r="V513" s="256"/>
      <c r="W513" s="256"/>
      <c r="X513" s="256"/>
      <c r="Y513" s="256"/>
      <c r="Z513" s="256"/>
      <c r="AA513" s="256"/>
      <c r="AB513" s="256"/>
      <c r="AC513" s="256"/>
      <c r="AD513" s="256"/>
      <c r="AE513" s="256"/>
      <c r="AF513" s="256"/>
      <c r="AG513" s="256"/>
      <c r="AH513" s="256"/>
      <c r="AI513" s="256"/>
      <c r="AJ513" s="256"/>
      <c r="AK513" s="256"/>
      <c r="AL513" s="256"/>
      <c r="AM513" s="256"/>
      <c r="AN513" s="256"/>
      <c r="AO513" s="256"/>
      <c r="AP513" s="256"/>
      <c r="AQ513" s="14"/>
      <c r="AR513" s="14"/>
      <c r="AS513" s="14"/>
      <c r="AT513" s="14"/>
      <c r="AU513" s="1"/>
      <c r="AV513" s="1"/>
      <c r="AW513" s="1"/>
      <c r="AX513" s="1"/>
      <c r="AY513" s="1"/>
      <c r="AZ513" s="1"/>
      <c r="BA513" s="1"/>
      <c r="BB513" s="1"/>
      <c r="BC513" s="1"/>
      <c r="BD513" s="1"/>
    </row>
    <row r="514" spans="1:56" ht="9" customHeight="1" x14ac:dyDescent="0.25">
      <c r="A514" s="3"/>
      <c r="B514" s="256"/>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256"/>
      <c r="Z514" s="256"/>
      <c r="AA514" s="256"/>
      <c r="AB514" s="256"/>
      <c r="AC514" s="256"/>
      <c r="AD514" s="256"/>
      <c r="AE514" s="256"/>
      <c r="AF514" s="256"/>
      <c r="AG514" s="256"/>
      <c r="AH514" s="256"/>
      <c r="AI514" s="256"/>
      <c r="AJ514" s="256"/>
      <c r="AK514" s="256"/>
      <c r="AL514" s="256"/>
      <c r="AM514" s="256"/>
      <c r="AN514" s="256"/>
      <c r="AO514" s="256"/>
      <c r="AP514" s="256"/>
      <c r="AQ514" s="14"/>
      <c r="AR514" s="14"/>
      <c r="AS514" s="14"/>
      <c r="AT514" s="14"/>
      <c r="AU514" s="1"/>
      <c r="AV514" s="1"/>
      <c r="AW514" s="1"/>
      <c r="AX514" s="1"/>
      <c r="AY514" s="1"/>
      <c r="AZ514" s="1"/>
      <c r="BA514" s="1"/>
      <c r="BB514" s="1"/>
      <c r="BC514" s="1"/>
      <c r="BD514" s="1"/>
    </row>
    <row r="515" spans="1:56" ht="30" customHeight="1" x14ac:dyDescent="0.25">
      <c r="A515" s="3"/>
      <c r="B515" s="255" t="s">
        <v>203</v>
      </c>
      <c r="C515" s="255"/>
      <c r="D515" s="255"/>
      <c r="E515" s="255"/>
      <c r="F515" s="255"/>
      <c r="G515" s="255"/>
      <c r="H515" s="255"/>
      <c r="I515" s="255"/>
      <c r="J515" s="255"/>
      <c r="K515" s="255"/>
      <c r="L515" s="255"/>
      <c r="M515" s="255"/>
      <c r="N515" s="255"/>
      <c r="O515" s="255"/>
      <c r="P515" s="255"/>
      <c r="Q515" s="255"/>
      <c r="R515" s="255"/>
      <c r="S515" s="255"/>
      <c r="T515" s="255"/>
      <c r="U515" s="255"/>
      <c r="V515" s="255"/>
      <c r="W515" s="255"/>
      <c r="X515" s="255"/>
      <c r="Y515" s="255"/>
      <c r="Z515" s="255"/>
      <c r="AA515" s="255"/>
      <c r="AB515" s="255"/>
      <c r="AC515" s="255"/>
      <c r="AD515" s="255"/>
      <c r="AE515" s="255"/>
      <c r="AF515" s="255"/>
      <c r="AG515" s="255"/>
      <c r="AH515" s="255"/>
      <c r="AI515" s="255"/>
      <c r="AJ515" s="255"/>
      <c r="AK515" s="255"/>
      <c r="AL515" s="255"/>
      <c r="AM515" s="255"/>
      <c r="AN515" s="255"/>
      <c r="AO515" s="255"/>
      <c r="AP515" s="255"/>
      <c r="AQ515" s="14"/>
      <c r="AR515" s="14"/>
      <c r="AS515" s="14"/>
      <c r="AT515" s="14"/>
      <c r="AU515" s="1"/>
      <c r="AV515" s="1"/>
      <c r="AW515" s="1"/>
      <c r="AX515" s="1"/>
      <c r="AY515" s="1"/>
      <c r="AZ515" s="1"/>
      <c r="BA515" s="1"/>
      <c r="BB515" s="1"/>
      <c r="BC515" s="1"/>
      <c r="BD515" s="1"/>
    </row>
    <row r="516" spans="1:56" ht="2.25" customHeight="1" x14ac:dyDescent="0.25">
      <c r="A516" s="3"/>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
      <c r="AV516" s="1"/>
      <c r="AW516" s="1"/>
      <c r="AX516" s="1"/>
      <c r="AY516" s="1"/>
      <c r="AZ516" s="1"/>
      <c r="BA516" s="1"/>
      <c r="BB516" s="1"/>
      <c r="BC516" s="1"/>
      <c r="BD516" s="1"/>
    </row>
    <row r="517" spans="1:56" ht="15" customHeight="1" x14ac:dyDescent="0.25">
      <c r="A517" s="3"/>
      <c r="B517" s="167" t="s">
        <v>209</v>
      </c>
      <c r="C517" s="167"/>
      <c r="D517" s="167"/>
      <c r="E517" s="167"/>
      <c r="F517" s="14"/>
      <c r="G517" s="245" t="s">
        <v>205</v>
      </c>
      <c r="H517" s="188"/>
      <c r="I517" s="188"/>
      <c r="J517" s="188"/>
      <c r="K517" s="188"/>
      <c r="L517" s="188"/>
      <c r="M517" s="188"/>
      <c r="N517" s="188"/>
      <c r="O517" s="23"/>
      <c r="P517" s="244" t="s">
        <v>206</v>
      </c>
      <c r="Q517" s="188"/>
      <c r="R517" s="188"/>
      <c r="S517" s="188"/>
      <c r="T517" s="19"/>
      <c r="U517" s="245" t="s">
        <v>207</v>
      </c>
      <c r="V517" s="257"/>
      <c r="W517" s="257"/>
      <c r="X517" s="257"/>
      <c r="Y517" s="257"/>
      <c r="Z517" s="257"/>
      <c r="AA517" s="257"/>
      <c r="AB517" s="257"/>
      <c r="AC517" s="257"/>
      <c r="AD517" s="188"/>
      <c r="AE517" s="188"/>
      <c r="AF517" s="14"/>
      <c r="AG517" s="245" t="s">
        <v>210</v>
      </c>
      <c r="AH517" s="262"/>
      <c r="AI517" s="262"/>
      <c r="AJ517" s="262"/>
      <c r="AK517" s="262"/>
      <c r="AL517" s="262"/>
      <c r="AM517" s="262"/>
      <c r="AN517" s="262"/>
      <c r="AO517" s="262"/>
      <c r="AP517" s="14"/>
      <c r="AQ517" s="14"/>
      <c r="AR517" s="14"/>
      <c r="AS517" s="14"/>
      <c r="AT517" s="14"/>
      <c r="AU517" s="1"/>
      <c r="AV517" s="1"/>
      <c r="AW517" s="1"/>
      <c r="AX517" s="1"/>
      <c r="AY517" s="1"/>
      <c r="AZ517" s="1"/>
      <c r="BA517" s="1"/>
      <c r="BB517" s="1"/>
      <c r="BC517" s="1"/>
      <c r="BD517" s="1"/>
    </row>
    <row r="518" spans="1:56" ht="15" customHeight="1" x14ac:dyDescent="0.25">
      <c r="A518" s="3"/>
      <c r="B518" s="167"/>
      <c r="C518" s="167"/>
      <c r="D518" s="167"/>
      <c r="E518" s="167"/>
      <c r="F518" s="14"/>
      <c r="G518" s="188"/>
      <c r="H518" s="188"/>
      <c r="I518" s="188"/>
      <c r="J518" s="188"/>
      <c r="K518" s="188"/>
      <c r="L518" s="188"/>
      <c r="M518" s="188"/>
      <c r="N518" s="188"/>
      <c r="O518" s="23"/>
      <c r="P518" s="188"/>
      <c r="Q518" s="188"/>
      <c r="R518" s="188"/>
      <c r="S518" s="188"/>
      <c r="T518" s="19"/>
      <c r="U518" s="257"/>
      <c r="V518" s="257"/>
      <c r="W518" s="257"/>
      <c r="X518" s="257"/>
      <c r="Y518" s="257"/>
      <c r="Z518" s="257"/>
      <c r="AA518" s="257"/>
      <c r="AB518" s="257"/>
      <c r="AC518" s="257"/>
      <c r="AD518" s="188"/>
      <c r="AE518" s="188"/>
      <c r="AF518" s="14"/>
      <c r="AG518" s="262"/>
      <c r="AH518" s="262"/>
      <c r="AI518" s="262"/>
      <c r="AJ518" s="262"/>
      <c r="AK518" s="262"/>
      <c r="AL518" s="262"/>
      <c r="AM518" s="262"/>
      <c r="AN518" s="262"/>
      <c r="AO518" s="262"/>
      <c r="AP518" s="14"/>
      <c r="AQ518" s="14"/>
      <c r="AR518" s="14"/>
      <c r="AS518" s="14"/>
      <c r="AT518" s="14"/>
      <c r="AU518" s="1"/>
      <c r="AV518" s="1"/>
      <c r="AW518" s="1"/>
      <c r="AX518" s="1"/>
      <c r="AY518" s="1"/>
      <c r="AZ518" s="1"/>
      <c r="BA518" s="1"/>
      <c r="BB518" s="1"/>
      <c r="BC518" s="1"/>
      <c r="BD518" s="1"/>
    </row>
    <row r="519" spans="1:56" ht="2.25" customHeight="1" x14ac:dyDescent="0.25">
      <c r="A519" s="3"/>
      <c r="B519" s="14"/>
      <c r="C519" s="14"/>
      <c r="D519" s="14"/>
      <c r="E519" s="14"/>
      <c r="F519" s="14"/>
      <c r="G519" s="14"/>
      <c r="H519" s="14"/>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14"/>
      <c r="AG519" s="23"/>
      <c r="AH519" s="23"/>
      <c r="AI519" s="23"/>
      <c r="AJ519" s="23"/>
      <c r="AK519" s="23"/>
      <c r="AL519" s="23"/>
      <c r="AM519" s="23"/>
      <c r="AN519" s="23"/>
      <c r="AO519" s="23"/>
      <c r="AP519" s="14"/>
      <c r="AQ519" s="14"/>
      <c r="AR519" s="14"/>
      <c r="AS519" s="14"/>
      <c r="AT519" s="14"/>
      <c r="AU519" s="1"/>
      <c r="AV519" s="1"/>
      <c r="AW519" s="1"/>
      <c r="AX519" s="1"/>
      <c r="AY519" s="1"/>
      <c r="AZ519" s="1"/>
      <c r="BA519" s="1"/>
      <c r="BB519" s="1"/>
      <c r="BC519" s="1"/>
      <c r="BD519" s="1"/>
    </row>
    <row r="520" spans="1:56" ht="15" customHeight="1" x14ac:dyDescent="0.25">
      <c r="A520" s="3"/>
      <c r="B520" s="246"/>
      <c r="C520" s="247"/>
      <c r="D520" s="247"/>
      <c r="E520" s="248"/>
      <c r="F520" s="19"/>
      <c r="G520" s="263"/>
      <c r="H520" s="264"/>
      <c r="I520" s="264"/>
      <c r="J520" s="264"/>
      <c r="K520" s="264"/>
      <c r="L520" s="265"/>
      <c r="M520" s="266" t="s">
        <v>153</v>
      </c>
      <c r="N520" s="266"/>
      <c r="O520" s="64"/>
      <c r="P520" s="217"/>
      <c r="Q520" s="218"/>
      <c r="R520" s="218"/>
      <c r="S520" s="219"/>
      <c r="T520" s="14"/>
      <c r="U520" s="23"/>
      <c r="V520" s="23"/>
      <c r="W520" s="23"/>
      <c r="X520" s="152">
        <f>IF(P520=0,G520,IF(P520&lt;1920,G520*0.7,IF(P520&lt;1970,G520*0.9,G520)))</f>
        <v>0</v>
      </c>
      <c r="Y520" s="153"/>
      <c r="Z520" s="153"/>
      <c r="AA520" s="153"/>
      <c r="AB520" s="153"/>
      <c r="AC520" s="154"/>
      <c r="AD520" s="189" t="s">
        <v>153</v>
      </c>
      <c r="AE520" s="189"/>
      <c r="AF520" s="14"/>
      <c r="AG520" s="267"/>
      <c r="AH520" s="267"/>
      <c r="AI520" s="267"/>
      <c r="AJ520" s="267"/>
      <c r="AK520" s="23"/>
      <c r="AL520" s="23"/>
      <c r="AM520" s="23"/>
      <c r="AN520" s="23"/>
      <c r="AO520" s="23"/>
      <c r="AP520" s="14"/>
      <c r="AQ520" s="14"/>
      <c r="AR520" s="14"/>
      <c r="AS520" s="14"/>
      <c r="AT520" s="14"/>
      <c r="AU520" s="1"/>
      <c r="AV520" s="1"/>
      <c r="AW520" s="1"/>
      <c r="AX520" s="1"/>
      <c r="AY520" s="1"/>
      <c r="AZ520" s="1"/>
      <c r="BA520" s="1"/>
      <c r="BB520" s="1"/>
      <c r="BC520" s="1"/>
      <c r="BD520" s="1"/>
    </row>
    <row r="521" spans="1:56" ht="2.25" customHeight="1" x14ac:dyDescent="0.25">
      <c r="A521" s="3"/>
      <c r="B521" s="19"/>
      <c r="C521" s="19"/>
      <c r="D521" s="19"/>
      <c r="E521" s="19"/>
      <c r="F521" s="19"/>
      <c r="G521" s="19"/>
      <c r="H521" s="19"/>
      <c r="I521" s="64"/>
      <c r="J521" s="64"/>
      <c r="K521" s="64"/>
      <c r="L521" s="64"/>
      <c r="M521" s="64"/>
      <c r="N521" s="64"/>
      <c r="O521" s="64"/>
      <c r="P521" s="64"/>
      <c r="Q521" s="64"/>
      <c r="R521" s="64"/>
      <c r="S521" s="64"/>
      <c r="T521" s="23"/>
      <c r="U521" s="23"/>
      <c r="V521" s="23"/>
      <c r="W521" s="14"/>
      <c r="X521" s="14"/>
      <c r="Y521" s="14"/>
      <c r="Z521" s="14"/>
      <c r="AA521" s="14"/>
      <c r="AB521" s="14"/>
      <c r="AC521" s="23"/>
      <c r="AD521" s="23"/>
      <c r="AE521" s="23"/>
      <c r="AF521" s="14"/>
      <c r="AG521" s="23"/>
      <c r="AH521" s="23"/>
      <c r="AI521" s="23"/>
      <c r="AJ521" s="23"/>
      <c r="AK521" s="23"/>
      <c r="AL521" s="23"/>
      <c r="AM521" s="23"/>
      <c r="AN521" s="23"/>
      <c r="AO521" s="23"/>
      <c r="AP521" s="14"/>
      <c r="AQ521" s="14"/>
      <c r="AR521" s="14"/>
      <c r="AS521" s="14"/>
      <c r="AT521" s="14"/>
      <c r="AU521" s="1"/>
      <c r="AV521" s="1"/>
      <c r="AW521" s="1"/>
      <c r="AX521" s="1"/>
      <c r="AY521" s="1"/>
      <c r="AZ521" s="1"/>
      <c r="BA521" s="1"/>
      <c r="BB521" s="1"/>
      <c r="BC521" s="1"/>
      <c r="BD521" s="1"/>
    </row>
    <row r="522" spans="1:56" ht="15" customHeight="1" x14ac:dyDescent="0.25">
      <c r="A522" s="3"/>
      <c r="B522" s="246"/>
      <c r="C522" s="247"/>
      <c r="D522" s="247"/>
      <c r="E522" s="248"/>
      <c r="F522" s="19"/>
      <c r="G522" s="263"/>
      <c r="H522" s="264"/>
      <c r="I522" s="264"/>
      <c r="J522" s="264"/>
      <c r="K522" s="264"/>
      <c r="L522" s="265"/>
      <c r="M522" s="266" t="s">
        <v>153</v>
      </c>
      <c r="N522" s="266"/>
      <c r="O522" s="64"/>
      <c r="P522" s="217"/>
      <c r="Q522" s="218"/>
      <c r="R522" s="218"/>
      <c r="S522" s="219"/>
      <c r="T522" s="14"/>
      <c r="U522" s="23"/>
      <c r="V522" s="23"/>
      <c r="W522" s="14"/>
      <c r="X522" s="152">
        <f>IF(P522=0,G522,IF(P522&lt;1920,G522*0.7,IF(P522&lt;1970,G522*0.9,G522)))</f>
        <v>0</v>
      </c>
      <c r="Y522" s="153"/>
      <c r="Z522" s="153"/>
      <c r="AA522" s="153"/>
      <c r="AB522" s="153"/>
      <c r="AC522" s="154"/>
      <c r="AD522" s="189" t="s">
        <v>153</v>
      </c>
      <c r="AE522" s="189"/>
      <c r="AF522" s="14"/>
      <c r="AG522" s="267"/>
      <c r="AH522" s="267"/>
      <c r="AI522" s="267"/>
      <c r="AJ522" s="267"/>
      <c r="AK522" s="23"/>
      <c r="AL522" s="23"/>
      <c r="AM522" s="23"/>
      <c r="AN522" s="23"/>
      <c r="AO522" s="23"/>
      <c r="AP522" s="14"/>
      <c r="AQ522" s="14"/>
      <c r="AR522" s="14"/>
      <c r="AS522" s="14"/>
      <c r="AT522" s="14"/>
      <c r="AU522" s="1"/>
      <c r="AV522" s="1"/>
      <c r="AW522" s="1"/>
      <c r="AX522" s="1"/>
      <c r="AY522" s="1"/>
      <c r="AZ522" s="1"/>
      <c r="BA522" s="1"/>
      <c r="BB522" s="1"/>
      <c r="BC522" s="1"/>
      <c r="BD522" s="1"/>
    </row>
    <row r="523" spans="1:56" ht="15" customHeight="1" x14ac:dyDescent="0.25">
      <c r="A523" s="12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c r="AO523" s="113"/>
      <c r="AP523" s="113"/>
      <c r="AQ523" s="14"/>
      <c r="AR523" s="14"/>
      <c r="AS523" s="14"/>
      <c r="AT523" s="14"/>
      <c r="AU523" s="1"/>
      <c r="AV523" s="1"/>
      <c r="AW523" s="1"/>
      <c r="AX523" s="1"/>
      <c r="AY523" s="1"/>
      <c r="AZ523" s="1"/>
      <c r="BA523" s="1"/>
      <c r="BB523" s="1"/>
      <c r="BC523" s="1"/>
      <c r="BD523" s="1"/>
    </row>
    <row r="524" spans="1:56" ht="15" customHeight="1" x14ac:dyDescent="0.25">
      <c r="A524" s="3">
        <v>46</v>
      </c>
      <c r="B524" s="260" t="s">
        <v>211</v>
      </c>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60"/>
      <c r="AJ524" s="260"/>
      <c r="AK524" s="196">
        <f>IF((SUM(AF487,AF489,AF491,AF493,AF495,AF497,AF499,AF501,AF503,AF505,AF507,AF509)-SUM(X522,X520))&gt;0,(SUM(AF487,AF489,AF491,AF493,AF495,AF497,AF499,AF501,AF503,AF505,AF507,AF509)-SUM(X522,X520)),IF((SUM(AF487,AF489,AF491,AF493,AF495,AF497,AF499,AF501,AF503,AF505,AF507,AF509)-SUM(X522,X520))&lt;0,0,0))</f>
        <v>0</v>
      </c>
      <c r="AL524" s="197"/>
      <c r="AM524" s="197"/>
      <c r="AN524" s="198"/>
      <c r="AO524" s="261" t="s">
        <v>153</v>
      </c>
      <c r="AP524" s="261"/>
      <c r="AQ524" s="14"/>
      <c r="AR524" s="14"/>
      <c r="AS524" s="14"/>
      <c r="AT524" s="14"/>
      <c r="AU524" s="1"/>
      <c r="AV524" s="1"/>
      <c r="AW524" s="1"/>
      <c r="AX524" s="1"/>
      <c r="AY524" s="1"/>
      <c r="AZ524" s="1"/>
      <c r="BA524" s="1"/>
      <c r="BB524" s="1"/>
      <c r="BC524" s="1"/>
      <c r="BD524" s="1"/>
    </row>
    <row r="525" spans="1:56" ht="15" customHeight="1" x14ac:dyDescent="0.25">
      <c r="A525" s="3"/>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6"/>
      <c r="AL525" s="56"/>
      <c r="AM525" s="56"/>
      <c r="AN525" s="56"/>
      <c r="AO525" s="23"/>
      <c r="AP525" s="23"/>
      <c r="AQ525" s="14"/>
      <c r="AR525" s="14"/>
      <c r="AS525" s="14"/>
      <c r="AT525" s="14"/>
      <c r="AU525" s="1"/>
      <c r="AV525" s="1"/>
      <c r="AW525" s="1"/>
      <c r="AX525" s="1"/>
      <c r="AY525" s="1"/>
      <c r="AZ525" s="1"/>
      <c r="BA525" s="1"/>
      <c r="BB525" s="1"/>
      <c r="BC525" s="1"/>
      <c r="BD525" s="1"/>
    </row>
    <row r="526" spans="1:56" ht="15" customHeight="1" x14ac:dyDescent="0.25">
      <c r="A526" s="3">
        <v>47</v>
      </c>
      <c r="B526" s="125" t="s">
        <v>212</v>
      </c>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166"/>
      <c r="AK526" s="166"/>
      <c r="AL526" s="166"/>
      <c r="AM526" s="166"/>
      <c r="AN526" s="166"/>
      <c r="AO526" s="166"/>
      <c r="AP526" s="166"/>
      <c r="AQ526" s="14"/>
      <c r="AR526" s="14"/>
      <c r="AS526" s="14"/>
      <c r="AT526" s="14"/>
      <c r="AU526" s="1"/>
      <c r="AV526" s="1"/>
      <c r="AW526" s="1"/>
      <c r="AX526" s="1"/>
      <c r="AY526" s="1"/>
      <c r="AZ526" s="1"/>
      <c r="BA526" s="1"/>
      <c r="BB526" s="1"/>
      <c r="BC526" s="1"/>
      <c r="BD526" s="1"/>
    </row>
    <row r="527" spans="1:56" ht="2.25" customHeight="1" x14ac:dyDescent="0.25">
      <c r="A527" s="3"/>
      <c r="B527" s="166"/>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166"/>
      <c r="AK527" s="166"/>
      <c r="AL527" s="166"/>
      <c r="AM527" s="166"/>
      <c r="AN527" s="166"/>
      <c r="AO527" s="166"/>
      <c r="AP527" s="166"/>
      <c r="AQ527" s="14"/>
      <c r="AR527" s="14"/>
      <c r="AS527" s="14"/>
      <c r="AT527" s="14"/>
      <c r="AU527" s="1"/>
      <c r="AV527" s="1"/>
      <c r="AW527" s="1"/>
      <c r="AX527" s="1"/>
      <c r="AY527" s="1"/>
      <c r="AZ527" s="1"/>
      <c r="BA527" s="1"/>
      <c r="BB527" s="1"/>
      <c r="BC527" s="1"/>
      <c r="BD527" s="1"/>
    </row>
    <row r="528" spans="1:56" ht="2.25" customHeight="1" x14ac:dyDescent="0.25">
      <c r="A528" s="3"/>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
      <c r="AV528" s="1"/>
      <c r="AW528" s="1"/>
      <c r="AX528" s="1"/>
      <c r="AY528" s="1"/>
      <c r="AZ528" s="1"/>
      <c r="BA528" s="1"/>
      <c r="BB528" s="1"/>
      <c r="BC528" s="1"/>
      <c r="BD528" s="1"/>
    </row>
    <row r="529" spans="1:56" ht="15" customHeight="1" x14ac:dyDescent="0.25">
      <c r="A529" s="3"/>
      <c r="B529" s="14"/>
      <c r="C529" s="14"/>
      <c r="D529" s="14"/>
      <c r="E529" s="14"/>
      <c r="F529" s="14"/>
      <c r="G529" s="167" t="s">
        <v>205</v>
      </c>
      <c r="H529" s="188"/>
      <c r="I529" s="188"/>
      <c r="J529" s="188"/>
      <c r="K529" s="188"/>
      <c r="L529" s="188"/>
      <c r="M529" s="188"/>
      <c r="N529" s="188"/>
      <c r="O529" s="14"/>
      <c r="P529" s="187" t="s">
        <v>206</v>
      </c>
      <c r="Q529" s="188"/>
      <c r="R529" s="188"/>
      <c r="S529" s="188"/>
      <c r="T529" s="19"/>
      <c r="U529" s="167" t="s">
        <v>207</v>
      </c>
      <c r="V529" s="257"/>
      <c r="W529" s="257"/>
      <c r="X529" s="257"/>
      <c r="Y529" s="257"/>
      <c r="Z529" s="257"/>
      <c r="AA529" s="257"/>
      <c r="AB529" s="257"/>
      <c r="AC529" s="257"/>
      <c r="AD529" s="188"/>
      <c r="AE529" s="188"/>
      <c r="AF529" s="14"/>
      <c r="AG529" s="14"/>
      <c r="AH529" s="14"/>
      <c r="AI529" s="14"/>
      <c r="AJ529" s="14"/>
      <c r="AK529" s="14"/>
      <c r="AL529" s="14"/>
      <c r="AM529" s="14"/>
      <c r="AN529" s="14"/>
      <c r="AO529" s="14"/>
      <c r="AP529" s="14"/>
      <c r="AQ529" s="14"/>
      <c r="AR529" s="14"/>
      <c r="AS529" s="14"/>
      <c r="AT529" s="14"/>
      <c r="AU529" s="1"/>
      <c r="AV529" s="1"/>
      <c r="AW529" s="1"/>
      <c r="AX529" s="1"/>
      <c r="AY529" s="1"/>
      <c r="AZ529" s="1"/>
      <c r="BA529" s="1"/>
      <c r="BB529" s="1"/>
      <c r="BC529" s="1"/>
      <c r="BD529" s="1"/>
    </row>
    <row r="530" spans="1:56" ht="15" customHeight="1" x14ac:dyDescent="0.25">
      <c r="A530" s="3"/>
      <c r="B530" s="14"/>
      <c r="C530" s="14"/>
      <c r="D530" s="14"/>
      <c r="E530" s="14"/>
      <c r="F530" s="14"/>
      <c r="G530" s="188"/>
      <c r="H530" s="188"/>
      <c r="I530" s="188"/>
      <c r="J530" s="188"/>
      <c r="K530" s="188"/>
      <c r="L530" s="188"/>
      <c r="M530" s="188"/>
      <c r="N530" s="188"/>
      <c r="O530" s="14"/>
      <c r="P530" s="188"/>
      <c r="Q530" s="188"/>
      <c r="R530" s="188"/>
      <c r="S530" s="188"/>
      <c r="T530" s="19"/>
      <c r="U530" s="257"/>
      <c r="V530" s="257"/>
      <c r="W530" s="257"/>
      <c r="X530" s="257"/>
      <c r="Y530" s="257"/>
      <c r="Z530" s="257"/>
      <c r="AA530" s="257"/>
      <c r="AB530" s="257"/>
      <c r="AC530" s="257"/>
      <c r="AD530" s="188"/>
      <c r="AE530" s="188"/>
      <c r="AF530" s="14"/>
      <c r="AG530" s="14"/>
      <c r="AH530" s="14"/>
      <c r="AI530" s="14"/>
      <c r="AJ530" s="14"/>
      <c r="AK530" s="14"/>
      <c r="AL530" s="14"/>
      <c r="AM530" s="14"/>
      <c r="AN530" s="14"/>
      <c r="AO530" s="14"/>
      <c r="AP530" s="14"/>
      <c r="AQ530" s="14"/>
      <c r="AR530" s="14"/>
      <c r="AS530" s="14"/>
      <c r="AT530" s="14"/>
      <c r="AU530" s="1"/>
      <c r="AV530" s="1"/>
      <c r="AW530" s="1"/>
      <c r="AX530" s="1"/>
      <c r="AY530" s="1"/>
      <c r="AZ530" s="1"/>
      <c r="BA530" s="1"/>
      <c r="BB530" s="1"/>
      <c r="BC530" s="1"/>
      <c r="BD530" s="1"/>
    </row>
    <row r="531" spans="1:56" ht="2.25" customHeight="1" x14ac:dyDescent="0.25">
      <c r="A531" s="3"/>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
      <c r="AV531" s="1"/>
      <c r="AW531" s="1"/>
      <c r="AX531" s="1"/>
      <c r="AY531" s="1"/>
      <c r="AZ531" s="1"/>
      <c r="BA531" s="1"/>
      <c r="BB531" s="1"/>
      <c r="BC531" s="1"/>
      <c r="BD531" s="1"/>
    </row>
    <row r="532" spans="1:56" ht="15" customHeight="1" x14ac:dyDescent="0.25">
      <c r="A532" s="3"/>
      <c r="B532" s="113" t="s">
        <v>213</v>
      </c>
      <c r="C532" s="113"/>
      <c r="D532" s="113"/>
      <c r="E532" s="113"/>
      <c r="F532" s="14"/>
      <c r="G532" s="176"/>
      <c r="H532" s="177"/>
      <c r="I532" s="177"/>
      <c r="J532" s="177"/>
      <c r="K532" s="177"/>
      <c r="L532" s="178"/>
      <c r="M532" s="113" t="s">
        <v>153</v>
      </c>
      <c r="N532" s="113"/>
      <c r="O532" s="14"/>
      <c r="P532" s="155"/>
      <c r="Q532" s="258"/>
      <c r="R532" s="258"/>
      <c r="S532" s="259"/>
      <c r="T532" s="14"/>
      <c r="U532" s="14"/>
      <c r="V532" s="14"/>
      <c r="W532" s="14"/>
      <c r="X532" s="152">
        <f>IF(P532=0,G532,IF(P532&lt;1920,(G532*0.7),IF(P532&lt;1970,(G532*0.9),G532)))</f>
        <v>0</v>
      </c>
      <c r="Y532" s="153"/>
      <c r="Z532" s="153"/>
      <c r="AA532" s="153"/>
      <c r="AB532" s="153"/>
      <c r="AC532" s="154"/>
      <c r="AD532" s="113" t="s">
        <v>153</v>
      </c>
      <c r="AE532" s="113"/>
      <c r="AF532" s="14"/>
      <c r="AG532" s="14"/>
      <c r="AH532" s="14"/>
      <c r="AI532" s="14"/>
      <c r="AJ532" s="14"/>
      <c r="AK532" s="14"/>
      <c r="AL532" s="14"/>
      <c r="AM532" s="14"/>
      <c r="AN532" s="14"/>
      <c r="AO532" s="14"/>
      <c r="AP532" s="14"/>
      <c r="AQ532" s="14"/>
      <c r="AR532" s="14"/>
      <c r="AS532" s="14"/>
      <c r="AT532" s="14"/>
      <c r="AU532" s="1"/>
      <c r="AV532" s="1"/>
      <c r="AW532" s="1"/>
      <c r="AX532" s="1"/>
      <c r="AY532" s="1"/>
      <c r="AZ532" s="1"/>
      <c r="BA532" s="1"/>
      <c r="BB532" s="1"/>
      <c r="BC532" s="1"/>
      <c r="BD532" s="1"/>
    </row>
    <row r="533" spans="1:56" ht="2.25" customHeight="1" x14ac:dyDescent="0.25">
      <c r="A533" s="3"/>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
      <c r="AV533" s="1"/>
      <c r="AW533" s="1"/>
      <c r="AX533" s="1"/>
      <c r="AY533" s="1"/>
      <c r="AZ533" s="1"/>
      <c r="BA533" s="1"/>
      <c r="BB533" s="1"/>
      <c r="BC533" s="1"/>
      <c r="BD533" s="1"/>
    </row>
    <row r="534" spans="1:56" ht="15" customHeight="1" x14ac:dyDescent="0.25">
      <c r="A534" s="3"/>
      <c r="B534" s="113" t="s">
        <v>214</v>
      </c>
      <c r="C534" s="113"/>
      <c r="D534" s="113"/>
      <c r="E534" s="113"/>
      <c r="F534" s="14"/>
      <c r="G534" s="176"/>
      <c r="H534" s="177"/>
      <c r="I534" s="177"/>
      <c r="J534" s="177"/>
      <c r="K534" s="177"/>
      <c r="L534" s="178"/>
      <c r="M534" s="113" t="s">
        <v>153</v>
      </c>
      <c r="N534" s="113"/>
      <c r="O534" s="14"/>
      <c r="P534" s="155"/>
      <c r="Q534" s="258"/>
      <c r="R534" s="258"/>
      <c r="S534" s="259"/>
      <c r="T534" s="14"/>
      <c r="U534" s="14"/>
      <c r="V534" s="14"/>
      <c r="W534" s="14"/>
      <c r="X534" s="152">
        <f>IF(P534=0,G534,IF(P534&lt;1920,(G534*0.7),IF(P534&lt;1970,(G534*0.9),G534)))</f>
        <v>0</v>
      </c>
      <c r="Y534" s="153"/>
      <c r="Z534" s="153"/>
      <c r="AA534" s="153"/>
      <c r="AB534" s="153"/>
      <c r="AC534" s="154"/>
      <c r="AD534" s="113" t="s">
        <v>153</v>
      </c>
      <c r="AE534" s="113"/>
      <c r="AF534" s="14"/>
      <c r="AG534" s="14"/>
      <c r="AH534" s="14"/>
      <c r="AI534" s="14"/>
      <c r="AJ534" s="14"/>
      <c r="AK534" s="14"/>
      <c r="AL534" s="14"/>
      <c r="AM534" s="14"/>
      <c r="AN534" s="14"/>
      <c r="AO534" s="14"/>
      <c r="AP534" s="14"/>
      <c r="AQ534" s="14"/>
      <c r="AR534" s="14"/>
      <c r="AS534" s="14"/>
      <c r="AT534" s="14"/>
      <c r="AU534" s="1"/>
      <c r="AV534" s="1"/>
      <c r="AW534" s="1"/>
      <c r="AX534" s="1"/>
      <c r="AY534" s="1"/>
      <c r="AZ534" s="1"/>
      <c r="BA534" s="1"/>
      <c r="BB534" s="1"/>
      <c r="BC534" s="1"/>
      <c r="BD534" s="1"/>
    </row>
    <row r="535" spans="1:56" ht="15" customHeight="1" x14ac:dyDescent="0.25">
      <c r="A535" s="3"/>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6"/>
      <c r="AL535" s="56"/>
      <c r="AM535" s="56"/>
      <c r="AN535" s="56"/>
      <c r="AO535" s="23"/>
      <c r="AP535" s="23"/>
      <c r="AQ535" s="14"/>
      <c r="AR535" s="14"/>
      <c r="AS535" s="14"/>
      <c r="AT535" s="14"/>
      <c r="AU535" s="1"/>
      <c r="AV535" s="1"/>
      <c r="AW535" s="1"/>
      <c r="AX535" s="1"/>
      <c r="AY535" s="1"/>
      <c r="AZ535" s="1"/>
      <c r="BA535" s="1"/>
      <c r="BB535" s="1"/>
      <c r="BC535" s="1"/>
      <c r="BD535" s="1"/>
    </row>
    <row r="536" spans="1:56" ht="15" customHeight="1" x14ac:dyDescent="0.25">
      <c r="A536" s="3">
        <v>48</v>
      </c>
      <c r="B536" s="268" t="s">
        <v>215</v>
      </c>
      <c r="C536" s="268"/>
      <c r="D536" s="268"/>
      <c r="E536" s="268"/>
      <c r="F536" s="268"/>
      <c r="G536" s="268"/>
      <c r="H536" s="268"/>
      <c r="I536" s="268"/>
      <c r="J536" s="268"/>
      <c r="K536" s="268"/>
      <c r="L536" s="268"/>
      <c r="M536" s="268"/>
      <c r="N536" s="268"/>
      <c r="O536" s="268"/>
      <c r="P536" s="268"/>
      <c r="Q536" s="268"/>
      <c r="R536" s="268"/>
      <c r="S536" s="268"/>
      <c r="T536" s="268"/>
      <c r="U536" s="268"/>
      <c r="V536" s="268"/>
      <c r="W536" s="268"/>
      <c r="X536" s="268"/>
      <c r="Y536" s="268"/>
      <c r="Z536" s="268"/>
      <c r="AA536" s="268"/>
      <c r="AB536" s="268"/>
      <c r="AC536" s="268"/>
      <c r="AD536" s="268"/>
      <c r="AE536" s="268"/>
      <c r="AF536" s="268"/>
      <c r="AG536" s="268"/>
      <c r="AH536" s="268"/>
      <c r="AI536" s="268"/>
      <c r="AJ536" s="268"/>
      <c r="AK536" s="268"/>
      <c r="AL536" s="268"/>
      <c r="AM536" s="268"/>
      <c r="AN536" s="268"/>
      <c r="AO536" s="268"/>
      <c r="AP536" s="268"/>
      <c r="AQ536" s="14"/>
      <c r="AR536" s="14"/>
      <c r="AS536" s="14"/>
      <c r="AT536" s="14"/>
      <c r="AU536" s="1"/>
      <c r="AV536" s="1"/>
      <c r="AW536" s="1"/>
      <c r="AX536" s="1"/>
      <c r="AY536" s="1"/>
      <c r="AZ536" s="1"/>
      <c r="BA536" s="1"/>
      <c r="BB536" s="1"/>
      <c r="BC536" s="1"/>
      <c r="BD536" s="1"/>
    </row>
    <row r="537" spans="1:56" ht="15" customHeight="1" x14ac:dyDescent="0.25">
      <c r="A537" s="3"/>
      <c r="B537" s="268"/>
      <c r="C537" s="268"/>
      <c r="D537" s="268"/>
      <c r="E537" s="268"/>
      <c r="F537" s="268"/>
      <c r="G537" s="268"/>
      <c r="H537" s="268"/>
      <c r="I537" s="268"/>
      <c r="J537" s="268"/>
      <c r="K537" s="268"/>
      <c r="L537" s="268"/>
      <c r="M537" s="268"/>
      <c r="N537" s="268"/>
      <c r="O537" s="268"/>
      <c r="P537" s="268"/>
      <c r="Q537" s="268"/>
      <c r="R537" s="268"/>
      <c r="S537" s="268"/>
      <c r="T537" s="268"/>
      <c r="U537" s="268"/>
      <c r="V537" s="268"/>
      <c r="W537" s="268"/>
      <c r="X537" s="268"/>
      <c r="Y537" s="268"/>
      <c r="Z537" s="268"/>
      <c r="AA537" s="268"/>
      <c r="AB537" s="268"/>
      <c r="AC537" s="268"/>
      <c r="AD537" s="268"/>
      <c r="AE537" s="268"/>
      <c r="AF537" s="268"/>
      <c r="AG537" s="268"/>
      <c r="AH537" s="268"/>
      <c r="AI537" s="268"/>
      <c r="AJ537" s="268"/>
      <c r="AK537" s="268"/>
      <c r="AL537" s="268"/>
      <c r="AM537" s="268"/>
      <c r="AN537" s="268"/>
      <c r="AO537" s="268"/>
      <c r="AP537" s="268"/>
      <c r="AQ537" s="14"/>
      <c r="AR537" s="14"/>
      <c r="AS537" s="14"/>
      <c r="AT537" s="14"/>
      <c r="AU537" s="1"/>
      <c r="AV537" s="1"/>
      <c r="AW537" s="1"/>
      <c r="AX537" s="1"/>
      <c r="AY537" s="1"/>
      <c r="AZ537" s="1"/>
      <c r="BA537" s="1"/>
      <c r="BB537" s="1"/>
      <c r="BC537" s="1"/>
      <c r="BD537" s="1"/>
    </row>
    <row r="538" spans="1:56" ht="15" customHeight="1" x14ac:dyDescent="0.25">
      <c r="A538" s="3"/>
      <c r="B538" s="268"/>
      <c r="C538" s="268"/>
      <c r="D538" s="268"/>
      <c r="E538" s="268"/>
      <c r="F538" s="268"/>
      <c r="G538" s="268"/>
      <c r="H538" s="268"/>
      <c r="I538" s="268"/>
      <c r="J538" s="268"/>
      <c r="K538" s="268"/>
      <c r="L538" s="268"/>
      <c r="M538" s="268"/>
      <c r="N538" s="268"/>
      <c r="O538" s="268"/>
      <c r="P538" s="268"/>
      <c r="Q538" s="268"/>
      <c r="R538" s="268"/>
      <c r="S538" s="268"/>
      <c r="T538" s="268"/>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14"/>
      <c r="AR538" s="14"/>
      <c r="AS538" s="14"/>
      <c r="AT538" s="14"/>
      <c r="AU538" s="1"/>
      <c r="AV538" s="1"/>
      <c r="AW538" s="1"/>
      <c r="AX538" s="1"/>
      <c r="AY538" s="1"/>
      <c r="AZ538" s="1"/>
      <c r="BA538" s="1"/>
      <c r="BB538" s="1"/>
      <c r="BC538" s="1"/>
      <c r="BD538" s="1"/>
    </row>
    <row r="539" spans="1:56" ht="30" customHeight="1" x14ac:dyDescent="0.25">
      <c r="A539" s="3"/>
      <c r="B539" s="255" t="s">
        <v>216</v>
      </c>
      <c r="C539" s="255"/>
      <c r="D539" s="255"/>
      <c r="E539" s="255"/>
      <c r="F539" s="255"/>
      <c r="G539" s="255"/>
      <c r="H539" s="255"/>
      <c r="I539" s="255"/>
      <c r="J539" s="255"/>
      <c r="K539" s="255"/>
      <c r="L539" s="255"/>
      <c r="M539" s="255"/>
      <c r="N539" s="255"/>
      <c r="O539" s="255"/>
      <c r="P539" s="255"/>
      <c r="Q539" s="255"/>
      <c r="R539" s="255"/>
      <c r="S539" s="255"/>
      <c r="T539" s="255"/>
      <c r="U539" s="255"/>
      <c r="V539" s="255"/>
      <c r="W539" s="255"/>
      <c r="X539" s="255"/>
      <c r="Y539" s="255"/>
      <c r="Z539" s="255"/>
      <c r="AA539" s="255"/>
      <c r="AB539" s="255"/>
      <c r="AC539" s="255"/>
      <c r="AD539" s="255"/>
      <c r="AE539" s="255"/>
      <c r="AF539" s="255"/>
      <c r="AG539" s="255"/>
      <c r="AH539" s="255"/>
      <c r="AI539" s="255"/>
      <c r="AJ539" s="255"/>
      <c r="AK539" s="255"/>
      <c r="AL539" s="255"/>
      <c r="AM539" s="255"/>
      <c r="AN539" s="255"/>
      <c r="AO539" s="255"/>
      <c r="AP539" s="255"/>
      <c r="AQ539" s="14"/>
      <c r="AR539" s="14"/>
      <c r="AS539" s="14"/>
      <c r="AT539" s="14"/>
      <c r="AU539" s="1"/>
      <c r="AV539" s="1"/>
      <c r="AW539" s="1"/>
      <c r="AX539" s="1"/>
      <c r="AY539" s="1"/>
      <c r="AZ539" s="1"/>
      <c r="BA539" s="1"/>
      <c r="BB539" s="1"/>
      <c r="BC539" s="1"/>
      <c r="BD539" s="1"/>
    </row>
    <row r="540" spans="1:56" ht="15" customHeight="1" x14ac:dyDescent="0.25">
      <c r="A540" s="3"/>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
      <c r="AV540" s="1"/>
      <c r="AW540" s="1"/>
      <c r="AX540" s="1"/>
      <c r="AY540" s="1"/>
      <c r="AZ540" s="1"/>
      <c r="BA540" s="1"/>
      <c r="BB540" s="1"/>
      <c r="BC540" s="1"/>
      <c r="BD540" s="1"/>
    </row>
    <row r="541" spans="1:56" ht="24.9" customHeight="1" x14ac:dyDescent="0.25">
      <c r="A541" s="3"/>
      <c r="B541" s="167" t="s">
        <v>209</v>
      </c>
      <c r="C541" s="187"/>
      <c r="D541" s="187"/>
      <c r="E541" s="187"/>
      <c r="F541" s="14"/>
      <c r="G541" s="245" t="s">
        <v>205</v>
      </c>
      <c r="H541" s="188"/>
      <c r="I541" s="188"/>
      <c r="J541" s="188"/>
      <c r="K541" s="188"/>
      <c r="L541" s="188"/>
      <c r="M541" s="188"/>
      <c r="N541" s="188"/>
      <c r="O541" s="23"/>
      <c r="P541" s="244" t="s">
        <v>206</v>
      </c>
      <c r="Q541" s="188"/>
      <c r="R541" s="188"/>
      <c r="S541" s="188"/>
      <c r="T541" s="19"/>
      <c r="U541" s="245" t="s">
        <v>207</v>
      </c>
      <c r="V541" s="257"/>
      <c r="W541" s="257"/>
      <c r="X541" s="257"/>
      <c r="Y541" s="257"/>
      <c r="Z541" s="257"/>
      <c r="AA541" s="257"/>
      <c r="AB541" s="257"/>
      <c r="AC541" s="257"/>
      <c r="AD541" s="188"/>
      <c r="AE541" s="188"/>
      <c r="AF541" s="14"/>
      <c r="AG541" s="245" t="s">
        <v>210</v>
      </c>
      <c r="AH541" s="262"/>
      <c r="AI541" s="262"/>
      <c r="AJ541" s="262"/>
      <c r="AK541" s="262"/>
      <c r="AL541" s="262"/>
      <c r="AM541" s="262"/>
      <c r="AN541" s="262"/>
      <c r="AO541" s="262"/>
      <c r="AP541" s="14"/>
      <c r="AQ541" s="14"/>
      <c r="AR541" s="14"/>
      <c r="AS541" s="14"/>
      <c r="AT541" s="14"/>
      <c r="AU541" s="1"/>
      <c r="AV541" s="1"/>
      <c r="AW541" s="1"/>
      <c r="AX541" s="1"/>
      <c r="AY541" s="1"/>
      <c r="AZ541" s="1"/>
      <c r="BA541" s="1"/>
      <c r="BB541" s="1"/>
      <c r="BC541" s="1"/>
      <c r="BD541" s="1"/>
    </row>
    <row r="542" spans="1:56" ht="2.25" customHeight="1" x14ac:dyDescent="0.25">
      <c r="A542" s="3"/>
      <c r="B542" s="187"/>
      <c r="C542" s="187"/>
      <c r="D542" s="187"/>
      <c r="E542" s="187"/>
      <c r="F542" s="14"/>
      <c r="G542" s="188"/>
      <c r="H542" s="188"/>
      <c r="I542" s="188"/>
      <c r="J542" s="188"/>
      <c r="K542" s="188"/>
      <c r="L542" s="188"/>
      <c r="M542" s="188"/>
      <c r="N542" s="188"/>
      <c r="O542" s="23"/>
      <c r="P542" s="188"/>
      <c r="Q542" s="188"/>
      <c r="R542" s="188"/>
      <c r="S542" s="188"/>
      <c r="T542" s="19"/>
      <c r="U542" s="257"/>
      <c r="V542" s="257"/>
      <c r="W542" s="257"/>
      <c r="X542" s="257"/>
      <c r="Y542" s="257"/>
      <c r="Z542" s="257"/>
      <c r="AA542" s="257"/>
      <c r="AB542" s="257"/>
      <c r="AC542" s="257"/>
      <c r="AD542" s="188"/>
      <c r="AE542" s="188"/>
      <c r="AF542" s="14"/>
      <c r="AG542" s="262"/>
      <c r="AH542" s="262"/>
      <c r="AI542" s="262"/>
      <c r="AJ542" s="262"/>
      <c r="AK542" s="262"/>
      <c r="AL542" s="262"/>
      <c r="AM542" s="262"/>
      <c r="AN542" s="262"/>
      <c r="AO542" s="262"/>
      <c r="AP542" s="14"/>
      <c r="AQ542" s="14"/>
      <c r="AR542" s="14"/>
      <c r="AS542" s="14"/>
      <c r="AT542" s="14"/>
      <c r="AU542" s="1"/>
      <c r="AV542" s="1"/>
      <c r="AW542" s="1"/>
      <c r="AX542" s="1"/>
      <c r="AY542" s="1"/>
      <c r="AZ542" s="1"/>
      <c r="BA542" s="1"/>
      <c r="BB542" s="1"/>
      <c r="BC542" s="1"/>
      <c r="BD542" s="1"/>
    </row>
    <row r="543" spans="1:56" ht="15" customHeight="1" x14ac:dyDescent="0.25">
      <c r="A543" s="3"/>
      <c r="B543" s="14"/>
      <c r="C543" s="14"/>
      <c r="D543" s="14"/>
      <c r="E543" s="14"/>
      <c r="F543" s="14"/>
      <c r="G543" s="14"/>
      <c r="H543" s="14"/>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14"/>
      <c r="AG543" s="23"/>
      <c r="AH543" s="23"/>
      <c r="AI543" s="23"/>
      <c r="AJ543" s="23"/>
      <c r="AK543" s="23"/>
      <c r="AL543" s="23"/>
      <c r="AM543" s="23"/>
      <c r="AN543" s="23"/>
      <c r="AO543" s="23"/>
      <c r="AP543" s="14"/>
      <c r="AQ543" s="14"/>
      <c r="AR543" s="14"/>
      <c r="AS543" s="14"/>
      <c r="AT543" s="14"/>
      <c r="AU543" s="1"/>
      <c r="AV543" s="1"/>
      <c r="AW543" s="1"/>
      <c r="AX543" s="1"/>
      <c r="AY543" s="1"/>
      <c r="AZ543" s="1"/>
      <c r="BA543" s="1"/>
      <c r="BB543" s="1"/>
      <c r="BC543" s="1"/>
      <c r="BD543" s="1"/>
    </row>
    <row r="544" spans="1:56" ht="15" customHeight="1" x14ac:dyDescent="0.25">
      <c r="A544" s="3"/>
      <c r="B544" s="246"/>
      <c r="C544" s="247"/>
      <c r="D544" s="247"/>
      <c r="E544" s="248"/>
      <c r="F544" s="19"/>
      <c r="G544" s="263"/>
      <c r="H544" s="264"/>
      <c r="I544" s="264"/>
      <c r="J544" s="264"/>
      <c r="K544" s="264"/>
      <c r="L544" s="265"/>
      <c r="M544" s="189" t="s">
        <v>153</v>
      </c>
      <c r="N544" s="189"/>
      <c r="O544" s="23"/>
      <c r="P544" s="217"/>
      <c r="Q544" s="218"/>
      <c r="R544" s="218"/>
      <c r="S544" s="219"/>
      <c r="T544" s="14"/>
      <c r="U544" s="23"/>
      <c r="V544" s="23"/>
      <c r="W544" s="23"/>
      <c r="X544" s="152">
        <f>IF(P544=0,G544,IF(P544&lt;1920,G544*0.7,IF(P544&lt;1970,G544*0.9,G544)))</f>
        <v>0</v>
      </c>
      <c r="Y544" s="153"/>
      <c r="Z544" s="153"/>
      <c r="AA544" s="153"/>
      <c r="AB544" s="153"/>
      <c r="AC544" s="154"/>
      <c r="AD544" s="189" t="s">
        <v>153</v>
      </c>
      <c r="AE544" s="189"/>
      <c r="AF544" s="14"/>
      <c r="AG544" s="267"/>
      <c r="AH544" s="267"/>
      <c r="AI544" s="267"/>
      <c r="AJ544" s="267"/>
      <c r="AK544" s="23"/>
      <c r="AL544" s="23"/>
      <c r="AM544" s="23"/>
      <c r="AN544" s="23"/>
      <c r="AO544" s="23"/>
      <c r="AP544" s="14"/>
      <c r="AQ544" s="14"/>
      <c r="AR544" s="14"/>
      <c r="AS544" s="14"/>
      <c r="AT544" s="14"/>
      <c r="AU544" s="1"/>
      <c r="AV544" s="1"/>
      <c r="AW544" s="1"/>
      <c r="AX544" s="1"/>
      <c r="AY544" s="1"/>
      <c r="AZ544" s="1"/>
      <c r="BA544" s="1"/>
      <c r="BB544" s="1"/>
      <c r="BC544" s="1"/>
      <c r="BD544" s="1"/>
    </row>
    <row r="545" spans="1:56" ht="2.25" customHeight="1" x14ac:dyDescent="0.25">
      <c r="A545" s="3"/>
      <c r="B545" s="19"/>
      <c r="C545" s="19"/>
      <c r="D545" s="19"/>
      <c r="E545" s="19"/>
      <c r="F545" s="19"/>
      <c r="G545" s="19"/>
      <c r="H545" s="19"/>
      <c r="I545" s="64"/>
      <c r="J545" s="64"/>
      <c r="K545" s="64"/>
      <c r="L545" s="64"/>
      <c r="M545" s="23"/>
      <c r="N545" s="23"/>
      <c r="O545" s="23"/>
      <c r="P545" s="64"/>
      <c r="Q545" s="64"/>
      <c r="R545" s="64"/>
      <c r="S545" s="64"/>
      <c r="T545" s="23"/>
      <c r="U545" s="23"/>
      <c r="V545" s="23"/>
      <c r="W545" s="14"/>
      <c r="X545" s="14"/>
      <c r="Y545" s="14"/>
      <c r="Z545" s="14"/>
      <c r="AA545" s="14"/>
      <c r="AB545" s="14"/>
      <c r="AC545" s="23"/>
      <c r="AD545" s="23"/>
      <c r="AE545" s="23"/>
      <c r="AF545" s="14"/>
      <c r="AG545" s="23"/>
      <c r="AH545" s="23"/>
      <c r="AI545" s="23"/>
      <c r="AJ545" s="23"/>
      <c r="AK545" s="23"/>
      <c r="AL545" s="23"/>
      <c r="AM545" s="23"/>
      <c r="AN545" s="23"/>
      <c r="AO545" s="23"/>
      <c r="AP545" s="14"/>
      <c r="AQ545" s="14"/>
      <c r="AR545" s="14"/>
      <c r="AS545" s="14"/>
      <c r="AT545" s="14"/>
      <c r="AU545" s="1"/>
      <c r="AV545" s="1"/>
      <c r="AW545" s="1"/>
      <c r="AX545" s="1"/>
      <c r="AY545" s="1"/>
      <c r="AZ545" s="1"/>
      <c r="BA545" s="1"/>
      <c r="BB545" s="1"/>
      <c r="BC545" s="1"/>
      <c r="BD545" s="1"/>
    </row>
    <row r="546" spans="1:56" ht="15" customHeight="1" x14ac:dyDescent="0.25">
      <c r="A546" s="3"/>
      <c r="B546" s="246"/>
      <c r="C546" s="247"/>
      <c r="D546" s="247"/>
      <c r="E546" s="248"/>
      <c r="F546" s="19"/>
      <c r="G546" s="263"/>
      <c r="H546" s="264"/>
      <c r="I546" s="264"/>
      <c r="J546" s="264"/>
      <c r="K546" s="264"/>
      <c r="L546" s="265"/>
      <c r="M546" s="189" t="s">
        <v>153</v>
      </c>
      <c r="N546" s="189"/>
      <c r="O546" s="23"/>
      <c r="P546" s="217"/>
      <c r="Q546" s="218"/>
      <c r="R546" s="218"/>
      <c r="S546" s="219"/>
      <c r="T546" s="14"/>
      <c r="U546" s="23"/>
      <c r="V546" s="23"/>
      <c r="W546" s="14"/>
      <c r="X546" s="152">
        <f>IF(P546=0,G546,IF(P546&lt;1920,G546*0.7,IF(P546&lt;1970,G546*0.9,G546)))</f>
        <v>0</v>
      </c>
      <c r="Y546" s="153"/>
      <c r="Z546" s="153"/>
      <c r="AA546" s="153"/>
      <c r="AB546" s="153"/>
      <c r="AC546" s="154"/>
      <c r="AD546" s="189" t="s">
        <v>153</v>
      </c>
      <c r="AE546" s="189"/>
      <c r="AF546" s="14"/>
      <c r="AG546" s="267"/>
      <c r="AH546" s="267"/>
      <c r="AI546" s="267"/>
      <c r="AJ546" s="267"/>
      <c r="AK546" s="23"/>
      <c r="AL546" s="23"/>
      <c r="AM546" s="23"/>
      <c r="AN546" s="23"/>
      <c r="AO546" s="23"/>
      <c r="AP546" s="14"/>
      <c r="AQ546" s="14"/>
      <c r="AR546" s="14"/>
      <c r="AS546" s="14"/>
      <c r="AT546" s="14"/>
      <c r="AU546" s="1"/>
      <c r="AV546" s="1"/>
      <c r="AW546" s="1"/>
      <c r="AX546" s="1"/>
      <c r="AY546" s="1"/>
      <c r="AZ546" s="1"/>
      <c r="BA546" s="1"/>
      <c r="BB546" s="1"/>
      <c r="BC546" s="1"/>
      <c r="BD546" s="1"/>
    </row>
    <row r="547" spans="1:56" ht="2.25" customHeight="1" x14ac:dyDescent="0.25">
      <c r="A547" s="2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
      <c r="AV547" s="1"/>
      <c r="AW547" s="1"/>
      <c r="AX547" s="1"/>
      <c r="AY547" s="1"/>
      <c r="AZ547" s="1"/>
      <c r="BA547" s="1"/>
      <c r="BB547" s="1"/>
      <c r="BC547" s="1"/>
      <c r="BD547" s="1"/>
    </row>
    <row r="548" spans="1:56" ht="2.25" customHeight="1" x14ac:dyDescent="0.25">
      <c r="A548" s="3"/>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
      <c r="AV548" s="1"/>
      <c r="AW548" s="1"/>
      <c r="AX548" s="1"/>
      <c r="AY548" s="1"/>
      <c r="AZ548" s="1"/>
      <c r="BA548" s="1"/>
      <c r="BB548" s="1"/>
      <c r="BC548" s="1"/>
      <c r="BD548" s="1"/>
    </row>
    <row r="549" spans="1:56" ht="15" customHeight="1" x14ac:dyDescent="0.25">
      <c r="A549" s="3">
        <v>49</v>
      </c>
      <c r="B549" s="222" t="s">
        <v>217</v>
      </c>
      <c r="C549" s="222"/>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c r="AA549" s="222"/>
      <c r="AB549" s="222"/>
      <c r="AC549" s="222"/>
      <c r="AD549" s="222"/>
      <c r="AE549" s="222"/>
      <c r="AF549" s="222"/>
      <c r="AG549" s="222"/>
      <c r="AH549" s="222"/>
      <c r="AI549" s="222"/>
      <c r="AJ549" s="222"/>
      <c r="AK549" s="152">
        <f>IF((SUM(X532,X534)-SUM(X546,X544))&gt;0,(SUM(X532,X534)-SUM(X546,X544)),IF((SUM(X532,X534)-SUM(X546,X544))&lt;0,0,0))</f>
        <v>0</v>
      </c>
      <c r="AL549" s="153"/>
      <c r="AM549" s="153"/>
      <c r="AN549" s="154"/>
      <c r="AO549" s="189" t="s">
        <v>153</v>
      </c>
      <c r="AP549" s="189"/>
      <c r="AQ549" s="14"/>
      <c r="AR549" s="14"/>
      <c r="AS549" s="14"/>
      <c r="AT549" s="14"/>
      <c r="AU549" s="1"/>
      <c r="AV549" s="1"/>
      <c r="AW549" s="1"/>
      <c r="AX549" s="1"/>
      <c r="AY549" s="1"/>
      <c r="AZ549" s="1"/>
      <c r="BA549" s="1"/>
      <c r="BB549" s="1"/>
      <c r="BC549" s="1"/>
      <c r="BD549" s="1"/>
    </row>
    <row r="550" spans="1:56" ht="15" customHeight="1" x14ac:dyDescent="0.25">
      <c r="A550" s="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
      <c r="AV550" s="1"/>
      <c r="AW550" s="1"/>
      <c r="AX550" s="1"/>
      <c r="AY550" s="1"/>
      <c r="AZ550" s="1"/>
      <c r="BA550" s="1"/>
      <c r="BB550" s="1"/>
      <c r="BC550" s="1"/>
      <c r="BD550" s="1"/>
    </row>
    <row r="551" spans="1:56" ht="15" customHeight="1" x14ac:dyDescent="0.25">
      <c r="A551" s="3">
        <v>50</v>
      </c>
      <c r="B551" s="168" t="s">
        <v>218</v>
      </c>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c r="AL551" s="159"/>
      <c r="AM551" s="159"/>
      <c r="AN551" s="159"/>
      <c r="AO551" s="159"/>
      <c r="AP551" s="159"/>
      <c r="AQ551" s="14"/>
      <c r="AR551" s="14"/>
      <c r="AS551" s="14"/>
      <c r="AT551" s="14"/>
      <c r="AU551" s="1"/>
      <c r="AV551" s="1"/>
      <c r="AW551" s="1"/>
      <c r="AX551" s="1"/>
      <c r="AY551" s="1"/>
      <c r="AZ551" s="1"/>
      <c r="BA551" s="1"/>
      <c r="BB551" s="1"/>
      <c r="BC551" s="1"/>
      <c r="BD551" s="1"/>
    </row>
    <row r="552" spans="1:56" ht="2.25" customHeight="1" x14ac:dyDescent="0.25">
      <c r="A552" s="3"/>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
      <c r="AV552" s="1"/>
      <c r="AW552" s="1"/>
      <c r="AX552" s="1"/>
      <c r="AY552" s="1"/>
      <c r="AZ552" s="1"/>
      <c r="BA552" s="1"/>
      <c r="BB552" s="1"/>
      <c r="BC552" s="1"/>
      <c r="BD552" s="1"/>
    </row>
    <row r="553" spans="1:56" ht="15" customHeight="1" x14ac:dyDescent="0.25">
      <c r="A553" s="3"/>
      <c r="B553" s="112" t="s">
        <v>219</v>
      </c>
      <c r="C553" s="159"/>
      <c r="D553" s="159"/>
      <c r="E553" s="159"/>
      <c r="F553" s="159"/>
      <c r="G553" s="159"/>
      <c r="H553" s="159"/>
      <c r="I553" s="159"/>
      <c r="J553" s="159"/>
      <c r="K553" s="159"/>
      <c r="L553" s="159"/>
      <c r="M553" s="159"/>
      <c r="N553" s="159"/>
      <c r="O553" s="159"/>
      <c r="P553" s="14"/>
      <c r="Q553" s="176"/>
      <c r="R553" s="191"/>
      <c r="S553" s="191"/>
      <c r="T553" s="191"/>
      <c r="U553" s="191"/>
      <c r="V553" s="192"/>
      <c r="W553" s="113" t="s">
        <v>153</v>
      </c>
      <c r="X553" s="113"/>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
      <c r="AV553" s="1"/>
      <c r="AW553" s="1"/>
      <c r="AX553" s="1"/>
      <c r="AY553" s="1"/>
      <c r="AZ553" s="1"/>
      <c r="BA553" s="1"/>
      <c r="BB553" s="1"/>
      <c r="BC553" s="1"/>
      <c r="BD553" s="1"/>
    </row>
    <row r="554" spans="1:56" ht="2.25" customHeight="1" x14ac:dyDescent="0.25">
      <c r="A554" s="3"/>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
      <c r="AV554" s="1"/>
      <c r="AW554" s="1"/>
      <c r="AX554" s="1"/>
      <c r="AY554" s="1"/>
      <c r="AZ554" s="1"/>
      <c r="BA554" s="1"/>
      <c r="BB554" s="1"/>
      <c r="BC554" s="1"/>
      <c r="BD554" s="1"/>
    </row>
    <row r="555" spans="1:56" ht="15" customHeight="1" x14ac:dyDescent="0.25">
      <c r="A555" s="3"/>
      <c r="B555" s="112" t="s">
        <v>220</v>
      </c>
      <c r="C555" s="159"/>
      <c r="D555" s="159"/>
      <c r="E555" s="159"/>
      <c r="F555" s="159"/>
      <c r="G555" s="159"/>
      <c r="H555" s="159"/>
      <c r="I555" s="159"/>
      <c r="J555" s="159"/>
      <c r="K555" s="159"/>
      <c r="L555" s="159"/>
      <c r="M555" s="159"/>
      <c r="N555" s="159"/>
      <c r="O555" s="159"/>
      <c r="P555" s="14"/>
      <c r="Q555" s="176"/>
      <c r="R555" s="191"/>
      <c r="S555" s="191"/>
      <c r="T555" s="191"/>
      <c r="U555" s="191"/>
      <c r="V555" s="192"/>
      <c r="W555" s="113" t="s">
        <v>153</v>
      </c>
      <c r="X555" s="113"/>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
      <c r="AV555" s="1"/>
      <c r="AW555" s="1"/>
      <c r="AX555" s="1"/>
      <c r="AY555" s="1"/>
      <c r="AZ555" s="1"/>
      <c r="BA555" s="1"/>
      <c r="BB555" s="1"/>
      <c r="BC555" s="1"/>
      <c r="BD555" s="1"/>
    </row>
    <row r="556" spans="1:56" ht="2.25" customHeight="1" x14ac:dyDescent="0.25">
      <c r="A556" s="3"/>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
      <c r="AV556" s="1"/>
      <c r="AW556" s="1"/>
      <c r="AX556" s="1"/>
      <c r="AY556" s="1"/>
      <c r="AZ556" s="1"/>
      <c r="BA556" s="1"/>
      <c r="BB556" s="1"/>
      <c r="BC556" s="1"/>
      <c r="BD556" s="1"/>
    </row>
    <row r="557" spans="1:56" ht="15" customHeight="1" x14ac:dyDescent="0.25">
      <c r="A557" s="3"/>
      <c r="B557" s="112" t="s">
        <v>221</v>
      </c>
      <c r="C557" s="159"/>
      <c r="D557" s="159"/>
      <c r="E557" s="159"/>
      <c r="F557" s="159"/>
      <c r="G557" s="159"/>
      <c r="H557" s="159"/>
      <c r="I557" s="159"/>
      <c r="J557" s="159"/>
      <c r="K557" s="159"/>
      <c r="L557" s="159"/>
      <c r="M557" s="159"/>
      <c r="N557" s="159"/>
      <c r="O557" s="159"/>
      <c r="P557" s="14"/>
      <c r="Q557" s="176"/>
      <c r="R557" s="191"/>
      <c r="S557" s="191"/>
      <c r="T557" s="191"/>
      <c r="U557" s="191"/>
      <c r="V557" s="192"/>
      <c r="W557" s="113" t="s">
        <v>153</v>
      </c>
      <c r="X557" s="113"/>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
      <c r="AV557" s="1"/>
      <c r="AW557" s="1"/>
      <c r="AX557" s="1"/>
      <c r="AY557" s="1"/>
      <c r="AZ557" s="1"/>
      <c r="BA557" s="1"/>
      <c r="BB557" s="1"/>
      <c r="BC557" s="1"/>
      <c r="BD557" s="1"/>
    </row>
    <row r="558" spans="1:56" ht="2.25" customHeight="1" x14ac:dyDescent="0.25">
      <c r="A558" s="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
      <c r="AV558" s="1"/>
      <c r="AW558" s="1"/>
      <c r="AX558" s="1"/>
      <c r="AY558" s="1"/>
      <c r="AZ558" s="1"/>
      <c r="BA558" s="1"/>
      <c r="BB558" s="1"/>
      <c r="BC558" s="1"/>
      <c r="BD558" s="1"/>
    </row>
    <row r="559" spans="1:56" ht="15" customHeight="1" x14ac:dyDescent="0.25">
      <c r="A559" s="3"/>
      <c r="B559" s="112" t="s">
        <v>222</v>
      </c>
      <c r="C559" s="159"/>
      <c r="D559" s="159"/>
      <c r="E559" s="159"/>
      <c r="F559" s="159"/>
      <c r="G559" s="159"/>
      <c r="H559" s="159"/>
      <c r="I559" s="159"/>
      <c r="J559" s="159"/>
      <c r="K559" s="159"/>
      <c r="L559" s="159"/>
      <c r="M559" s="159"/>
      <c r="N559" s="159"/>
      <c r="O559" s="159"/>
      <c r="P559" s="14"/>
      <c r="Q559" s="176"/>
      <c r="R559" s="191"/>
      <c r="S559" s="191"/>
      <c r="T559" s="191"/>
      <c r="U559" s="191"/>
      <c r="V559" s="192"/>
      <c r="W559" s="113" t="s">
        <v>153</v>
      </c>
      <c r="X559" s="113"/>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
      <c r="AV559" s="1"/>
      <c r="AW559" s="1"/>
      <c r="AX559" s="1"/>
      <c r="AY559" s="1"/>
      <c r="AZ559" s="1"/>
      <c r="BA559" s="1"/>
      <c r="BB559" s="1"/>
      <c r="BC559" s="1"/>
      <c r="BD559" s="1"/>
    </row>
    <row r="560" spans="1:56" ht="2.25" customHeight="1" x14ac:dyDescent="0.25">
      <c r="A560" s="3"/>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
      <c r="AV560" s="1"/>
      <c r="AW560" s="1"/>
      <c r="AX560" s="1"/>
      <c r="AY560" s="1"/>
      <c r="AZ560" s="1"/>
      <c r="BA560" s="1"/>
      <c r="BB560" s="1"/>
      <c r="BC560" s="1"/>
      <c r="BD560" s="1"/>
    </row>
    <row r="561" spans="1:56" ht="15" customHeight="1" x14ac:dyDescent="0.25">
      <c r="A561" s="3"/>
      <c r="B561" s="112" t="s">
        <v>223</v>
      </c>
      <c r="C561" s="159"/>
      <c r="D561" s="159"/>
      <c r="E561" s="159"/>
      <c r="F561" s="159"/>
      <c r="G561" s="159"/>
      <c r="H561" s="159"/>
      <c r="I561" s="159"/>
      <c r="J561" s="159"/>
      <c r="K561" s="159"/>
      <c r="L561" s="159"/>
      <c r="M561" s="159"/>
      <c r="N561" s="159"/>
      <c r="O561" s="159"/>
      <c r="P561" s="14"/>
      <c r="Q561" s="176"/>
      <c r="R561" s="191"/>
      <c r="S561" s="191"/>
      <c r="T561" s="191"/>
      <c r="U561" s="191"/>
      <c r="V561" s="192"/>
      <c r="W561" s="113" t="s">
        <v>153</v>
      </c>
      <c r="X561" s="113"/>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
      <c r="AV561" s="1"/>
      <c r="AW561" s="1"/>
      <c r="AX561" s="1"/>
      <c r="AY561" s="1"/>
      <c r="AZ561" s="1"/>
      <c r="BA561" s="1"/>
      <c r="BB561" s="1"/>
      <c r="BC561" s="1"/>
      <c r="BD561" s="1"/>
    </row>
    <row r="562" spans="1:56" ht="2.25" customHeight="1" x14ac:dyDescent="0.25">
      <c r="A562" s="3"/>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
      <c r="AV562" s="1"/>
      <c r="AW562" s="1"/>
      <c r="AX562" s="1"/>
      <c r="AY562" s="1"/>
      <c r="AZ562" s="1"/>
      <c r="BA562" s="1"/>
      <c r="BB562" s="1"/>
      <c r="BC562" s="1"/>
      <c r="BD562" s="1"/>
    </row>
    <row r="563" spans="1:56" ht="15" customHeight="1" x14ac:dyDescent="0.25">
      <c r="A563" s="3"/>
      <c r="B563" s="112" t="s">
        <v>224</v>
      </c>
      <c r="C563" s="159"/>
      <c r="D563" s="159"/>
      <c r="E563" s="159"/>
      <c r="F563" s="159"/>
      <c r="G563" s="159"/>
      <c r="H563" s="159"/>
      <c r="I563" s="159"/>
      <c r="J563" s="159"/>
      <c r="K563" s="159"/>
      <c r="L563" s="159"/>
      <c r="M563" s="159"/>
      <c r="N563" s="159"/>
      <c r="O563" s="159"/>
      <c r="P563" s="14"/>
      <c r="Q563" s="176"/>
      <c r="R563" s="191"/>
      <c r="S563" s="191"/>
      <c r="T563" s="191"/>
      <c r="U563" s="191"/>
      <c r="V563" s="192"/>
      <c r="W563" s="113" t="s">
        <v>153</v>
      </c>
      <c r="X563" s="113"/>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
      <c r="AV563" s="1"/>
      <c r="AW563" s="1"/>
      <c r="AX563" s="1"/>
      <c r="AY563" s="1"/>
      <c r="AZ563" s="1"/>
      <c r="BA563" s="1"/>
      <c r="BB563" s="1"/>
      <c r="BC563" s="1"/>
      <c r="BD563" s="1"/>
    </row>
    <row r="564" spans="1:56" ht="2.25" customHeight="1" x14ac:dyDescent="0.25">
      <c r="A564" s="3"/>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
      <c r="AV564" s="1"/>
      <c r="AW564" s="1"/>
      <c r="AX564" s="1"/>
      <c r="AY564" s="1"/>
      <c r="AZ564" s="1"/>
      <c r="BA564" s="1"/>
      <c r="BB564" s="1"/>
      <c r="BC564" s="1"/>
      <c r="BD564" s="1"/>
    </row>
    <row r="565" spans="1:56" ht="15" customHeight="1" x14ac:dyDescent="0.25">
      <c r="A565" s="3"/>
      <c r="B565" s="112" t="s">
        <v>225</v>
      </c>
      <c r="C565" s="159"/>
      <c r="D565" s="159"/>
      <c r="E565" s="159"/>
      <c r="F565" s="159"/>
      <c r="G565" s="159"/>
      <c r="H565" s="159"/>
      <c r="I565" s="159"/>
      <c r="J565" s="159"/>
      <c r="K565" s="159"/>
      <c r="L565" s="159"/>
      <c r="M565" s="159"/>
      <c r="N565" s="159"/>
      <c r="O565" s="159"/>
      <c r="P565" s="14"/>
      <c r="Q565" s="176"/>
      <c r="R565" s="191"/>
      <c r="S565" s="191"/>
      <c r="T565" s="191"/>
      <c r="U565" s="191"/>
      <c r="V565" s="192"/>
      <c r="W565" s="113" t="s">
        <v>153</v>
      </c>
      <c r="X565" s="113"/>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
      <c r="AV565" s="1"/>
      <c r="AW565" s="1"/>
      <c r="AX565" s="1"/>
      <c r="AY565" s="1"/>
      <c r="AZ565" s="1"/>
      <c r="BA565" s="1"/>
      <c r="BB565" s="1"/>
      <c r="BC565" s="1"/>
      <c r="BD565" s="1"/>
    </row>
    <row r="566" spans="1:56" ht="2.25" customHeight="1" x14ac:dyDescent="0.25">
      <c r="A566" s="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
      <c r="AV566" s="1"/>
      <c r="AW566" s="1"/>
      <c r="AX566" s="1"/>
      <c r="AY566" s="1"/>
      <c r="AZ566" s="1"/>
      <c r="BA566" s="1"/>
      <c r="BB566" s="1"/>
      <c r="BC566" s="1"/>
      <c r="BD566" s="1"/>
    </row>
    <row r="567" spans="1:56" ht="15" customHeight="1" x14ac:dyDescent="0.25">
      <c r="A567" s="3"/>
      <c r="B567" s="112" t="s">
        <v>226</v>
      </c>
      <c r="C567" s="159"/>
      <c r="D567" s="159"/>
      <c r="E567" s="159"/>
      <c r="F567" s="159"/>
      <c r="G567" s="159"/>
      <c r="H567" s="159"/>
      <c r="I567" s="159"/>
      <c r="J567" s="159"/>
      <c r="K567" s="159"/>
      <c r="L567" s="159"/>
      <c r="M567" s="159"/>
      <c r="N567" s="159"/>
      <c r="O567" s="159"/>
      <c r="P567" s="14"/>
      <c r="Q567" s="176"/>
      <c r="R567" s="191"/>
      <c r="S567" s="191"/>
      <c r="T567" s="191"/>
      <c r="U567" s="191"/>
      <c r="V567" s="192"/>
      <c r="W567" s="113" t="s">
        <v>153</v>
      </c>
      <c r="X567" s="113"/>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
      <c r="AV567" s="1"/>
      <c r="AW567" s="1"/>
      <c r="AX567" s="1"/>
      <c r="AY567" s="1"/>
      <c r="AZ567" s="1"/>
      <c r="BA567" s="1"/>
      <c r="BB567" s="1"/>
      <c r="BC567" s="1"/>
      <c r="BD567" s="1"/>
    </row>
    <row r="568" spans="1:56" ht="15" customHeight="1" x14ac:dyDescent="0.25">
      <c r="A568" s="3"/>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
      <c r="AV568" s="1"/>
      <c r="AW568" s="1"/>
      <c r="AX568" s="1"/>
      <c r="AY568" s="1"/>
      <c r="AZ568" s="1"/>
      <c r="BA568" s="1"/>
      <c r="BB568" s="1"/>
      <c r="BC568" s="1"/>
      <c r="BD568" s="1"/>
    </row>
    <row r="569" spans="1:56" ht="15" customHeight="1" x14ac:dyDescent="0.25">
      <c r="A569" s="3">
        <v>51</v>
      </c>
      <c r="B569" s="168" t="s">
        <v>227</v>
      </c>
      <c r="C569" s="159"/>
      <c r="D569" s="159"/>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59"/>
      <c r="AL569" s="159"/>
      <c r="AM569" s="159"/>
      <c r="AN569" s="159"/>
      <c r="AO569" s="159"/>
      <c r="AP569" s="159"/>
      <c r="AQ569" s="14"/>
      <c r="AR569" s="14"/>
      <c r="AS569" s="14"/>
      <c r="AT569" s="14"/>
      <c r="AU569" s="1"/>
      <c r="AV569" s="1"/>
      <c r="AW569" s="1"/>
      <c r="AX569" s="1"/>
      <c r="AY569" s="1"/>
      <c r="AZ569" s="1"/>
      <c r="BA569" s="1"/>
      <c r="BB569" s="1"/>
      <c r="BC569" s="1"/>
      <c r="BD569" s="1"/>
    </row>
    <row r="570" spans="1:56" ht="2.25" customHeight="1" x14ac:dyDescent="0.25">
      <c r="A570" s="3"/>
      <c r="B570" s="17"/>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4"/>
      <c r="AR570" s="14"/>
      <c r="AS570" s="14"/>
      <c r="AT570" s="14"/>
      <c r="AU570" s="1"/>
      <c r="AV570" s="1"/>
      <c r="AW570" s="1"/>
      <c r="AX570" s="1"/>
      <c r="AY570" s="1"/>
      <c r="AZ570" s="1"/>
      <c r="BA570" s="1"/>
      <c r="BB570" s="1"/>
      <c r="BC570" s="1"/>
      <c r="BD570" s="1"/>
    </row>
    <row r="571" spans="1:56" ht="15" customHeight="1" x14ac:dyDescent="0.25">
      <c r="A571" s="3"/>
      <c r="B571" s="103" t="s">
        <v>197</v>
      </c>
      <c r="C571" s="113"/>
      <c r="D571" s="113"/>
      <c r="E571" s="113"/>
      <c r="F571" s="113"/>
      <c r="G571" s="113"/>
      <c r="H571" s="113"/>
      <c r="I571" s="113"/>
      <c r="J571" s="113"/>
      <c r="K571" s="113"/>
      <c r="L571" s="113"/>
      <c r="M571" s="113"/>
      <c r="N571" s="113"/>
      <c r="O571" s="113"/>
      <c r="P571" s="14"/>
      <c r="Q571" s="176"/>
      <c r="R571" s="191"/>
      <c r="S571" s="191"/>
      <c r="T571" s="191"/>
      <c r="U571" s="191"/>
      <c r="V571" s="192"/>
      <c r="W571" s="113" t="s">
        <v>153</v>
      </c>
      <c r="X571" s="113"/>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
      <c r="AV571" s="1"/>
      <c r="AW571" s="1"/>
      <c r="AX571" s="1"/>
      <c r="AY571" s="1"/>
      <c r="AZ571" s="1"/>
      <c r="BA571" s="1"/>
      <c r="BB571" s="1"/>
      <c r="BC571" s="1"/>
      <c r="BD571" s="1"/>
    </row>
    <row r="572" spans="1:56" ht="2.25" customHeight="1" x14ac:dyDescent="0.25">
      <c r="A572" s="3"/>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
      <c r="AV572" s="1"/>
      <c r="AW572" s="1"/>
      <c r="AX572" s="1"/>
      <c r="AY572" s="1"/>
      <c r="AZ572" s="1"/>
      <c r="BA572" s="1"/>
      <c r="BB572" s="1"/>
      <c r="BC572" s="1"/>
      <c r="BD572" s="1"/>
    </row>
    <row r="573" spans="1:56" ht="15" customHeight="1" x14ac:dyDescent="0.25">
      <c r="A573" s="3"/>
      <c r="B573" s="103" t="s">
        <v>198</v>
      </c>
      <c r="C573" s="113"/>
      <c r="D573" s="113"/>
      <c r="E573" s="113"/>
      <c r="F573" s="113"/>
      <c r="G573" s="113"/>
      <c r="H573" s="113"/>
      <c r="I573" s="113"/>
      <c r="J573" s="113"/>
      <c r="K573" s="113"/>
      <c r="L573" s="113"/>
      <c r="M573" s="113"/>
      <c r="N573" s="113"/>
      <c r="O573" s="113"/>
      <c r="P573" s="14"/>
      <c r="Q573" s="176"/>
      <c r="R573" s="191"/>
      <c r="S573" s="191"/>
      <c r="T573" s="191"/>
      <c r="U573" s="191"/>
      <c r="V573" s="192"/>
      <c r="W573" s="113" t="s">
        <v>153</v>
      </c>
      <c r="X573" s="113"/>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
      <c r="AV573" s="1"/>
      <c r="AW573" s="1"/>
      <c r="AX573" s="1"/>
      <c r="AY573" s="1"/>
      <c r="AZ573" s="1"/>
      <c r="BA573" s="1"/>
      <c r="BB573" s="1"/>
      <c r="BC573" s="1"/>
      <c r="BD573" s="1"/>
    </row>
    <row r="574" spans="1:56" ht="2.25" customHeight="1" x14ac:dyDescent="0.25">
      <c r="A574" s="3"/>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
      <c r="AV574" s="1"/>
      <c r="AW574" s="1"/>
      <c r="AX574" s="1"/>
      <c r="AY574" s="1"/>
      <c r="AZ574" s="1"/>
      <c r="BA574" s="1"/>
      <c r="BB574" s="1"/>
      <c r="BC574" s="1"/>
      <c r="BD574" s="1"/>
    </row>
    <row r="575" spans="1:56" ht="15" customHeight="1" x14ac:dyDescent="0.25">
      <c r="A575" s="3"/>
      <c r="B575" s="103" t="s">
        <v>196</v>
      </c>
      <c r="C575" s="113"/>
      <c r="D575" s="113"/>
      <c r="E575" s="113"/>
      <c r="F575" s="113"/>
      <c r="G575" s="113"/>
      <c r="H575" s="113"/>
      <c r="I575" s="113"/>
      <c r="J575" s="113"/>
      <c r="K575" s="113"/>
      <c r="L575" s="113"/>
      <c r="M575" s="113"/>
      <c r="N575" s="113"/>
      <c r="O575" s="113"/>
      <c r="P575" s="14"/>
      <c r="Q575" s="176"/>
      <c r="R575" s="177"/>
      <c r="S575" s="177"/>
      <c r="T575" s="177"/>
      <c r="U575" s="177"/>
      <c r="V575" s="178"/>
      <c r="W575" s="113" t="s">
        <v>153</v>
      </c>
      <c r="X575" s="113"/>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
      <c r="AV575" s="1"/>
      <c r="AW575" s="1"/>
      <c r="AX575" s="1"/>
      <c r="AY575" s="1"/>
      <c r="AZ575" s="1"/>
      <c r="BA575" s="1"/>
      <c r="BB575" s="1"/>
      <c r="BC575" s="1"/>
      <c r="BD575" s="1"/>
    </row>
    <row r="576" spans="1:56" ht="2.25" customHeight="1" x14ac:dyDescent="0.25">
      <c r="A576" s="3"/>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
      <c r="AV576" s="1"/>
      <c r="AW576" s="1"/>
      <c r="AX576" s="1"/>
      <c r="AY576" s="1"/>
      <c r="AZ576" s="1"/>
      <c r="BA576" s="1"/>
      <c r="BB576" s="1"/>
      <c r="BC576" s="1"/>
      <c r="BD576" s="1"/>
    </row>
    <row r="577" spans="1:56" ht="15" customHeight="1" x14ac:dyDescent="0.25">
      <c r="A577" s="3"/>
      <c r="B577" s="103" t="s">
        <v>199</v>
      </c>
      <c r="C577" s="113"/>
      <c r="D577" s="113"/>
      <c r="E577" s="113"/>
      <c r="F577" s="113"/>
      <c r="G577" s="113"/>
      <c r="H577" s="113"/>
      <c r="I577" s="113"/>
      <c r="J577" s="113"/>
      <c r="K577" s="113"/>
      <c r="L577" s="113"/>
      <c r="M577" s="113"/>
      <c r="N577" s="113"/>
      <c r="O577" s="113"/>
      <c r="P577" s="14"/>
      <c r="Q577" s="176"/>
      <c r="R577" s="191"/>
      <c r="S577" s="191"/>
      <c r="T577" s="191"/>
      <c r="U577" s="191"/>
      <c r="V577" s="192"/>
      <c r="W577" s="113" t="s">
        <v>153</v>
      </c>
      <c r="X577" s="113"/>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
      <c r="AV577" s="1"/>
      <c r="AW577" s="1"/>
      <c r="AX577" s="1"/>
      <c r="AY577" s="1"/>
      <c r="AZ577" s="1"/>
      <c r="BA577" s="1"/>
      <c r="BB577" s="1"/>
      <c r="BC577" s="1"/>
      <c r="BD577" s="1"/>
    </row>
    <row r="578" spans="1:56" ht="2.25" customHeight="1" x14ac:dyDescent="0.25">
      <c r="A578" s="3"/>
      <c r="B578" s="20"/>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
      <c r="AV578" s="1"/>
      <c r="AW578" s="1"/>
      <c r="AX578" s="1"/>
      <c r="AY578" s="1"/>
      <c r="AZ578" s="1"/>
      <c r="BA578" s="1"/>
      <c r="BB578" s="1"/>
      <c r="BC578" s="1"/>
      <c r="BD578" s="1"/>
    </row>
    <row r="579" spans="1:56" ht="15"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2"/>
      <c r="AP579" s="112"/>
      <c r="AQ579" s="14"/>
      <c r="AR579" s="14"/>
      <c r="AS579" s="14"/>
      <c r="AT579" s="14"/>
      <c r="AU579" s="1"/>
      <c r="AV579" s="1"/>
      <c r="AW579" s="1"/>
      <c r="AX579" s="1"/>
      <c r="AY579" s="1"/>
      <c r="AZ579" s="1"/>
      <c r="BA579" s="1"/>
      <c r="BB579" s="1"/>
      <c r="BC579" s="1"/>
      <c r="BD579" s="1"/>
    </row>
    <row r="580" spans="1:56" ht="15" customHeight="1" x14ac:dyDescent="0.25">
      <c r="A580" s="3"/>
      <c r="B580" s="144" t="s">
        <v>228</v>
      </c>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
      <c r="AR580" s="14"/>
      <c r="AS580" s="14"/>
      <c r="AT580" s="14"/>
      <c r="AU580" s="1"/>
      <c r="AV580" s="1"/>
      <c r="AW580" s="1"/>
      <c r="AX580" s="1"/>
      <c r="AY580" s="1"/>
      <c r="AZ580" s="1"/>
      <c r="BA580" s="1"/>
      <c r="BB580" s="1"/>
      <c r="BC580" s="1"/>
      <c r="BD580" s="1"/>
    </row>
    <row r="581" spans="1:56" ht="15" customHeight="1" x14ac:dyDescent="0.25">
      <c r="A581" s="3"/>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14"/>
      <c r="AR581" s="14"/>
      <c r="AS581" s="14"/>
      <c r="AT581" s="14"/>
      <c r="AU581" s="1"/>
      <c r="AV581" s="1"/>
      <c r="AW581" s="1"/>
      <c r="AX581" s="1"/>
      <c r="AY581" s="1"/>
      <c r="AZ581" s="1"/>
      <c r="BA581" s="1"/>
      <c r="BB581" s="1"/>
      <c r="BC581" s="1"/>
      <c r="BD581" s="1"/>
    </row>
    <row r="582" spans="1:56" s="93" customFormat="1" ht="15" customHeight="1" x14ac:dyDescent="0.3">
      <c r="A582" s="18">
        <v>52</v>
      </c>
      <c r="B582" s="325" t="s">
        <v>229</v>
      </c>
      <c r="C582" s="325"/>
      <c r="D582" s="325"/>
      <c r="E582" s="325"/>
      <c r="F582" s="325"/>
      <c r="G582" s="325"/>
      <c r="H582" s="325"/>
      <c r="I582" s="325"/>
      <c r="J582" s="325"/>
      <c r="K582" s="325"/>
      <c r="L582" s="325"/>
      <c r="M582" s="325"/>
      <c r="N582" s="325"/>
      <c r="O582" s="325"/>
      <c r="P582" s="325"/>
      <c r="Q582" s="325"/>
      <c r="R582" s="325"/>
      <c r="S582" s="325"/>
      <c r="T582" s="325"/>
      <c r="U582" s="325"/>
      <c r="V582" s="325"/>
      <c r="W582" s="325"/>
      <c r="X582" s="325"/>
      <c r="Y582" s="325"/>
      <c r="Z582" s="325"/>
      <c r="AA582" s="325"/>
      <c r="AB582" s="325"/>
      <c r="AC582" s="325"/>
      <c r="AD582" s="325"/>
      <c r="AE582" s="325"/>
      <c r="AF582" s="325"/>
      <c r="AG582" s="325"/>
      <c r="AH582" s="325"/>
      <c r="AI582" s="325"/>
      <c r="AJ582" s="325"/>
      <c r="AK582" s="325"/>
      <c r="AL582" s="325"/>
      <c r="AM582" s="325"/>
      <c r="AN582" s="325"/>
      <c r="AO582" s="325"/>
      <c r="AP582" s="325"/>
      <c r="AQ582" s="20"/>
      <c r="AR582" s="20"/>
      <c r="AS582" s="14"/>
      <c r="AT582" s="14"/>
      <c r="AU582" s="14"/>
      <c r="AV582" s="14"/>
      <c r="AW582" s="14"/>
      <c r="AX582" s="14"/>
      <c r="AY582" s="14"/>
      <c r="AZ582" s="14"/>
      <c r="BA582" s="14"/>
      <c r="BB582" s="14"/>
      <c r="BC582" s="14"/>
      <c r="BD582" s="14"/>
    </row>
    <row r="583" spans="1:56" s="93" customFormat="1" ht="15" customHeight="1" x14ac:dyDescent="0.3">
      <c r="A583" s="18"/>
      <c r="B583" s="325"/>
      <c r="C583" s="325"/>
      <c r="D583" s="325"/>
      <c r="E583" s="325"/>
      <c r="F583" s="325"/>
      <c r="G583" s="325"/>
      <c r="H583" s="325"/>
      <c r="I583" s="325"/>
      <c r="J583" s="325"/>
      <c r="K583" s="325"/>
      <c r="L583" s="325"/>
      <c r="M583" s="325"/>
      <c r="N583" s="325"/>
      <c r="O583" s="325"/>
      <c r="P583" s="325"/>
      <c r="Q583" s="325"/>
      <c r="R583" s="325"/>
      <c r="S583" s="325"/>
      <c r="T583" s="325"/>
      <c r="U583" s="325"/>
      <c r="V583" s="325"/>
      <c r="W583" s="325"/>
      <c r="X583" s="325"/>
      <c r="Y583" s="325"/>
      <c r="Z583" s="325"/>
      <c r="AA583" s="325"/>
      <c r="AB583" s="325"/>
      <c r="AC583" s="325"/>
      <c r="AD583" s="325"/>
      <c r="AE583" s="325"/>
      <c r="AF583" s="325"/>
      <c r="AG583" s="325"/>
      <c r="AH583" s="325"/>
      <c r="AI583" s="325"/>
      <c r="AJ583" s="325"/>
      <c r="AK583" s="325"/>
      <c r="AL583" s="325"/>
      <c r="AM583" s="325"/>
      <c r="AN583" s="325"/>
      <c r="AO583" s="325"/>
      <c r="AP583" s="325"/>
      <c r="AQ583" s="20"/>
      <c r="AR583" s="20"/>
      <c r="AS583" s="14"/>
      <c r="AT583" s="14"/>
      <c r="AU583" s="14"/>
      <c r="AV583" s="14"/>
      <c r="AW583" s="14"/>
      <c r="AX583" s="14"/>
      <c r="AY583" s="14"/>
      <c r="AZ583" s="14"/>
      <c r="BA583" s="14"/>
      <c r="BB583" s="14"/>
      <c r="BC583" s="14"/>
      <c r="BD583" s="14"/>
    </row>
    <row r="584" spans="1:56" s="93" customFormat="1" ht="15" customHeight="1" x14ac:dyDescent="0.3">
      <c r="A584" s="18"/>
      <c r="B584" s="325"/>
      <c r="C584" s="325"/>
      <c r="D584" s="325"/>
      <c r="E584" s="325"/>
      <c r="F584" s="325"/>
      <c r="G584" s="325"/>
      <c r="H584" s="325"/>
      <c r="I584" s="325"/>
      <c r="J584" s="325"/>
      <c r="K584" s="325"/>
      <c r="L584" s="325"/>
      <c r="M584" s="325"/>
      <c r="N584" s="325"/>
      <c r="O584" s="325"/>
      <c r="P584" s="325"/>
      <c r="Q584" s="325"/>
      <c r="R584" s="325"/>
      <c r="S584" s="325"/>
      <c r="T584" s="325"/>
      <c r="U584" s="325"/>
      <c r="V584" s="325"/>
      <c r="W584" s="325"/>
      <c r="X584" s="325"/>
      <c r="Y584" s="325"/>
      <c r="Z584" s="325"/>
      <c r="AA584" s="325"/>
      <c r="AB584" s="325"/>
      <c r="AC584" s="325"/>
      <c r="AD584" s="325"/>
      <c r="AE584" s="325"/>
      <c r="AF584" s="325"/>
      <c r="AG584" s="325"/>
      <c r="AH584" s="325"/>
      <c r="AI584" s="325"/>
      <c r="AJ584" s="325"/>
      <c r="AK584" s="325"/>
      <c r="AL584" s="325"/>
      <c r="AM584" s="325"/>
      <c r="AN584" s="325"/>
      <c r="AO584" s="325"/>
      <c r="AP584" s="325"/>
      <c r="AQ584" s="14"/>
      <c r="AR584" s="14"/>
      <c r="AS584" s="14"/>
      <c r="AT584" s="14"/>
      <c r="AU584" s="14"/>
      <c r="AV584" s="14"/>
      <c r="AW584" s="14"/>
      <c r="AX584" s="14"/>
      <c r="AY584" s="14"/>
      <c r="AZ584" s="14"/>
      <c r="BA584" s="14"/>
      <c r="BB584" s="14"/>
      <c r="BC584" s="14"/>
      <c r="BD584" s="14"/>
    </row>
    <row r="585" spans="1:56" ht="96.75" customHeight="1" x14ac:dyDescent="0.25">
      <c r="A585" s="3"/>
      <c r="B585" s="124" t="s">
        <v>230</v>
      </c>
      <c r="C585" s="190"/>
      <c r="D585" s="190"/>
      <c r="E585" s="190"/>
      <c r="F585" s="190"/>
      <c r="G585" s="190"/>
      <c r="H585" s="190"/>
      <c r="I585" s="190"/>
      <c r="J585" s="190"/>
      <c r="K585" s="190"/>
      <c r="L585" s="190"/>
      <c r="M585" s="190"/>
      <c r="N585" s="190"/>
      <c r="O585" s="190"/>
      <c r="P585" s="190"/>
      <c r="Q585" s="190"/>
      <c r="R585" s="190"/>
      <c r="S585" s="190"/>
      <c r="T585" s="190"/>
      <c r="U585" s="190"/>
      <c r="V585" s="190"/>
      <c r="W585" s="190"/>
      <c r="X585" s="190"/>
      <c r="Y585" s="190"/>
      <c r="Z585" s="190"/>
      <c r="AA585" s="190"/>
      <c r="AB585" s="190"/>
      <c r="AC585" s="190"/>
      <c r="AD585" s="190"/>
      <c r="AE585" s="190"/>
      <c r="AF585" s="190"/>
      <c r="AG585" s="190"/>
      <c r="AH585" s="190"/>
      <c r="AI585" s="190"/>
      <c r="AJ585" s="190"/>
      <c r="AK585" s="190"/>
      <c r="AL585" s="190"/>
      <c r="AM585" s="190"/>
      <c r="AN585" s="190"/>
      <c r="AO585" s="190"/>
      <c r="AP585" s="190"/>
      <c r="AQ585" s="14"/>
      <c r="AR585" s="14"/>
      <c r="AS585" s="14"/>
      <c r="AT585" s="14"/>
      <c r="AU585" s="1"/>
      <c r="AV585" s="1"/>
      <c r="AW585" s="1"/>
      <c r="AX585" s="1"/>
      <c r="AY585" s="1"/>
      <c r="AZ585" s="1"/>
      <c r="BA585" s="1"/>
      <c r="BB585" s="1"/>
      <c r="BC585" s="1"/>
      <c r="BD585" s="1"/>
    </row>
    <row r="586" spans="1:56" ht="30" customHeight="1" x14ac:dyDescent="0.25">
      <c r="A586" s="3"/>
      <c r="B586" s="14"/>
      <c r="C586" s="14"/>
      <c r="D586" s="14"/>
      <c r="E586" s="14"/>
      <c r="F586" s="14"/>
      <c r="G586" s="14"/>
      <c r="H586" s="14"/>
      <c r="I586" s="179" t="s">
        <v>205</v>
      </c>
      <c r="J586" s="183"/>
      <c r="K586" s="183"/>
      <c r="L586" s="183"/>
      <c r="M586" s="183"/>
      <c r="N586" s="183"/>
      <c r="O586" s="183"/>
      <c r="P586" s="183"/>
      <c r="Q586" s="14"/>
      <c r="R586" s="179" t="s">
        <v>206</v>
      </c>
      <c r="S586" s="179"/>
      <c r="T586" s="179"/>
      <c r="U586" s="179"/>
      <c r="V586" s="276" t="s">
        <v>207</v>
      </c>
      <c r="W586" s="276"/>
      <c r="X586" s="276"/>
      <c r="Y586" s="276"/>
      <c r="Z586" s="276"/>
      <c r="AA586" s="276"/>
      <c r="AB586" s="276"/>
      <c r="AC586" s="276"/>
      <c r="AD586" s="276"/>
      <c r="AE586" s="276"/>
      <c r="AF586" s="276"/>
      <c r="AG586" s="179" t="s">
        <v>231</v>
      </c>
      <c r="AH586" s="179"/>
      <c r="AI586" s="179"/>
      <c r="AJ586" s="179"/>
      <c r="AK586" s="179"/>
      <c r="AL586" s="179"/>
      <c r="AM586" s="179"/>
      <c r="AN586" s="179"/>
      <c r="AO586" s="113"/>
      <c r="AP586" s="113"/>
      <c r="AQ586" s="14"/>
      <c r="AR586" s="14"/>
      <c r="AS586" s="14"/>
      <c r="AT586" s="14"/>
      <c r="AU586" s="1"/>
      <c r="AV586" s="1"/>
      <c r="AW586" s="1"/>
      <c r="AX586" s="1"/>
      <c r="AY586" s="1"/>
      <c r="AZ586" s="1"/>
      <c r="BA586" s="1"/>
      <c r="BB586" s="1"/>
      <c r="BC586" s="1"/>
      <c r="BD586" s="1"/>
    </row>
    <row r="587" spans="1:56" ht="2.25" customHeight="1" x14ac:dyDescent="0.25">
      <c r="A587" s="3"/>
      <c r="B587" s="14"/>
      <c r="C587" s="14"/>
      <c r="D587" s="14"/>
      <c r="E587" s="14"/>
      <c r="F587" s="14"/>
      <c r="G587" s="14"/>
      <c r="H587" s="14"/>
      <c r="I587" s="14"/>
      <c r="J587" s="14"/>
      <c r="K587" s="14"/>
      <c r="L587" s="14"/>
      <c r="M587" s="14"/>
      <c r="N587" s="14"/>
      <c r="O587" s="14"/>
      <c r="P587" s="14"/>
      <c r="Q587" s="14"/>
      <c r="R587" s="14"/>
      <c r="S587" s="14"/>
      <c r="T587" s="14"/>
      <c r="U587" s="14"/>
      <c r="V587" s="16"/>
      <c r="W587" s="16"/>
      <c r="X587" s="16"/>
      <c r="Y587" s="16"/>
      <c r="Z587" s="16"/>
      <c r="AA587" s="16"/>
      <c r="AB587" s="16"/>
      <c r="AC587" s="16"/>
      <c r="AD587" s="16"/>
      <c r="AE587" s="14"/>
      <c r="AF587" s="14"/>
      <c r="AG587" s="14"/>
      <c r="AH587" s="14"/>
      <c r="AI587" s="14"/>
      <c r="AJ587" s="14"/>
      <c r="AK587" s="14"/>
      <c r="AL587" s="14"/>
      <c r="AM587" s="14"/>
      <c r="AN587" s="14"/>
      <c r="AO587" s="14"/>
      <c r="AP587" s="14"/>
      <c r="AQ587" s="14"/>
      <c r="AR587" s="14"/>
      <c r="AS587" s="14"/>
      <c r="AT587" s="14"/>
      <c r="AU587" s="1"/>
      <c r="AV587" s="1"/>
      <c r="AW587" s="1"/>
      <c r="AX587" s="1"/>
      <c r="AY587" s="1"/>
      <c r="AZ587" s="1"/>
      <c r="BA587" s="1"/>
      <c r="BB587" s="1"/>
      <c r="BC587" s="1"/>
      <c r="BD587" s="1"/>
    </row>
    <row r="588" spans="1:56" ht="15" customHeight="1" x14ac:dyDescent="0.3">
      <c r="A588" s="24"/>
      <c r="B588" s="103" t="s">
        <v>232</v>
      </c>
      <c r="C588" s="103"/>
      <c r="D588" s="103"/>
      <c r="E588" s="103"/>
      <c r="F588" s="103"/>
      <c r="G588" s="103"/>
      <c r="H588" s="103"/>
      <c r="I588" s="270"/>
      <c r="J588" s="271"/>
      <c r="K588" s="271"/>
      <c r="L588" s="271"/>
      <c r="M588" s="271"/>
      <c r="N588" s="272"/>
      <c r="O588" s="113" t="s">
        <v>153</v>
      </c>
      <c r="P588" s="113"/>
      <c r="Q588" s="28"/>
      <c r="R588" s="237"/>
      <c r="S588" s="238"/>
      <c r="T588" s="238"/>
      <c r="U588" s="239"/>
      <c r="V588" s="28"/>
      <c r="W588" s="28"/>
      <c r="X588" s="28"/>
      <c r="Y588" s="152">
        <f>IF(R588=0,I588,IF(R588&lt;1920,(I588*0.7),IF(R588&lt;1970,(I588*0.9),I588)))</f>
        <v>0</v>
      </c>
      <c r="Z588" s="153"/>
      <c r="AA588" s="153"/>
      <c r="AB588" s="153"/>
      <c r="AC588" s="153"/>
      <c r="AD588" s="154"/>
      <c r="AE588" s="113" t="s">
        <v>153</v>
      </c>
      <c r="AF588" s="113"/>
      <c r="AG588" s="273"/>
      <c r="AH588" s="274"/>
      <c r="AI588" s="274"/>
      <c r="AJ588" s="274"/>
      <c r="AK588" s="274"/>
      <c r="AL588" s="274"/>
      <c r="AM588" s="274"/>
      <c r="AN588" s="275"/>
      <c r="AO588" s="113" t="s">
        <v>233</v>
      </c>
      <c r="AP588" s="113"/>
      <c r="AQ588" s="14"/>
      <c r="AR588" s="14"/>
      <c r="AS588" s="14"/>
      <c r="AT588" s="14"/>
      <c r="AU588" s="1"/>
      <c r="AV588" s="1"/>
      <c r="AW588" s="1"/>
      <c r="AX588" s="1"/>
      <c r="AY588" s="1"/>
      <c r="AZ588" s="1"/>
      <c r="BA588" s="1"/>
      <c r="BB588" s="1"/>
      <c r="BC588" s="1"/>
      <c r="BD588" s="1"/>
    </row>
    <row r="589" spans="1:56" ht="2.25" customHeight="1" x14ac:dyDescent="0.3">
      <c r="A589" s="24"/>
      <c r="B589" s="13"/>
      <c r="C589" s="13"/>
      <c r="D589" s="13"/>
      <c r="E589" s="13"/>
      <c r="F589" s="13"/>
      <c r="G589" s="13"/>
      <c r="H589" s="13"/>
      <c r="I589" s="66"/>
      <c r="J589" s="66"/>
      <c r="K589" s="66"/>
      <c r="L589" s="66"/>
      <c r="M589" s="66"/>
      <c r="N589" s="66"/>
      <c r="O589" s="14"/>
      <c r="P589" s="14"/>
      <c r="Q589" s="28"/>
      <c r="R589" s="50"/>
      <c r="S589" s="50"/>
      <c r="T589" s="50"/>
      <c r="U589" s="50"/>
      <c r="V589" s="28"/>
      <c r="W589" s="28"/>
      <c r="X589" s="28"/>
      <c r="Y589" s="269"/>
      <c r="Z589" s="269"/>
      <c r="AA589" s="269"/>
      <c r="AB589" s="269"/>
      <c r="AC589" s="269"/>
      <c r="AD589" s="269"/>
      <c r="AE589" s="14"/>
      <c r="AF589" s="14"/>
      <c r="AG589" s="28"/>
      <c r="AH589" s="28"/>
      <c r="AI589" s="28"/>
      <c r="AJ589" s="28"/>
      <c r="AK589" s="28"/>
      <c r="AL589" s="28"/>
      <c r="AM589" s="28"/>
      <c r="AN589" s="28"/>
      <c r="AO589" s="14"/>
      <c r="AP589" s="14"/>
      <c r="AQ589" s="14"/>
      <c r="AR589" s="14"/>
      <c r="AS589" s="14"/>
      <c r="AT589" s="14"/>
      <c r="AU589" s="1"/>
      <c r="AV589" s="1"/>
      <c r="AW589" s="1"/>
      <c r="AX589" s="1"/>
      <c r="AY589" s="1"/>
      <c r="AZ589" s="1"/>
      <c r="BA589" s="1"/>
      <c r="BB589" s="1"/>
      <c r="BC589" s="1"/>
      <c r="BD589" s="1"/>
    </row>
    <row r="590" spans="1:56" ht="15" customHeight="1" x14ac:dyDescent="0.25">
      <c r="A590" s="3"/>
      <c r="B590" s="103" t="s">
        <v>234</v>
      </c>
      <c r="C590" s="103"/>
      <c r="D590" s="103"/>
      <c r="E590" s="103"/>
      <c r="F590" s="103"/>
      <c r="G590" s="103"/>
      <c r="H590" s="103"/>
      <c r="I590" s="270"/>
      <c r="J590" s="271"/>
      <c r="K590" s="271"/>
      <c r="L590" s="271"/>
      <c r="M590" s="271"/>
      <c r="N590" s="272"/>
      <c r="O590" s="113" t="s">
        <v>153</v>
      </c>
      <c r="P590" s="113"/>
      <c r="Q590" s="14"/>
      <c r="R590" s="237"/>
      <c r="S590" s="238"/>
      <c r="T590" s="238"/>
      <c r="U590" s="239"/>
      <c r="V590" s="14"/>
      <c r="W590" s="14"/>
      <c r="X590" s="14"/>
      <c r="Y590" s="152">
        <f>IF(R590=0,I590,IF(R590&lt;1920,(I590*0.7),IF(R590&lt;1970,(I590*0.9),I590)))</f>
        <v>0</v>
      </c>
      <c r="Z590" s="153"/>
      <c r="AA590" s="153"/>
      <c r="AB590" s="153"/>
      <c r="AC590" s="153"/>
      <c r="AD590" s="154"/>
      <c r="AE590" s="113" t="s">
        <v>153</v>
      </c>
      <c r="AF590" s="113"/>
      <c r="AG590" s="273"/>
      <c r="AH590" s="274"/>
      <c r="AI590" s="274"/>
      <c r="AJ590" s="274"/>
      <c r="AK590" s="274"/>
      <c r="AL590" s="274"/>
      <c r="AM590" s="274"/>
      <c r="AN590" s="275"/>
      <c r="AO590" s="113" t="s">
        <v>233</v>
      </c>
      <c r="AP590" s="113"/>
      <c r="AQ590" s="14"/>
      <c r="AR590" s="14"/>
      <c r="AS590" s="14"/>
      <c r="AT590" s="14"/>
      <c r="AU590" s="1"/>
      <c r="AV590" s="1"/>
      <c r="AW590" s="1"/>
      <c r="AX590" s="1"/>
      <c r="AY590" s="1"/>
      <c r="AZ590" s="1"/>
      <c r="BA590" s="1"/>
      <c r="BB590" s="1"/>
      <c r="BC590" s="1"/>
      <c r="BD590" s="1"/>
    </row>
    <row r="591" spans="1:56" ht="2.25" customHeight="1" x14ac:dyDescent="0.25">
      <c r="A591" s="3"/>
      <c r="B591" s="14"/>
      <c r="C591" s="14"/>
      <c r="D591" s="14"/>
      <c r="E591" s="14"/>
      <c r="F591" s="14"/>
      <c r="G591" s="14"/>
      <c r="H591" s="14"/>
      <c r="I591" s="50"/>
      <c r="J591" s="50"/>
      <c r="K591" s="50"/>
      <c r="L591" s="50"/>
      <c r="M591" s="50"/>
      <c r="N591" s="50"/>
      <c r="O591" s="14"/>
      <c r="P591" s="14"/>
      <c r="Q591" s="14"/>
      <c r="R591" s="50"/>
      <c r="S591" s="50"/>
      <c r="T591" s="50"/>
      <c r="U591" s="50"/>
      <c r="V591" s="16"/>
      <c r="W591" s="16"/>
      <c r="X591" s="16"/>
      <c r="Y591" s="16"/>
      <c r="Z591" s="16"/>
      <c r="AA591" s="16"/>
      <c r="AB591" s="16"/>
      <c r="AC591" s="16"/>
      <c r="AD591" s="16"/>
      <c r="AE591" s="14"/>
      <c r="AF591" s="14"/>
      <c r="AG591" s="14"/>
      <c r="AH591" s="14"/>
      <c r="AI591" s="14"/>
      <c r="AJ591" s="14"/>
      <c r="AK591" s="14"/>
      <c r="AL591" s="14"/>
      <c r="AM591" s="14"/>
      <c r="AN591" s="14"/>
      <c r="AO591" s="14"/>
      <c r="AP591" s="14"/>
      <c r="AQ591" s="14"/>
      <c r="AR591" s="14"/>
      <c r="AS591" s="14"/>
      <c r="AT591" s="14"/>
      <c r="AU591" s="1"/>
      <c r="AV591" s="1"/>
      <c r="AW591" s="1"/>
      <c r="AX591" s="1"/>
      <c r="AY591" s="1"/>
      <c r="AZ591" s="1"/>
      <c r="BA591" s="1"/>
      <c r="BB591" s="1"/>
      <c r="BC591" s="1"/>
      <c r="BD591" s="1"/>
    </row>
    <row r="592" spans="1:56" ht="15" customHeight="1" x14ac:dyDescent="0.25">
      <c r="A592" s="3"/>
      <c r="B592" s="103" t="s">
        <v>235</v>
      </c>
      <c r="C592" s="103"/>
      <c r="D592" s="103"/>
      <c r="E592" s="103"/>
      <c r="F592" s="103"/>
      <c r="G592" s="103"/>
      <c r="H592" s="103"/>
      <c r="I592" s="270"/>
      <c r="J592" s="271"/>
      <c r="K592" s="271"/>
      <c r="L592" s="271"/>
      <c r="M592" s="271"/>
      <c r="N592" s="272"/>
      <c r="O592" s="113" t="s">
        <v>153</v>
      </c>
      <c r="P592" s="113"/>
      <c r="Q592" s="14"/>
      <c r="R592" s="237"/>
      <c r="S592" s="238"/>
      <c r="T592" s="238"/>
      <c r="U592" s="239"/>
      <c r="V592" s="14"/>
      <c r="W592" s="14"/>
      <c r="X592" s="14"/>
      <c r="Y592" s="152">
        <f>IF(R592=0,I592,IF(R592&lt;1920,(I592*0.7),IF(R592&lt;1970,(I592*0.9),I592)))</f>
        <v>0</v>
      </c>
      <c r="Z592" s="153"/>
      <c r="AA592" s="153"/>
      <c r="AB592" s="153"/>
      <c r="AC592" s="153"/>
      <c r="AD592" s="154"/>
      <c r="AE592" s="113" t="s">
        <v>153</v>
      </c>
      <c r="AF592" s="113"/>
      <c r="AG592" s="277">
        <f>IF((I588+I590+I592)&lt;&gt;0,I592/(I588+I590+I592)*(AG588+AG590),0)</f>
        <v>0</v>
      </c>
      <c r="AH592" s="278"/>
      <c r="AI592" s="278"/>
      <c r="AJ592" s="278"/>
      <c r="AK592" s="278"/>
      <c r="AL592" s="278"/>
      <c r="AM592" s="278"/>
      <c r="AN592" s="279"/>
      <c r="AO592" s="113" t="s">
        <v>233</v>
      </c>
      <c r="AP592" s="113"/>
      <c r="AQ592" s="14"/>
      <c r="AR592" s="14"/>
      <c r="AS592" s="14"/>
      <c r="AT592" s="14"/>
      <c r="AU592" s="1"/>
      <c r="AV592" s="1"/>
      <c r="AW592" s="1"/>
      <c r="AX592" s="1"/>
      <c r="AY592" s="1"/>
      <c r="AZ592" s="1"/>
      <c r="BA592" s="1"/>
      <c r="BB592" s="1"/>
      <c r="BC592" s="1"/>
      <c r="BD592" s="1"/>
    </row>
    <row r="593" spans="1:56" ht="15" customHeight="1" x14ac:dyDescent="0.25">
      <c r="A593" s="3"/>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
      <c r="AV593" s="1"/>
      <c r="AW593" s="1"/>
      <c r="AX593" s="1"/>
      <c r="AY593" s="1"/>
      <c r="AZ593" s="1"/>
      <c r="BA593" s="1"/>
      <c r="BB593" s="1"/>
      <c r="BC593" s="1"/>
      <c r="BD593" s="1"/>
    </row>
    <row r="594" spans="1:56" ht="15" customHeight="1" x14ac:dyDescent="0.25">
      <c r="A594" s="3">
        <v>53</v>
      </c>
      <c r="B594" s="280" t="s">
        <v>236</v>
      </c>
      <c r="C594" s="281"/>
      <c r="D594" s="281"/>
      <c r="E594" s="281"/>
      <c r="F594" s="281"/>
      <c r="G594" s="281"/>
      <c r="H594" s="281"/>
      <c r="I594" s="281"/>
      <c r="J594" s="281"/>
      <c r="K594" s="281"/>
      <c r="L594" s="281"/>
      <c r="M594" s="281"/>
      <c r="N594" s="281"/>
      <c r="O594" s="281"/>
      <c r="P594" s="281"/>
      <c r="Q594" s="281"/>
      <c r="R594" s="281"/>
      <c r="S594" s="281"/>
      <c r="T594" s="281"/>
      <c r="U594" s="281"/>
      <c r="V594" s="281"/>
      <c r="W594" s="281"/>
      <c r="X594" s="281"/>
      <c r="Y594" s="281"/>
      <c r="Z594" s="281"/>
      <c r="AA594" s="281"/>
      <c r="AB594" s="281"/>
      <c r="AC594" s="281"/>
      <c r="AD594" s="281"/>
      <c r="AE594" s="281"/>
      <c r="AF594" s="281"/>
      <c r="AG594" s="281"/>
      <c r="AH594" s="281"/>
      <c r="AI594" s="281"/>
      <c r="AJ594" s="281"/>
      <c r="AK594" s="281"/>
      <c r="AL594" s="281"/>
      <c r="AM594" s="281"/>
      <c r="AN594" s="281"/>
      <c r="AO594" s="281"/>
      <c r="AP594" s="281"/>
      <c r="AQ594" s="14"/>
      <c r="AR594" s="14"/>
      <c r="AS594" s="14"/>
      <c r="AT594" s="14"/>
      <c r="AU594" s="1"/>
      <c r="AV594" s="1"/>
      <c r="AW594" s="1"/>
      <c r="AX594" s="1"/>
      <c r="AY594" s="1"/>
      <c r="AZ594" s="1"/>
      <c r="BA594" s="1"/>
      <c r="BB594" s="1"/>
      <c r="BC594" s="1"/>
      <c r="BD594" s="1"/>
    </row>
    <row r="595" spans="1:56" ht="15" customHeight="1" x14ac:dyDescent="0.25">
      <c r="A595" s="3"/>
      <c r="B595" s="281"/>
      <c r="C595" s="281"/>
      <c r="D595" s="281"/>
      <c r="E595" s="281"/>
      <c r="F595" s="281"/>
      <c r="G595" s="281"/>
      <c r="H595" s="281"/>
      <c r="I595" s="281"/>
      <c r="J595" s="281"/>
      <c r="K595" s="281"/>
      <c r="L595" s="281"/>
      <c r="M595" s="281"/>
      <c r="N595" s="281"/>
      <c r="O595" s="281"/>
      <c r="P595" s="281"/>
      <c r="Q595" s="281"/>
      <c r="R595" s="281"/>
      <c r="S595" s="281"/>
      <c r="T595" s="281"/>
      <c r="U595" s="281"/>
      <c r="V595" s="281"/>
      <c r="W595" s="281"/>
      <c r="X595" s="281"/>
      <c r="Y595" s="281"/>
      <c r="Z595" s="281"/>
      <c r="AA595" s="281"/>
      <c r="AB595" s="281"/>
      <c r="AC595" s="281"/>
      <c r="AD595" s="281"/>
      <c r="AE595" s="281"/>
      <c r="AF595" s="281"/>
      <c r="AG595" s="281"/>
      <c r="AH595" s="281"/>
      <c r="AI595" s="281"/>
      <c r="AJ595" s="281"/>
      <c r="AK595" s="281"/>
      <c r="AL595" s="281"/>
      <c r="AM595" s="281"/>
      <c r="AN595" s="281"/>
      <c r="AO595" s="281"/>
      <c r="AP595" s="281"/>
      <c r="AQ595" s="14"/>
      <c r="AR595" s="14"/>
      <c r="AS595" s="14"/>
      <c r="AT595" s="14"/>
      <c r="AU595" s="1"/>
      <c r="AV595" s="1"/>
      <c r="AW595" s="1"/>
      <c r="AX595" s="1"/>
      <c r="AY595" s="1"/>
      <c r="AZ595" s="1"/>
      <c r="BA595" s="1"/>
      <c r="BB595" s="1"/>
      <c r="BC595" s="1"/>
      <c r="BD595" s="1"/>
    </row>
    <row r="596" spans="1:56" ht="2.25" customHeight="1" x14ac:dyDescent="0.25">
      <c r="A596" s="3"/>
      <c r="B596" s="14"/>
      <c r="C596" s="14"/>
      <c r="D596" s="14"/>
      <c r="E596" s="14"/>
      <c r="F596" s="14"/>
      <c r="G596" s="14"/>
      <c r="H596" s="14"/>
      <c r="I596" s="14"/>
      <c r="J596" s="14"/>
      <c r="K596" s="14"/>
      <c r="L596" s="14"/>
      <c r="M596" s="14"/>
      <c r="N596" s="14"/>
      <c r="O596" s="14"/>
      <c r="P596" s="14"/>
      <c r="Q596" s="14"/>
      <c r="R596" s="14"/>
      <c r="S596" s="14"/>
      <c r="T596" s="14"/>
      <c r="U596" s="14"/>
      <c r="V596" s="16"/>
      <c r="W596" s="16"/>
      <c r="X596" s="16"/>
      <c r="Y596" s="16"/>
      <c r="Z596" s="16"/>
      <c r="AA596" s="16"/>
      <c r="AB596" s="16"/>
      <c r="AC596" s="16"/>
      <c r="AD596" s="16"/>
      <c r="AE596" s="14"/>
      <c r="AF596" s="14"/>
      <c r="AG596" s="14"/>
      <c r="AH596" s="14"/>
      <c r="AI596" s="14"/>
      <c r="AJ596" s="14"/>
      <c r="AK596" s="14"/>
      <c r="AL596" s="14"/>
      <c r="AM596" s="14"/>
      <c r="AN596" s="14"/>
      <c r="AO596" s="14"/>
      <c r="AP596" s="14"/>
      <c r="AQ596" s="14"/>
      <c r="AR596" s="14"/>
      <c r="AS596" s="14"/>
      <c r="AT596" s="14"/>
      <c r="AU596" s="1"/>
      <c r="AV596" s="1"/>
      <c r="AW596" s="1"/>
      <c r="AX596" s="1"/>
      <c r="AY596" s="1"/>
      <c r="AZ596" s="1"/>
      <c r="BA596" s="1"/>
      <c r="BB596" s="1"/>
      <c r="BC596" s="1"/>
      <c r="BD596" s="1"/>
    </row>
    <row r="597" spans="1:56" ht="15" customHeight="1" x14ac:dyDescent="0.25">
      <c r="A597" s="3"/>
      <c r="B597" s="14"/>
      <c r="C597" s="14"/>
      <c r="D597" s="14"/>
      <c r="E597" s="14"/>
      <c r="F597" s="14"/>
      <c r="G597" s="14"/>
      <c r="H597" s="14"/>
      <c r="I597" s="245" t="s">
        <v>205</v>
      </c>
      <c r="J597" s="188"/>
      <c r="K597" s="188"/>
      <c r="L597" s="188"/>
      <c r="M597" s="188"/>
      <c r="N597" s="188"/>
      <c r="O597" s="188"/>
      <c r="P597" s="188"/>
      <c r="Q597" s="23"/>
      <c r="R597" s="244" t="s">
        <v>206</v>
      </c>
      <c r="S597" s="188"/>
      <c r="T597" s="188"/>
      <c r="U597" s="188"/>
      <c r="V597" s="19"/>
      <c r="W597" s="245" t="s">
        <v>207</v>
      </c>
      <c r="X597" s="257"/>
      <c r="Y597" s="257"/>
      <c r="Z597" s="257"/>
      <c r="AA597" s="257"/>
      <c r="AB597" s="257"/>
      <c r="AC597" s="257"/>
      <c r="AD597" s="257"/>
      <c r="AE597" s="257"/>
      <c r="AF597" s="188"/>
      <c r="AG597" s="188"/>
      <c r="AH597" s="14"/>
      <c r="AI597" s="10"/>
      <c r="AJ597" s="16"/>
      <c r="AK597" s="16"/>
      <c r="AL597" s="16"/>
      <c r="AM597" s="16"/>
      <c r="AN597" s="16"/>
      <c r="AO597" s="16"/>
      <c r="AP597" s="16"/>
      <c r="AQ597" s="16"/>
      <c r="AR597" s="14"/>
      <c r="AS597" s="14"/>
      <c r="AT597" s="14"/>
      <c r="AU597" s="1"/>
      <c r="AV597" s="1"/>
      <c r="AW597" s="1"/>
      <c r="AX597" s="1"/>
      <c r="AY597" s="1"/>
      <c r="AZ597" s="1"/>
      <c r="BA597" s="1"/>
      <c r="BB597" s="1"/>
      <c r="BC597" s="1"/>
      <c r="BD597" s="1"/>
    </row>
    <row r="598" spans="1:56" ht="15" customHeight="1" x14ac:dyDescent="0.25">
      <c r="A598" s="3"/>
      <c r="B598" s="14"/>
      <c r="C598" s="14"/>
      <c r="D598" s="14"/>
      <c r="E598" s="14"/>
      <c r="F598" s="14"/>
      <c r="G598" s="14"/>
      <c r="H598" s="14"/>
      <c r="I598" s="188"/>
      <c r="J598" s="188"/>
      <c r="K598" s="188"/>
      <c r="L598" s="188"/>
      <c r="M598" s="188"/>
      <c r="N598" s="188"/>
      <c r="O598" s="188"/>
      <c r="P598" s="188"/>
      <c r="Q598" s="23"/>
      <c r="R598" s="188"/>
      <c r="S598" s="188"/>
      <c r="T598" s="188"/>
      <c r="U598" s="188"/>
      <c r="V598" s="19"/>
      <c r="W598" s="257"/>
      <c r="X598" s="257"/>
      <c r="Y598" s="257"/>
      <c r="Z598" s="257"/>
      <c r="AA598" s="257"/>
      <c r="AB598" s="257"/>
      <c r="AC598" s="257"/>
      <c r="AD598" s="257"/>
      <c r="AE598" s="257"/>
      <c r="AF598" s="188"/>
      <c r="AG598" s="188"/>
      <c r="AH598" s="14"/>
      <c r="AI598" s="16"/>
      <c r="AJ598" s="16"/>
      <c r="AK598" s="16"/>
      <c r="AL598" s="16"/>
      <c r="AM598" s="16"/>
      <c r="AN598" s="16"/>
      <c r="AO598" s="16"/>
      <c r="AP598" s="16"/>
      <c r="AQ598" s="16"/>
      <c r="AR598" s="14"/>
      <c r="AS598" s="14"/>
      <c r="AT598" s="14"/>
      <c r="AU598" s="1"/>
      <c r="AV598" s="1"/>
      <c r="AW598" s="1"/>
      <c r="AX598" s="1"/>
      <c r="AY598" s="1"/>
      <c r="AZ598" s="1"/>
      <c r="BA598" s="1"/>
      <c r="BB598" s="1"/>
      <c r="BC598" s="1"/>
      <c r="BD598" s="1"/>
    </row>
    <row r="599" spans="1:56" ht="2.25" customHeight="1" x14ac:dyDescent="0.25">
      <c r="A599" s="3"/>
      <c r="B599" s="168"/>
      <c r="C599" s="159"/>
      <c r="D599" s="159"/>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59"/>
      <c r="AL599" s="159"/>
      <c r="AM599" s="159"/>
      <c r="AN599" s="159"/>
      <c r="AO599" s="159"/>
      <c r="AP599" s="159"/>
      <c r="AQ599" s="14"/>
      <c r="AR599" s="14"/>
      <c r="AS599" s="14"/>
      <c r="AT599" s="14"/>
      <c r="AU599" s="1"/>
      <c r="AV599" s="1"/>
      <c r="AW599" s="1"/>
      <c r="AX599" s="1"/>
      <c r="AY599" s="1"/>
      <c r="AZ599" s="1"/>
      <c r="BA599" s="1"/>
      <c r="BB599" s="1"/>
      <c r="BC599" s="1"/>
      <c r="BD599" s="1"/>
    </row>
    <row r="600" spans="1:56" ht="15" customHeight="1" x14ac:dyDescent="0.25">
      <c r="A600" s="3"/>
      <c r="B600" s="103" t="s">
        <v>232</v>
      </c>
      <c r="C600" s="103"/>
      <c r="D600" s="103"/>
      <c r="E600" s="103"/>
      <c r="F600" s="103"/>
      <c r="G600" s="103"/>
      <c r="H600" s="282"/>
      <c r="I600" s="173"/>
      <c r="J600" s="174"/>
      <c r="K600" s="174"/>
      <c r="L600" s="174"/>
      <c r="M600" s="174"/>
      <c r="N600" s="175"/>
      <c r="O600" s="261" t="s">
        <v>153</v>
      </c>
      <c r="P600" s="261"/>
      <c r="Q600" s="49"/>
      <c r="R600" s="283"/>
      <c r="S600" s="284"/>
      <c r="T600" s="284"/>
      <c r="U600" s="285"/>
      <c r="V600" s="50"/>
      <c r="W600" s="49"/>
      <c r="X600" s="49"/>
      <c r="Y600" s="49"/>
      <c r="Z600" s="196">
        <f>IF(R600=0,I600,IF(R600&lt;1920,(I600*0.7),IF(R600&lt;1970,(I600*0.9),I600)))</f>
        <v>0</v>
      </c>
      <c r="AA600" s="197"/>
      <c r="AB600" s="197"/>
      <c r="AC600" s="197"/>
      <c r="AD600" s="197"/>
      <c r="AE600" s="198"/>
      <c r="AF600" s="186" t="s">
        <v>153</v>
      </c>
      <c r="AG600" s="189"/>
      <c r="AH600" s="14"/>
      <c r="AI600" s="14"/>
      <c r="AJ600" s="14"/>
      <c r="AK600" s="14"/>
      <c r="AL600" s="14"/>
      <c r="AM600" s="14"/>
      <c r="AN600" s="14"/>
      <c r="AO600" s="14"/>
      <c r="AP600" s="14"/>
      <c r="AQ600" s="14"/>
      <c r="AR600" s="14"/>
      <c r="AS600" s="14"/>
      <c r="AT600" s="14"/>
      <c r="AU600" s="1"/>
      <c r="AV600" s="1"/>
      <c r="AW600" s="1"/>
      <c r="AX600" s="1"/>
      <c r="AY600" s="1"/>
      <c r="AZ600" s="1"/>
      <c r="BA600" s="1"/>
      <c r="BB600" s="1"/>
      <c r="BC600" s="1"/>
      <c r="BD600" s="1"/>
    </row>
    <row r="601" spans="1:56" ht="2.25" customHeight="1" x14ac:dyDescent="0.25">
      <c r="A601" s="3"/>
      <c r="B601" s="14"/>
      <c r="C601" s="14"/>
      <c r="D601" s="14"/>
      <c r="E601" s="14"/>
      <c r="F601" s="14"/>
      <c r="G601" s="14"/>
      <c r="H601" s="14"/>
      <c r="I601" s="50"/>
      <c r="J601" s="50"/>
      <c r="K601" s="50"/>
      <c r="L601" s="50"/>
      <c r="M601" s="50"/>
      <c r="N601" s="50"/>
      <c r="O601" s="50"/>
      <c r="P601" s="50"/>
      <c r="Q601" s="50"/>
      <c r="R601" s="50"/>
      <c r="S601" s="50"/>
      <c r="T601" s="50"/>
      <c r="U601" s="50"/>
      <c r="V601" s="67"/>
      <c r="W601" s="67"/>
      <c r="X601" s="67"/>
      <c r="Y601" s="67"/>
      <c r="Z601" s="67"/>
      <c r="AA601" s="67"/>
      <c r="AB601" s="67"/>
      <c r="AC601" s="67"/>
      <c r="AD601" s="67"/>
      <c r="AE601" s="50"/>
      <c r="AF601" s="14"/>
      <c r="AG601" s="14"/>
      <c r="AH601" s="14"/>
      <c r="AI601" s="14"/>
      <c r="AJ601" s="14"/>
      <c r="AK601" s="14"/>
      <c r="AL601" s="14"/>
      <c r="AM601" s="14"/>
      <c r="AN601" s="14"/>
      <c r="AO601" s="14"/>
      <c r="AP601" s="14"/>
      <c r="AQ601" s="14"/>
      <c r="AR601" s="14"/>
      <c r="AS601" s="14"/>
      <c r="AT601" s="14"/>
      <c r="AU601" s="1"/>
      <c r="AV601" s="1"/>
      <c r="AW601" s="1"/>
      <c r="AX601" s="1"/>
      <c r="AY601" s="1"/>
      <c r="AZ601" s="1"/>
      <c r="BA601" s="1"/>
      <c r="BB601" s="1"/>
      <c r="BC601" s="1"/>
      <c r="BD601" s="1"/>
    </row>
    <row r="602" spans="1:56" ht="15" customHeight="1" x14ac:dyDescent="0.25">
      <c r="A602" s="3"/>
      <c r="B602" s="103" t="s">
        <v>234</v>
      </c>
      <c r="C602" s="103"/>
      <c r="D602" s="103"/>
      <c r="E602" s="103"/>
      <c r="F602" s="103"/>
      <c r="G602" s="103"/>
      <c r="H602" s="282"/>
      <c r="I602" s="173"/>
      <c r="J602" s="174"/>
      <c r="K602" s="174"/>
      <c r="L602" s="174"/>
      <c r="M602" s="174"/>
      <c r="N602" s="175"/>
      <c r="O602" s="261" t="s">
        <v>153</v>
      </c>
      <c r="P602" s="261"/>
      <c r="Q602" s="49"/>
      <c r="R602" s="283"/>
      <c r="S602" s="284"/>
      <c r="T602" s="284"/>
      <c r="U602" s="285"/>
      <c r="V602" s="50"/>
      <c r="W602" s="49"/>
      <c r="X602" s="49"/>
      <c r="Y602" s="50"/>
      <c r="Z602" s="196">
        <f>IF(R602=0,I602,IF(R602&lt;1920,(I602*0.7),IF(R602&lt;1970,(I602*0.9),I602)))</f>
        <v>0</v>
      </c>
      <c r="AA602" s="197"/>
      <c r="AB602" s="197"/>
      <c r="AC602" s="197"/>
      <c r="AD602" s="197"/>
      <c r="AE602" s="198"/>
      <c r="AF602" s="189" t="s">
        <v>153</v>
      </c>
      <c r="AG602" s="189"/>
      <c r="AH602" s="14"/>
      <c r="AI602" s="14"/>
      <c r="AJ602" s="14"/>
      <c r="AK602" s="14"/>
      <c r="AL602" s="14"/>
      <c r="AM602" s="14"/>
      <c r="AN602" s="14"/>
      <c r="AO602" s="14"/>
      <c r="AP602" s="14"/>
      <c r="AQ602" s="14"/>
      <c r="AR602" s="14"/>
      <c r="AS602" s="14"/>
      <c r="AT602" s="14"/>
      <c r="AU602" s="1"/>
      <c r="AV602" s="1"/>
      <c r="AW602" s="1"/>
      <c r="AX602" s="1"/>
      <c r="AY602" s="1"/>
      <c r="AZ602" s="1"/>
      <c r="BA602" s="1"/>
      <c r="BB602" s="1"/>
      <c r="BC602" s="1"/>
      <c r="BD602" s="1"/>
    </row>
    <row r="603" spans="1:56" ht="2.25" customHeight="1" x14ac:dyDescent="0.25">
      <c r="A603" s="3"/>
      <c r="B603" s="14"/>
      <c r="C603" s="14"/>
      <c r="D603" s="14"/>
      <c r="E603" s="14"/>
      <c r="F603" s="14"/>
      <c r="G603" s="14"/>
      <c r="H603" s="14"/>
      <c r="I603" s="50"/>
      <c r="J603" s="50"/>
      <c r="K603" s="50"/>
      <c r="L603" s="50"/>
      <c r="M603" s="50"/>
      <c r="N603" s="50"/>
      <c r="O603" s="50"/>
      <c r="P603" s="50"/>
      <c r="Q603" s="50"/>
      <c r="R603" s="50"/>
      <c r="S603" s="50"/>
      <c r="T603" s="50"/>
      <c r="U603" s="50"/>
      <c r="V603" s="67"/>
      <c r="W603" s="67"/>
      <c r="X603" s="67"/>
      <c r="Y603" s="67"/>
      <c r="Z603" s="67"/>
      <c r="AA603" s="67"/>
      <c r="AB603" s="67"/>
      <c r="AC603" s="67"/>
      <c r="AD603" s="67"/>
      <c r="AE603" s="50"/>
      <c r="AF603" s="14"/>
      <c r="AG603" s="14"/>
      <c r="AH603" s="14"/>
      <c r="AI603" s="14"/>
      <c r="AJ603" s="14"/>
      <c r="AK603" s="14"/>
      <c r="AL603" s="14"/>
      <c r="AM603" s="14"/>
      <c r="AN603" s="14"/>
      <c r="AO603" s="14"/>
      <c r="AP603" s="14"/>
      <c r="AQ603" s="14"/>
      <c r="AR603" s="14"/>
      <c r="AS603" s="14"/>
      <c r="AT603" s="14"/>
      <c r="AU603" s="1"/>
      <c r="AV603" s="1"/>
      <c r="AW603" s="1"/>
      <c r="AX603" s="1"/>
      <c r="AY603" s="1"/>
      <c r="AZ603" s="1"/>
      <c r="BA603" s="1"/>
      <c r="BB603" s="1"/>
      <c r="BC603" s="1"/>
      <c r="BD603" s="1"/>
    </row>
    <row r="604" spans="1:56" ht="15" customHeight="1" x14ac:dyDescent="0.25">
      <c r="A604" s="3"/>
      <c r="B604" s="103" t="s">
        <v>235</v>
      </c>
      <c r="C604" s="103"/>
      <c r="D604" s="103"/>
      <c r="E604" s="103"/>
      <c r="F604" s="103"/>
      <c r="G604" s="103"/>
      <c r="H604" s="282"/>
      <c r="I604" s="173"/>
      <c r="J604" s="174"/>
      <c r="K604" s="174"/>
      <c r="L604" s="174"/>
      <c r="M604" s="174"/>
      <c r="N604" s="175"/>
      <c r="O604" s="261" t="s">
        <v>153</v>
      </c>
      <c r="P604" s="261"/>
      <c r="Q604" s="49"/>
      <c r="R604" s="283"/>
      <c r="S604" s="284"/>
      <c r="T604" s="284"/>
      <c r="U604" s="285"/>
      <c r="V604" s="50"/>
      <c r="W604" s="49"/>
      <c r="X604" s="49"/>
      <c r="Y604" s="50"/>
      <c r="Z604" s="196">
        <f>IF(R604=0,I604,IF(R604&lt;1920,(I604*0.7),IF(R604&lt;1970,(I604*0.9),I604)))</f>
        <v>0</v>
      </c>
      <c r="AA604" s="197"/>
      <c r="AB604" s="197"/>
      <c r="AC604" s="197"/>
      <c r="AD604" s="197"/>
      <c r="AE604" s="198"/>
      <c r="AF604" s="189" t="s">
        <v>153</v>
      </c>
      <c r="AG604" s="189"/>
      <c r="AH604" s="14"/>
      <c r="AI604" s="14"/>
      <c r="AJ604" s="14"/>
      <c r="AK604" s="14"/>
      <c r="AL604" s="14"/>
      <c r="AM604" s="14"/>
      <c r="AN604" s="14"/>
      <c r="AO604" s="14"/>
      <c r="AP604" s="14"/>
      <c r="AQ604" s="14"/>
      <c r="AR604" s="14"/>
      <c r="AS604" s="14"/>
      <c r="AT604" s="14"/>
      <c r="AU604" s="1"/>
      <c r="AV604" s="1"/>
      <c r="AW604" s="1"/>
      <c r="AX604" s="1"/>
      <c r="AY604" s="1"/>
      <c r="AZ604" s="1"/>
      <c r="BA604" s="1"/>
      <c r="BB604" s="1"/>
      <c r="BC604" s="1"/>
      <c r="BD604" s="1"/>
    </row>
    <row r="605" spans="1:56" ht="15" customHeight="1" x14ac:dyDescent="0.25">
      <c r="A605" s="3"/>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
      <c r="AV605" s="1"/>
      <c r="AW605" s="1"/>
      <c r="AX605" s="1"/>
      <c r="AY605" s="1"/>
      <c r="AZ605" s="1"/>
      <c r="BA605" s="1"/>
      <c r="BB605" s="1"/>
      <c r="BC605" s="1"/>
      <c r="BD605" s="1"/>
    </row>
    <row r="606" spans="1:56" ht="15" customHeight="1" x14ac:dyDescent="0.25">
      <c r="A606" s="3">
        <v>54</v>
      </c>
      <c r="B606" s="190" t="s">
        <v>237</v>
      </c>
      <c r="C606" s="190"/>
      <c r="D606" s="190"/>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c r="AA606" s="190"/>
      <c r="AB606" s="190"/>
      <c r="AC606" s="190"/>
      <c r="AD606" s="190"/>
      <c r="AE606" s="190"/>
      <c r="AF606" s="190"/>
      <c r="AG606" s="190"/>
      <c r="AH606" s="190"/>
      <c r="AI606" s="190"/>
      <c r="AJ606" s="190"/>
      <c r="AK606" s="190"/>
      <c r="AL606" s="190"/>
      <c r="AM606" s="190"/>
      <c r="AN606" s="190"/>
      <c r="AO606" s="190"/>
      <c r="AP606" s="190"/>
      <c r="AQ606" s="14"/>
      <c r="AR606" s="14"/>
      <c r="AS606" s="14"/>
      <c r="AT606" s="14"/>
      <c r="AU606" s="1"/>
      <c r="AV606" s="1"/>
      <c r="AW606" s="1"/>
      <c r="AX606" s="1"/>
      <c r="AY606" s="1"/>
      <c r="AZ606" s="1"/>
      <c r="BA606" s="1"/>
      <c r="BB606" s="1"/>
      <c r="BC606" s="1"/>
      <c r="BD606" s="1"/>
    </row>
    <row r="607" spans="1:56" ht="2.25" customHeight="1" x14ac:dyDescent="0.25">
      <c r="A607" s="3"/>
      <c r="B607" s="14"/>
      <c r="C607" s="14"/>
      <c r="D607" s="14"/>
      <c r="E607" s="14"/>
      <c r="F607" s="14"/>
      <c r="G607" s="14"/>
      <c r="H607" s="14"/>
      <c r="I607" s="14"/>
      <c r="J607" s="14"/>
      <c r="K607" s="14"/>
      <c r="L607" s="14"/>
      <c r="M607" s="14"/>
      <c r="N607" s="14"/>
      <c r="O607" s="14"/>
      <c r="P607" s="14"/>
      <c r="Q607" s="14"/>
      <c r="R607" s="14"/>
      <c r="S607" s="14"/>
      <c r="T607" s="14"/>
      <c r="U607" s="14"/>
      <c r="V607" s="16"/>
      <c r="W607" s="16"/>
      <c r="X607" s="16"/>
      <c r="Y607" s="16"/>
      <c r="Z607" s="16"/>
      <c r="AA607" s="16"/>
      <c r="AB607" s="16"/>
      <c r="AC607" s="16"/>
      <c r="AD607" s="16"/>
      <c r="AE607" s="14"/>
      <c r="AF607" s="14"/>
      <c r="AG607" s="14"/>
      <c r="AH607" s="14"/>
      <c r="AI607" s="14"/>
      <c r="AJ607" s="14"/>
      <c r="AK607" s="14"/>
      <c r="AL607" s="14"/>
      <c r="AM607" s="14"/>
      <c r="AN607" s="14"/>
      <c r="AO607" s="14"/>
      <c r="AP607" s="14"/>
      <c r="AQ607" s="14"/>
      <c r="AR607" s="14"/>
      <c r="AS607" s="14"/>
      <c r="AT607" s="14"/>
      <c r="AU607" s="1"/>
      <c r="AV607" s="1"/>
      <c r="AW607" s="1"/>
      <c r="AX607" s="1"/>
      <c r="AY607" s="1"/>
      <c r="AZ607" s="1"/>
      <c r="BA607" s="1"/>
      <c r="BB607" s="1"/>
      <c r="BC607" s="1"/>
      <c r="BD607" s="1"/>
    </row>
    <row r="608" spans="1:56" ht="15" customHeight="1" x14ac:dyDescent="0.25">
      <c r="A608" s="3"/>
      <c r="B608" s="224" t="s">
        <v>232</v>
      </c>
      <c r="C608" s="224"/>
      <c r="D608" s="224"/>
      <c r="E608" s="224"/>
      <c r="F608" s="224"/>
      <c r="G608" s="224"/>
      <c r="H608" s="224"/>
      <c r="I608" s="23"/>
      <c r="J608" s="286">
        <f>IF(Y588-Z600&lt;0,0,Y588-Z600)</f>
        <v>0</v>
      </c>
      <c r="K608" s="287"/>
      <c r="L608" s="287"/>
      <c r="M608" s="288"/>
      <c r="N608" s="189" t="s">
        <v>153</v>
      </c>
      <c r="O608" s="189"/>
      <c r="P608" s="23"/>
      <c r="Q608" s="23"/>
      <c r="R608" s="7"/>
      <c r="S608" s="7"/>
      <c r="T608" s="7"/>
      <c r="U608" s="7"/>
      <c r="V608" s="14"/>
      <c r="W608" s="23"/>
      <c r="X608" s="23"/>
      <c r="Y608" s="14"/>
      <c r="Z608" s="8"/>
      <c r="AA608" s="8"/>
      <c r="AB608" s="8"/>
      <c r="AC608" s="8"/>
      <c r="AD608" s="8"/>
      <c r="AE608" s="8"/>
      <c r="AF608" s="23"/>
      <c r="AG608" s="23"/>
      <c r="AH608" s="14"/>
      <c r="AI608" s="14"/>
      <c r="AJ608" s="14"/>
      <c r="AK608" s="14"/>
      <c r="AL608" s="14"/>
      <c r="AM608" s="14"/>
      <c r="AN608" s="14"/>
      <c r="AO608" s="14"/>
      <c r="AP608" s="14"/>
      <c r="AQ608" s="14"/>
      <c r="AR608" s="14"/>
      <c r="AS608" s="14"/>
      <c r="AT608" s="14"/>
      <c r="AU608" s="1"/>
      <c r="AV608" s="1"/>
      <c r="AW608" s="1"/>
      <c r="AX608" s="1"/>
      <c r="AY608" s="1"/>
      <c r="AZ608" s="1"/>
      <c r="BA608" s="1"/>
      <c r="BB608" s="1"/>
      <c r="BC608" s="1"/>
      <c r="BD608" s="1"/>
    </row>
    <row r="609" spans="1:56" ht="2.25" customHeight="1" x14ac:dyDescent="0.25">
      <c r="A609" s="3"/>
      <c r="B609" s="14"/>
      <c r="C609" s="14"/>
      <c r="D609" s="14"/>
      <c r="E609" s="14"/>
      <c r="F609" s="14"/>
      <c r="G609" s="14"/>
      <c r="H609" s="14"/>
      <c r="I609" s="14"/>
      <c r="J609" s="14"/>
      <c r="K609" s="14"/>
      <c r="L609" s="14"/>
      <c r="M609" s="14"/>
      <c r="N609" s="14"/>
      <c r="O609" s="14"/>
      <c r="P609" s="14"/>
      <c r="Q609" s="14"/>
      <c r="R609" s="14"/>
      <c r="S609" s="14"/>
      <c r="T609" s="14"/>
      <c r="U609" s="14"/>
      <c r="V609" s="16"/>
      <c r="W609" s="16"/>
      <c r="X609" s="16"/>
      <c r="Y609" s="16"/>
      <c r="Z609" s="16"/>
      <c r="AA609" s="16"/>
      <c r="AB609" s="16"/>
      <c r="AC609" s="16"/>
      <c r="AD609" s="16"/>
      <c r="AE609" s="14"/>
      <c r="AF609" s="14"/>
      <c r="AG609" s="14"/>
      <c r="AH609" s="14"/>
      <c r="AI609" s="14"/>
      <c r="AJ609" s="14"/>
      <c r="AK609" s="14"/>
      <c r="AL609" s="14"/>
      <c r="AM609" s="14"/>
      <c r="AN609" s="14"/>
      <c r="AO609" s="14"/>
      <c r="AP609" s="14"/>
      <c r="AQ609" s="14"/>
      <c r="AR609" s="14"/>
      <c r="AS609" s="14"/>
      <c r="AT609" s="14"/>
      <c r="AU609" s="1"/>
      <c r="AV609" s="1"/>
      <c r="AW609" s="1"/>
      <c r="AX609" s="1"/>
      <c r="AY609" s="1"/>
      <c r="AZ609" s="1"/>
      <c r="BA609" s="1"/>
      <c r="BB609" s="1"/>
      <c r="BC609" s="1"/>
      <c r="BD609" s="1"/>
    </row>
    <row r="610" spans="1:56" ht="15" customHeight="1" x14ac:dyDescent="0.25">
      <c r="A610" s="3"/>
      <c r="B610" s="224" t="s">
        <v>234</v>
      </c>
      <c r="C610" s="224"/>
      <c r="D610" s="224"/>
      <c r="E610" s="224"/>
      <c r="F610" s="224"/>
      <c r="G610" s="224"/>
      <c r="H610" s="224"/>
      <c r="I610" s="23"/>
      <c r="J610" s="286">
        <f>IF(Y590-Z602&lt;0,0,Y590-Z602)</f>
        <v>0</v>
      </c>
      <c r="K610" s="287"/>
      <c r="L610" s="287"/>
      <c r="M610" s="288"/>
      <c r="N610" s="189" t="s">
        <v>153</v>
      </c>
      <c r="O610" s="189"/>
      <c r="P610" s="23"/>
      <c r="Q610" s="23"/>
      <c r="R610" s="7"/>
      <c r="S610" s="7"/>
      <c r="T610" s="7"/>
      <c r="U610" s="7"/>
      <c r="V610" s="14"/>
      <c r="W610" s="23"/>
      <c r="X610" s="23"/>
      <c r="Y610" s="14"/>
      <c r="Z610" s="8"/>
      <c r="AA610" s="8"/>
      <c r="AB610" s="8"/>
      <c r="AC610" s="8"/>
      <c r="AD610" s="8"/>
      <c r="AE610" s="8"/>
      <c r="AF610" s="23"/>
      <c r="AG610" s="23"/>
      <c r="AH610" s="14"/>
      <c r="AI610" s="14"/>
      <c r="AJ610" s="14"/>
      <c r="AK610" s="14"/>
      <c r="AL610" s="14"/>
      <c r="AM610" s="14"/>
      <c r="AN610" s="14"/>
      <c r="AO610" s="14"/>
      <c r="AP610" s="14"/>
      <c r="AQ610" s="14"/>
      <c r="AR610" s="14"/>
      <c r="AS610" s="14"/>
      <c r="AT610" s="14"/>
      <c r="AU610" s="1"/>
      <c r="AV610" s="1"/>
      <c r="AW610" s="1"/>
      <c r="AX610" s="1"/>
      <c r="AY610" s="1"/>
      <c r="AZ610" s="1"/>
      <c r="BA610" s="1"/>
      <c r="BB610" s="1"/>
      <c r="BC610" s="1"/>
      <c r="BD610" s="1"/>
    </row>
    <row r="611" spans="1:56" ht="2.25" customHeight="1" x14ac:dyDescent="0.25">
      <c r="A611" s="3"/>
      <c r="B611" s="14"/>
      <c r="C611" s="14"/>
      <c r="D611" s="14"/>
      <c r="E611" s="14"/>
      <c r="F611" s="14"/>
      <c r="G611" s="14"/>
      <c r="H611" s="14"/>
      <c r="I611" s="14"/>
      <c r="J611" s="14"/>
      <c r="K611" s="14"/>
      <c r="L611" s="14"/>
      <c r="M611" s="14"/>
      <c r="N611" s="14"/>
      <c r="O611" s="14"/>
      <c r="P611" s="14"/>
      <c r="Q611" s="14"/>
      <c r="R611" s="14"/>
      <c r="S611" s="14"/>
      <c r="T611" s="14"/>
      <c r="U611" s="14"/>
      <c r="V611" s="16"/>
      <c r="W611" s="16"/>
      <c r="X611" s="16"/>
      <c r="Y611" s="16"/>
      <c r="Z611" s="16"/>
      <c r="AA611" s="16"/>
      <c r="AB611" s="16"/>
      <c r="AC611" s="16"/>
      <c r="AD611" s="16"/>
      <c r="AE611" s="14"/>
      <c r="AF611" s="14"/>
      <c r="AG611" s="14"/>
      <c r="AH611" s="14"/>
      <c r="AI611" s="14"/>
      <c r="AJ611" s="14"/>
      <c r="AK611" s="14"/>
      <c r="AL611" s="14"/>
      <c r="AM611" s="14"/>
      <c r="AN611" s="14"/>
      <c r="AO611" s="14"/>
      <c r="AP611" s="14"/>
      <c r="AQ611" s="14"/>
      <c r="AR611" s="14"/>
      <c r="AS611" s="14"/>
      <c r="AT611" s="14"/>
      <c r="AU611" s="1"/>
      <c r="AV611" s="1"/>
      <c r="AW611" s="1"/>
      <c r="AX611" s="1"/>
      <c r="AY611" s="1"/>
      <c r="AZ611" s="1"/>
      <c r="BA611" s="1"/>
      <c r="BB611" s="1"/>
      <c r="BC611" s="1"/>
      <c r="BD611" s="1"/>
    </row>
    <row r="612" spans="1:56" ht="15" customHeight="1" x14ac:dyDescent="0.25">
      <c r="A612" s="3"/>
      <c r="B612" s="224" t="s">
        <v>235</v>
      </c>
      <c r="C612" s="224"/>
      <c r="D612" s="224"/>
      <c r="E612" s="224"/>
      <c r="F612" s="224"/>
      <c r="G612" s="224"/>
      <c r="H612" s="224"/>
      <c r="I612" s="23"/>
      <c r="J612" s="286">
        <f>IF(Y592-Z604&lt;0,0,Y592-Z604)</f>
        <v>0</v>
      </c>
      <c r="K612" s="287"/>
      <c r="L612" s="287"/>
      <c r="M612" s="288"/>
      <c r="N612" s="189" t="s">
        <v>153</v>
      </c>
      <c r="O612" s="189"/>
      <c r="P612" s="23"/>
      <c r="Q612" s="23"/>
      <c r="R612" s="7"/>
      <c r="S612" s="7"/>
      <c r="T612" s="7"/>
      <c r="U612" s="7"/>
      <c r="V612" s="14"/>
      <c r="W612" s="23"/>
      <c r="X612" s="23"/>
      <c r="Y612" s="14"/>
      <c r="Z612" s="8"/>
      <c r="AA612" s="8"/>
      <c r="AB612" s="8"/>
      <c r="AC612" s="8"/>
      <c r="AD612" s="8"/>
      <c r="AE612" s="8"/>
      <c r="AF612" s="23"/>
      <c r="AG612" s="23"/>
      <c r="AH612" s="14"/>
      <c r="AI612" s="14"/>
      <c r="AJ612" s="14"/>
      <c r="AK612" s="14"/>
      <c r="AL612" s="14"/>
      <c r="AM612" s="14"/>
      <c r="AN612" s="14"/>
      <c r="AO612" s="14"/>
      <c r="AP612" s="14"/>
      <c r="AQ612" s="14"/>
      <c r="AR612" s="14"/>
      <c r="AS612" s="14"/>
      <c r="AT612" s="14"/>
      <c r="AU612" s="1"/>
      <c r="AV612" s="1"/>
      <c r="AW612" s="1"/>
      <c r="AX612" s="1"/>
      <c r="AY612" s="1"/>
      <c r="AZ612" s="1"/>
      <c r="BA612" s="1"/>
      <c r="BB612" s="1"/>
      <c r="BC612" s="1"/>
      <c r="BD612" s="1"/>
    </row>
    <row r="613" spans="1:56" ht="15" customHeight="1" x14ac:dyDescent="0.25">
      <c r="A613" s="3"/>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
      <c r="AV613" s="1"/>
      <c r="AW613" s="1"/>
      <c r="AX613" s="1"/>
      <c r="AY613" s="1"/>
      <c r="AZ613" s="1"/>
      <c r="BA613" s="1"/>
      <c r="BB613" s="1"/>
      <c r="BC613" s="1"/>
      <c r="BD613" s="1"/>
    </row>
    <row r="614" spans="1:56" ht="32.25" customHeight="1" x14ac:dyDescent="0.25">
      <c r="A614" s="3">
        <v>55</v>
      </c>
      <c r="B614" s="168" t="s">
        <v>238</v>
      </c>
      <c r="C614" s="159"/>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c r="AL614" s="159"/>
      <c r="AM614" s="159"/>
      <c r="AN614" s="159"/>
      <c r="AO614" s="159"/>
      <c r="AP614" s="159"/>
      <c r="AQ614" s="14"/>
      <c r="AR614" s="14"/>
      <c r="AS614" s="14"/>
      <c r="AT614" s="14"/>
      <c r="AU614" s="1"/>
      <c r="AV614" s="1"/>
      <c r="AW614" s="1"/>
      <c r="AX614" s="1"/>
      <c r="AY614" s="1"/>
      <c r="AZ614" s="1"/>
      <c r="BA614" s="1"/>
      <c r="BB614" s="1"/>
      <c r="BC614" s="1"/>
      <c r="BD614" s="1"/>
    </row>
    <row r="615" spans="1:56" ht="2.25" customHeight="1" x14ac:dyDescent="0.25">
      <c r="A615" s="3"/>
      <c r="B615" s="14"/>
      <c r="C615" s="14"/>
      <c r="D615" s="14"/>
      <c r="E615" s="14"/>
      <c r="F615" s="14"/>
      <c r="G615" s="14"/>
      <c r="H615" s="14"/>
      <c r="I615" s="14"/>
      <c r="J615" s="14"/>
      <c r="K615" s="14"/>
      <c r="L615" s="14"/>
      <c r="M615" s="14"/>
      <c r="N615" s="13"/>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
      <c r="AV615" s="1"/>
      <c r="AW615" s="1"/>
      <c r="AX615" s="1"/>
      <c r="AY615" s="1"/>
      <c r="AZ615" s="1"/>
      <c r="BA615" s="1"/>
      <c r="BB615" s="1"/>
      <c r="BC615" s="1"/>
      <c r="BD615" s="1"/>
    </row>
    <row r="616" spans="1:56" ht="15" customHeight="1" x14ac:dyDescent="0.25">
      <c r="A616" s="3"/>
      <c r="B616" s="14"/>
      <c r="C616" s="14"/>
      <c r="D616" s="14"/>
      <c r="E616" s="14"/>
      <c r="F616" s="14"/>
      <c r="G616" s="14"/>
      <c r="H616" s="14"/>
      <c r="I616" s="14"/>
      <c r="J616" s="14"/>
      <c r="K616" s="14"/>
      <c r="L616" s="14"/>
      <c r="M616" s="14"/>
      <c r="N616" s="14"/>
      <c r="O616" s="14"/>
      <c r="P616" s="14"/>
      <c r="Q616" s="179" t="s">
        <v>205</v>
      </c>
      <c r="R616" s="183"/>
      <c r="S616" s="183"/>
      <c r="T616" s="183"/>
      <c r="U616" s="183"/>
      <c r="V616" s="183"/>
      <c r="W616" s="183"/>
      <c r="X616" s="183"/>
      <c r="Y616" s="14"/>
      <c r="Z616" s="179" t="s">
        <v>231</v>
      </c>
      <c r="AA616" s="179"/>
      <c r="AB616" s="179"/>
      <c r="AC616" s="179"/>
      <c r="AD616" s="179"/>
      <c r="AE616" s="179"/>
      <c r="AF616" s="179"/>
      <c r="AG616" s="179"/>
      <c r="AH616" s="113"/>
      <c r="AI616" s="113"/>
      <c r="AJ616" s="14"/>
      <c r="AK616" s="14"/>
      <c r="AL616" s="14"/>
      <c r="AM616" s="14"/>
      <c r="AN616" s="14"/>
      <c r="AO616" s="14"/>
      <c r="AP616" s="14"/>
      <c r="AQ616" s="14"/>
      <c r="AR616" s="14"/>
      <c r="AS616" s="14"/>
      <c r="AT616" s="14"/>
      <c r="AU616" s="1"/>
      <c r="AV616" s="1"/>
      <c r="AW616" s="1"/>
      <c r="AX616" s="1"/>
      <c r="AY616" s="1"/>
      <c r="AZ616" s="1"/>
      <c r="BA616" s="1"/>
      <c r="BB616" s="1"/>
      <c r="BC616" s="1"/>
      <c r="BD616" s="1"/>
    </row>
    <row r="617" spans="1:56" ht="2.25" customHeight="1" x14ac:dyDescent="0.25">
      <c r="A617" s="3"/>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
      <c r="AV617" s="1"/>
      <c r="AW617" s="1"/>
      <c r="AX617" s="1"/>
      <c r="AY617" s="1"/>
      <c r="AZ617" s="1"/>
      <c r="BA617" s="1"/>
      <c r="BB617" s="1"/>
      <c r="BC617" s="1"/>
      <c r="BD617" s="1"/>
    </row>
    <row r="618" spans="1:56" ht="15" customHeight="1" x14ac:dyDescent="0.25">
      <c r="A618" s="3"/>
      <c r="B618" s="103" t="s">
        <v>197</v>
      </c>
      <c r="C618" s="113"/>
      <c r="D618" s="113"/>
      <c r="E618" s="113"/>
      <c r="F618" s="113"/>
      <c r="G618" s="113"/>
      <c r="H618" s="113"/>
      <c r="I618" s="113"/>
      <c r="J618" s="113"/>
      <c r="K618" s="113"/>
      <c r="L618" s="113"/>
      <c r="M618" s="113"/>
      <c r="N618" s="113"/>
      <c r="O618" s="113"/>
      <c r="P618" s="14"/>
      <c r="Q618" s="176"/>
      <c r="R618" s="177"/>
      <c r="S618" s="177"/>
      <c r="T618" s="177"/>
      <c r="U618" s="177"/>
      <c r="V618" s="178"/>
      <c r="W618" s="113" t="s">
        <v>153</v>
      </c>
      <c r="X618" s="113"/>
      <c r="Y618" s="14"/>
      <c r="Z618" s="180"/>
      <c r="AA618" s="181"/>
      <c r="AB618" s="181"/>
      <c r="AC618" s="181"/>
      <c r="AD618" s="181"/>
      <c r="AE618" s="181"/>
      <c r="AF618" s="181"/>
      <c r="AG618" s="182"/>
      <c r="AH618" s="113" t="s">
        <v>233</v>
      </c>
      <c r="AI618" s="113"/>
      <c r="AJ618" s="14"/>
      <c r="AK618" s="14"/>
      <c r="AL618" s="14"/>
      <c r="AM618" s="14"/>
      <c r="AN618" s="14"/>
      <c r="AO618" s="14"/>
      <c r="AP618" s="14"/>
      <c r="AQ618" s="14"/>
      <c r="AR618" s="14"/>
      <c r="AS618" s="14"/>
      <c r="AT618" s="14"/>
      <c r="AU618" s="1"/>
      <c r="AV618" s="1"/>
      <c r="AW618" s="1"/>
      <c r="AX618" s="1"/>
      <c r="AY618" s="1"/>
      <c r="AZ618" s="1"/>
      <c r="BA618" s="1"/>
      <c r="BB618" s="1"/>
      <c r="BC618" s="1"/>
      <c r="BD618" s="1"/>
    </row>
    <row r="619" spans="1:56" ht="2.25" customHeight="1" x14ac:dyDescent="0.25">
      <c r="A619" s="3"/>
      <c r="B619" s="14"/>
      <c r="C619" s="14"/>
      <c r="D619" s="14"/>
      <c r="E619" s="14"/>
      <c r="F619" s="14"/>
      <c r="G619" s="14"/>
      <c r="H619" s="14"/>
      <c r="I619" s="14"/>
      <c r="J619" s="14"/>
      <c r="K619" s="14"/>
      <c r="L619" s="14"/>
      <c r="M619" s="14"/>
      <c r="N619" s="14"/>
      <c r="O619" s="13"/>
      <c r="P619" s="13"/>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
      <c r="AV619" s="1"/>
      <c r="AW619" s="1"/>
      <c r="AX619" s="1"/>
      <c r="AY619" s="1"/>
      <c r="AZ619" s="1"/>
      <c r="BA619" s="1"/>
      <c r="BB619" s="1"/>
      <c r="BC619" s="1"/>
      <c r="BD619" s="1"/>
    </row>
    <row r="620" spans="1:56" ht="15" customHeight="1" x14ac:dyDescent="0.25">
      <c r="A620" s="3"/>
      <c r="B620" s="103" t="s">
        <v>239</v>
      </c>
      <c r="C620" s="113"/>
      <c r="D620" s="113"/>
      <c r="E620" s="113"/>
      <c r="F620" s="113"/>
      <c r="G620" s="113"/>
      <c r="H620" s="113"/>
      <c r="I620" s="113"/>
      <c r="J620" s="113"/>
      <c r="K620" s="113"/>
      <c r="L620" s="113"/>
      <c r="M620" s="113"/>
      <c r="N620" s="113"/>
      <c r="O620" s="113"/>
      <c r="P620" s="14"/>
      <c r="Q620" s="176"/>
      <c r="R620" s="177"/>
      <c r="S620" s="177"/>
      <c r="T620" s="177"/>
      <c r="U620" s="177"/>
      <c r="V620" s="178"/>
      <c r="W620" s="113" t="s">
        <v>153</v>
      </c>
      <c r="X620" s="113"/>
      <c r="Y620" s="14"/>
      <c r="Z620" s="180"/>
      <c r="AA620" s="181"/>
      <c r="AB620" s="181"/>
      <c r="AC620" s="181"/>
      <c r="AD620" s="181"/>
      <c r="AE620" s="181"/>
      <c r="AF620" s="181"/>
      <c r="AG620" s="182"/>
      <c r="AH620" s="113" t="s">
        <v>233</v>
      </c>
      <c r="AI620" s="113"/>
      <c r="AJ620" s="14"/>
      <c r="AK620" s="14"/>
      <c r="AL620" s="14"/>
      <c r="AM620" s="14"/>
      <c r="AN620" s="14"/>
      <c r="AO620" s="14"/>
      <c r="AP620" s="14"/>
      <c r="AQ620" s="14"/>
      <c r="AR620" s="14"/>
      <c r="AS620" s="14"/>
      <c r="AT620" s="14"/>
      <c r="AU620" s="1"/>
      <c r="AV620" s="1"/>
      <c r="AW620" s="1"/>
      <c r="AX620" s="1"/>
      <c r="AY620" s="1"/>
      <c r="AZ620" s="1"/>
      <c r="BA620" s="1"/>
      <c r="BB620" s="1"/>
      <c r="BC620" s="1"/>
      <c r="BD620" s="1"/>
    </row>
    <row r="621" spans="1:56" ht="2.25" customHeight="1" x14ac:dyDescent="0.25">
      <c r="A621" s="3"/>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
      <c r="AV621" s="1"/>
      <c r="AW621" s="1"/>
      <c r="AX621" s="1"/>
      <c r="AY621" s="1"/>
      <c r="AZ621" s="1"/>
      <c r="BA621" s="1"/>
      <c r="BB621" s="1"/>
      <c r="BC621" s="1"/>
      <c r="BD621" s="1"/>
    </row>
    <row r="622" spans="1:56" ht="15" customHeight="1" x14ac:dyDescent="0.25">
      <c r="A622" s="3"/>
      <c r="B622" s="103" t="s">
        <v>198</v>
      </c>
      <c r="C622" s="113"/>
      <c r="D622" s="113"/>
      <c r="E622" s="113"/>
      <c r="F622" s="113"/>
      <c r="G622" s="113"/>
      <c r="H622" s="113"/>
      <c r="I622" s="113"/>
      <c r="J622" s="113"/>
      <c r="K622" s="113"/>
      <c r="L622" s="113"/>
      <c r="M622" s="113"/>
      <c r="N622" s="113"/>
      <c r="O622" s="113"/>
      <c r="P622" s="16"/>
      <c r="Q622" s="176"/>
      <c r="R622" s="177"/>
      <c r="S622" s="177"/>
      <c r="T622" s="177"/>
      <c r="U622" s="177"/>
      <c r="V622" s="178"/>
      <c r="W622" s="113" t="s">
        <v>153</v>
      </c>
      <c r="X622" s="113"/>
      <c r="Y622" s="14"/>
      <c r="Z622" s="180"/>
      <c r="AA622" s="181"/>
      <c r="AB622" s="181"/>
      <c r="AC622" s="181"/>
      <c r="AD622" s="181"/>
      <c r="AE622" s="181"/>
      <c r="AF622" s="181"/>
      <c r="AG622" s="182"/>
      <c r="AH622" s="113" t="s">
        <v>233</v>
      </c>
      <c r="AI622" s="113"/>
      <c r="AJ622" s="14"/>
      <c r="AK622" s="14"/>
      <c r="AL622" s="14"/>
      <c r="AM622" s="14"/>
      <c r="AN622" s="14"/>
      <c r="AO622" s="14"/>
      <c r="AP622" s="14"/>
      <c r="AQ622" s="14"/>
      <c r="AR622" s="14"/>
      <c r="AS622" s="14"/>
      <c r="AT622" s="14"/>
      <c r="AU622" s="1"/>
      <c r="AV622" s="1"/>
      <c r="AW622" s="1"/>
      <c r="AX622" s="1"/>
      <c r="AY622" s="1"/>
      <c r="AZ622" s="1"/>
      <c r="BA622" s="1"/>
      <c r="BB622" s="1"/>
      <c r="BC622" s="1"/>
      <c r="BD622" s="1"/>
    </row>
    <row r="623" spans="1:56" ht="2.25" customHeight="1" x14ac:dyDescent="0.25">
      <c r="A623" s="3"/>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
      <c r="AV623" s="1"/>
      <c r="AW623" s="1"/>
      <c r="AX623" s="1"/>
      <c r="AY623" s="1"/>
      <c r="AZ623" s="1"/>
      <c r="BA623" s="1"/>
      <c r="BB623" s="1"/>
      <c r="BC623" s="1"/>
      <c r="BD623" s="1"/>
    </row>
    <row r="624" spans="1:56" ht="15" customHeight="1" x14ac:dyDescent="0.25">
      <c r="A624" s="3"/>
      <c r="B624" s="103" t="s">
        <v>199</v>
      </c>
      <c r="C624" s="113"/>
      <c r="D624" s="113"/>
      <c r="E624" s="113"/>
      <c r="F624" s="113"/>
      <c r="G624" s="113"/>
      <c r="H624" s="113"/>
      <c r="I624" s="113"/>
      <c r="J624" s="113"/>
      <c r="K624" s="113"/>
      <c r="L624" s="113"/>
      <c r="M624" s="113"/>
      <c r="N624" s="113"/>
      <c r="O624" s="113"/>
      <c r="P624" s="14"/>
      <c r="Q624" s="176"/>
      <c r="R624" s="177"/>
      <c r="S624" s="177"/>
      <c r="T624" s="177"/>
      <c r="U624" s="177"/>
      <c r="V624" s="178"/>
      <c r="W624" s="113" t="s">
        <v>153</v>
      </c>
      <c r="X624" s="113"/>
      <c r="Y624" s="14"/>
      <c r="Z624" s="180"/>
      <c r="AA624" s="181"/>
      <c r="AB624" s="181"/>
      <c r="AC624" s="181"/>
      <c r="AD624" s="181"/>
      <c r="AE624" s="181"/>
      <c r="AF624" s="181"/>
      <c r="AG624" s="182"/>
      <c r="AH624" s="113" t="s">
        <v>233</v>
      </c>
      <c r="AI624" s="113"/>
      <c r="AJ624" s="14"/>
      <c r="AK624" s="14"/>
      <c r="AL624" s="14"/>
      <c r="AM624" s="14"/>
      <c r="AN624" s="14"/>
      <c r="AO624" s="14"/>
      <c r="AP624" s="14"/>
      <c r="AQ624" s="14"/>
      <c r="AR624" s="14"/>
      <c r="AS624" s="14"/>
      <c r="AT624" s="14"/>
      <c r="AU624" s="1"/>
      <c r="AV624" s="1"/>
      <c r="AW624" s="1"/>
      <c r="AX624" s="1"/>
      <c r="AY624" s="1"/>
      <c r="AZ624" s="1"/>
      <c r="BA624" s="1"/>
      <c r="BB624" s="1"/>
      <c r="BC624" s="1"/>
      <c r="BD624" s="1"/>
    </row>
    <row r="625" spans="1:56" ht="15" customHeight="1" x14ac:dyDescent="0.25">
      <c r="A625" s="12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4"/>
      <c r="AR625" s="14"/>
      <c r="AS625" s="14"/>
      <c r="AT625" s="14"/>
      <c r="AU625" s="1"/>
      <c r="AV625" s="1"/>
      <c r="AW625" s="1"/>
      <c r="AX625" s="1"/>
      <c r="AY625" s="1"/>
      <c r="AZ625" s="1"/>
      <c r="BA625" s="1"/>
      <c r="BB625" s="1"/>
      <c r="BC625" s="1"/>
      <c r="BD625" s="1"/>
    </row>
    <row r="626" spans="1:56" ht="15" customHeight="1" x14ac:dyDescent="0.25">
      <c r="A626" s="3">
        <v>56</v>
      </c>
      <c r="B626" s="125" t="s">
        <v>240</v>
      </c>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c r="AF626" s="166"/>
      <c r="AG626" s="166"/>
      <c r="AH626" s="166"/>
      <c r="AI626" s="166"/>
      <c r="AJ626" s="166"/>
      <c r="AK626" s="166"/>
      <c r="AL626" s="166"/>
      <c r="AM626" s="166"/>
      <c r="AN626" s="166"/>
      <c r="AO626" s="166"/>
      <c r="AP626" s="166"/>
      <c r="AQ626" s="14"/>
      <c r="AR626" s="14"/>
      <c r="AS626" s="14"/>
      <c r="AT626" s="14"/>
      <c r="AU626" s="1"/>
      <c r="AV626" s="1"/>
      <c r="AW626" s="1"/>
      <c r="AX626" s="1"/>
      <c r="AY626" s="1"/>
      <c r="AZ626" s="1"/>
      <c r="BA626" s="1"/>
      <c r="BB626" s="1"/>
      <c r="BC626" s="1"/>
      <c r="BD626" s="1"/>
    </row>
    <row r="627" spans="1:56" ht="24" customHeight="1" x14ac:dyDescent="0.25">
      <c r="A627" s="3"/>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4"/>
      <c r="AR627" s="14"/>
      <c r="AS627" s="14"/>
      <c r="AT627" s="14"/>
      <c r="AU627" s="1"/>
      <c r="AV627" s="1"/>
      <c r="AW627" s="1"/>
      <c r="AX627" s="1"/>
      <c r="AY627" s="1"/>
      <c r="AZ627" s="1"/>
      <c r="BA627" s="1"/>
      <c r="BB627" s="1"/>
      <c r="BC627" s="1"/>
      <c r="BD627" s="1"/>
    </row>
    <row r="628" spans="1:56" ht="2.25" customHeight="1" x14ac:dyDescent="0.25">
      <c r="A628" s="3"/>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
      <c r="AV628" s="1"/>
      <c r="AW628" s="1"/>
      <c r="AX628" s="1"/>
      <c r="AY628" s="1"/>
      <c r="AZ628" s="1"/>
      <c r="BA628" s="1"/>
      <c r="BB628" s="1"/>
      <c r="BC628" s="1"/>
      <c r="BD628" s="1"/>
    </row>
    <row r="629" spans="1:56" ht="15" customHeight="1" x14ac:dyDescent="0.25">
      <c r="A629" s="3"/>
      <c r="B629" s="16"/>
      <c r="C629" s="16"/>
      <c r="D629" s="16"/>
      <c r="E629" s="16"/>
      <c r="F629" s="16"/>
      <c r="G629" s="16"/>
      <c r="H629" s="16"/>
      <c r="I629" s="16"/>
      <c r="J629" s="16"/>
      <c r="K629" s="16"/>
      <c r="L629" s="16"/>
      <c r="M629" s="16"/>
      <c r="N629" s="16"/>
      <c r="O629" s="16"/>
      <c r="P629" s="16"/>
      <c r="Q629" s="179" t="s">
        <v>205</v>
      </c>
      <c r="R629" s="179"/>
      <c r="S629" s="179"/>
      <c r="T629" s="179"/>
      <c r="U629" s="179"/>
      <c r="V629" s="179"/>
      <c r="W629" s="179"/>
      <c r="X629" s="179"/>
      <c r="Y629" s="14"/>
      <c r="Z629" s="9"/>
      <c r="AA629" s="9"/>
      <c r="AB629" s="9"/>
      <c r="AC629" s="9"/>
      <c r="AD629" s="9"/>
      <c r="AE629" s="9"/>
      <c r="AF629" s="9"/>
      <c r="AG629" s="9"/>
      <c r="AH629" s="14"/>
      <c r="AI629" s="14"/>
      <c r="AJ629" s="14"/>
      <c r="AK629" s="14"/>
      <c r="AL629" s="14"/>
      <c r="AM629" s="14"/>
      <c r="AN629" s="14"/>
      <c r="AO629" s="14"/>
      <c r="AP629" s="14"/>
      <c r="AQ629" s="14"/>
      <c r="AR629" s="14"/>
      <c r="AS629" s="14"/>
      <c r="AT629" s="14"/>
      <c r="AU629" s="1"/>
      <c r="AV629" s="1"/>
      <c r="AW629" s="1"/>
      <c r="AX629" s="1"/>
      <c r="AY629" s="1"/>
      <c r="AZ629" s="1"/>
      <c r="BA629" s="1"/>
      <c r="BB629" s="1"/>
      <c r="BC629" s="1"/>
      <c r="BD629" s="1"/>
    </row>
    <row r="630" spans="1:56" ht="2.25" customHeight="1" x14ac:dyDescent="0.25">
      <c r="A630" s="3"/>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
      <c r="AV630" s="1"/>
      <c r="AW630" s="1"/>
      <c r="AX630" s="1"/>
      <c r="AY630" s="1"/>
      <c r="AZ630" s="1"/>
      <c r="BA630" s="1"/>
      <c r="BB630" s="1"/>
      <c r="BC630" s="1"/>
      <c r="BD630" s="1"/>
    </row>
    <row r="631" spans="1:56" ht="15" customHeight="1" x14ac:dyDescent="0.25">
      <c r="A631" s="3"/>
      <c r="B631" s="103" t="s">
        <v>197</v>
      </c>
      <c r="C631" s="113"/>
      <c r="D631" s="113"/>
      <c r="E631" s="113"/>
      <c r="F631" s="113"/>
      <c r="G631" s="113"/>
      <c r="H631" s="113"/>
      <c r="I631" s="113"/>
      <c r="J631" s="113"/>
      <c r="K631" s="113"/>
      <c r="L631" s="113"/>
      <c r="M631" s="113"/>
      <c r="N631" s="113"/>
      <c r="O631" s="113"/>
      <c r="P631" s="14"/>
      <c r="Q631" s="173"/>
      <c r="R631" s="174"/>
      <c r="S631" s="174"/>
      <c r="T631" s="174"/>
      <c r="U631" s="174"/>
      <c r="V631" s="175"/>
      <c r="W631" s="113" t="s">
        <v>153</v>
      </c>
      <c r="X631" s="113"/>
      <c r="Y631" s="14"/>
      <c r="Z631" s="9"/>
      <c r="AA631" s="9"/>
      <c r="AB631" s="9"/>
      <c r="AC631" s="9"/>
      <c r="AD631" s="9"/>
      <c r="AE631" s="9"/>
      <c r="AF631" s="9"/>
      <c r="AG631" s="9"/>
      <c r="AH631" s="14"/>
      <c r="AI631" s="14"/>
      <c r="AJ631" s="14"/>
      <c r="AK631" s="14"/>
      <c r="AL631" s="14"/>
      <c r="AM631" s="14"/>
      <c r="AN631" s="14"/>
      <c r="AO631" s="14"/>
      <c r="AP631" s="14"/>
      <c r="AQ631" s="14"/>
      <c r="AR631" s="14"/>
      <c r="AS631" s="14"/>
      <c r="AT631" s="14"/>
      <c r="AU631" s="1"/>
      <c r="AV631" s="1"/>
      <c r="AW631" s="1"/>
      <c r="AX631" s="1"/>
      <c r="AY631" s="1"/>
      <c r="AZ631" s="1"/>
      <c r="BA631" s="1"/>
      <c r="BB631" s="1"/>
      <c r="BC631" s="1"/>
      <c r="BD631" s="1"/>
    </row>
    <row r="632" spans="1:56" ht="2.25" customHeight="1" x14ac:dyDescent="0.25">
      <c r="A632" s="3"/>
      <c r="B632" s="14"/>
      <c r="C632" s="14"/>
      <c r="D632" s="14"/>
      <c r="E632" s="14"/>
      <c r="F632" s="14"/>
      <c r="G632" s="14"/>
      <c r="H632" s="14"/>
      <c r="I632" s="14"/>
      <c r="J632" s="14"/>
      <c r="K632" s="14"/>
      <c r="L632" s="14"/>
      <c r="M632" s="14"/>
      <c r="N632" s="14"/>
      <c r="O632" s="14"/>
      <c r="P632" s="14"/>
      <c r="Q632" s="50"/>
      <c r="R632" s="50"/>
      <c r="S632" s="50"/>
      <c r="T632" s="50"/>
      <c r="U632" s="50"/>
      <c r="V632" s="50"/>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
      <c r="AV632" s="1"/>
      <c r="AW632" s="1"/>
      <c r="AX632" s="1"/>
      <c r="AY632" s="1"/>
      <c r="AZ632" s="1"/>
      <c r="BA632" s="1"/>
      <c r="BB632" s="1"/>
      <c r="BC632" s="1"/>
      <c r="BD632" s="1"/>
    </row>
    <row r="633" spans="1:56" ht="15" customHeight="1" x14ac:dyDescent="0.25">
      <c r="A633" s="3"/>
      <c r="B633" s="103" t="s">
        <v>239</v>
      </c>
      <c r="C633" s="113"/>
      <c r="D633" s="113"/>
      <c r="E633" s="113"/>
      <c r="F633" s="113"/>
      <c r="G633" s="113"/>
      <c r="H633" s="113"/>
      <c r="I633" s="113"/>
      <c r="J633" s="113"/>
      <c r="K633" s="113"/>
      <c r="L633" s="113"/>
      <c r="M633" s="113"/>
      <c r="N633" s="113"/>
      <c r="O633" s="113"/>
      <c r="P633" s="14"/>
      <c r="Q633" s="173"/>
      <c r="R633" s="174"/>
      <c r="S633" s="174"/>
      <c r="T633" s="174"/>
      <c r="U633" s="174"/>
      <c r="V633" s="175"/>
      <c r="W633" s="113" t="s">
        <v>153</v>
      </c>
      <c r="X633" s="113"/>
      <c r="Y633" s="14"/>
      <c r="Z633" s="9"/>
      <c r="AA633" s="9"/>
      <c r="AB633" s="9"/>
      <c r="AC633" s="9"/>
      <c r="AD633" s="9"/>
      <c r="AE633" s="9"/>
      <c r="AF633" s="9"/>
      <c r="AG633" s="9"/>
      <c r="AH633" s="14"/>
      <c r="AI633" s="14"/>
      <c r="AJ633" s="14"/>
      <c r="AK633" s="14"/>
      <c r="AL633" s="14"/>
      <c r="AM633" s="14"/>
      <c r="AN633" s="14"/>
      <c r="AO633" s="14"/>
      <c r="AP633" s="14"/>
      <c r="AQ633" s="14"/>
      <c r="AR633" s="14"/>
      <c r="AS633" s="14"/>
      <c r="AT633" s="14"/>
      <c r="AU633" s="1"/>
      <c r="AV633" s="1"/>
      <c r="AW633" s="1"/>
      <c r="AX633" s="1"/>
      <c r="AY633" s="1"/>
      <c r="AZ633" s="1"/>
      <c r="BA633" s="1"/>
      <c r="BB633" s="1"/>
      <c r="BC633" s="1"/>
      <c r="BD633" s="1"/>
    </row>
    <row r="634" spans="1:56" ht="2.25" customHeight="1" x14ac:dyDescent="0.25">
      <c r="A634" s="3"/>
      <c r="B634" s="14"/>
      <c r="C634" s="14"/>
      <c r="D634" s="14"/>
      <c r="E634" s="14"/>
      <c r="F634" s="14"/>
      <c r="G634" s="14"/>
      <c r="H634" s="14"/>
      <c r="I634" s="14"/>
      <c r="J634" s="14"/>
      <c r="K634" s="14"/>
      <c r="L634" s="14"/>
      <c r="M634" s="14"/>
      <c r="N634" s="14"/>
      <c r="O634" s="14"/>
      <c r="P634" s="14"/>
      <c r="Q634" s="50"/>
      <c r="R634" s="50"/>
      <c r="S634" s="50"/>
      <c r="T634" s="50"/>
      <c r="U634" s="50"/>
      <c r="V634" s="50"/>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
      <c r="AV634" s="1"/>
      <c r="AW634" s="1"/>
      <c r="AX634" s="1"/>
      <c r="AY634" s="1"/>
      <c r="AZ634" s="1"/>
      <c r="BA634" s="1"/>
      <c r="BB634" s="1"/>
      <c r="BC634" s="1"/>
      <c r="BD634" s="1"/>
    </row>
    <row r="635" spans="1:56" ht="15" customHeight="1" x14ac:dyDescent="0.25">
      <c r="A635" s="3"/>
      <c r="B635" s="103" t="s">
        <v>198</v>
      </c>
      <c r="C635" s="113"/>
      <c r="D635" s="113"/>
      <c r="E635" s="113"/>
      <c r="F635" s="113"/>
      <c r="G635" s="113"/>
      <c r="H635" s="113"/>
      <c r="I635" s="113"/>
      <c r="J635" s="113"/>
      <c r="K635" s="113"/>
      <c r="L635" s="113"/>
      <c r="M635" s="113"/>
      <c r="N635" s="113"/>
      <c r="O635" s="113"/>
      <c r="P635" s="16"/>
      <c r="Q635" s="173"/>
      <c r="R635" s="174"/>
      <c r="S635" s="174"/>
      <c r="T635" s="174"/>
      <c r="U635" s="174"/>
      <c r="V635" s="175"/>
      <c r="W635" s="113" t="s">
        <v>153</v>
      </c>
      <c r="X635" s="113"/>
      <c r="Y635" s="14"/>
      <c r="Z635" s="9"/>
      <c r="AA635" s="9"/>
      <c r="AB635" s="9"/>
      <c r="AC635" s="9"/>
      <c r="AD635" s="9"/>
      <c r="AE635" s="9"/>
      <c r="AF635" s="9"/>
      <c r="AG635" s="9"/>
      <c r="AH635" s="14"/>
      <c r="AI635" s="14"/>
      <c r="AJ635" s="14"/>
      <c r="AK635" s="14"/>
      <c r="AL635" s="14"/>
      <c r="AM635" s="14"/>
      <c r="AN635" s="14"/>
      <c r="AO635" s="14"/>
      <c r="AP635" s="14"/>
      <c r="AQ635" s="14"/>
      <c r="AR635" s="14"/>
      <c r="AS635" s="14"/>
      <c r="AT635" s="14"/>
      <c r="AU635" s="1"/>
      <c r="AV635" s="1"/>
      <c r="AW635" s="1"/>
      <c r="AX635" s="1"/>
      <c r="AY635" s="1"/>
      <c r="AZ635" s="1"/>
      <c r="BA635" s="1"/>
      <c r="BB635" s="1"/>
      <c r="BC635" s="1"/>
      <c r="BD635" s="1"/>
    </row>
    <row r="636" spans="1:56" ht="2.25" customHeight="1" x14ac:dyDescent="0.25">
      <c r="A636" s="3"/>
      <c r="B636" s="14"/>
      <c r="C636" s="14"/>
      <c r="D636" s="14"/>
      <c r="E636" s="14"/>
      <c r="F636" s="14"/>
      <c r="G636" s="14"/>
      <c r="H636" s="14"/>
      <c r="I636" s="14"/>
      <c r="J636" s="14"/>
      <c r="K636" s="14"/>
      <c r="L636" s="14"/>
      <c r="M636" s="14"/>
      <c r="N636" s="14"/>
      <c r="O636" s="14"/>
      <c r="P636" s="14"/>
      <c r="Q636" s="50"/>
      <c r="R636" s="50"/>
      <c r="S636" s="50"/>
      <c r="T636" s="50"/>
      <c r="U636" s="50"/>
      <c r="V636" s="50"/>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
      <c r="AV636" s="1"/>
      <c r="AW636" s="1"/>
      <c r="AX636" s="1"/>
      <c r="AY636" s="1"/>
      <c r="AZ636" s="1"/>
      <c r="BA636" s="1"/>
      <c r="BB636" s="1"/>
      <c r="BC636" s="1"/>
      <c r="BD636" s="1"/>
    </row>
    <row r="637" spans="1:56" ht="15" customHeight="1" x14ac:dyDescent="0.25">
      <c r="A637" s="3"/>
      <c r="B637" s="103" t="s">
        <v>199</v>
      </c>
      <c r="C637" s="113"/>
      <c r="D637" s="113"/>
      <c r="E637" s="113"/>
      <c r="F637" s="113"/>
      <c r="G637" s="113"/>
      <c r="H637" s="113"/>
      <c r="I637" s="113"/>
      <c r="J637" s="113"/>
      <c r="K637" s="113"/>
      <c r="L637" s="113"/>
      <c r="M637" s="113"/>
      <c r="N637" s="113"/>
      <c r="O637" s="113"/>
      <c r="P637" s="14"/>
      <c r="Q637" s="173"/>
      <c r="R637" s="174"/>
      <c r="S637" s="174"/>
      <c r="T637" s="174"/>
      <c r="U637" s="174"/>
      <c r="V637" s="175"/>
      <c r="W637" s="113" t="s">
        <v>153</v>
      </c>
      <c r="X637" s="113"/>
      <c r="Y637" s="14"/>
      <c r="Z637" s="9"/>
      <c r="AA637" s="9"/>
      <c r="AB637" s="9"/>
      <c r="AC637" s="9"/>
      <c r="AD637" s="9"/>
      <c r="AE637" s="9"/>
      <c r="AF637" s="9"/>
      <c r="AG637" s="9"/>
      <c r="AH637" s="14"/>
      <c r="AI637" s="14"/>
      <c r="AJ637" s="14"/>
      <c r="AK637" s="14"/>
      <c r="AL637" s="14"/>
      <c r="AM637" s="14"/>
      <c r="AN637" s="14"/>
      <c r="AO637" s="14"/>
      <c r="AP637" s="14"/>
      <c r="AQ637" s="14"/>
      <c r="AR637" s="14"/>
      <c r="AS637" s="14"/>
      <c r="AT637" s="14"/>
      <c r="AU637" s="1"/>
      <c r="AV637" s="1"/>
      <c r="AW637" s="1"/>
      <c r="AX637" s="1"/>
      <c r="AY637" s="1"/>
      <c r="AZ637" s="1"/>
      <c r="BA637" s="1"/>
      <c r="BB637" s="1"/>
      <c r="BC637" s="1"/>
      <c r="BD637" s="1"/>
    </row>
    <row r="638" spans="1:56" ht="2.25" customHeight="1" x14ac:dyDescent="0.25">
      <c r="A638" s="3"/>
      <c r="B638" s="13"/>
      <c r="C638" s="14"/>
      <c r="D638" s="14"/>
      <c r="E638" s="14"/>
      <c r="F638" s="14"/>
      <c r="G638" s="14"/>
      <c r="H638" s="14"/>
      <c r="I638" s="14"/>
      <c r="J638" s="14"/>
      <c r="K638" s="14"/>
      <c r="L638" s="14"/>
      <c r="M638" s="14"/>
      <c r="N638" s="14"/>
      <c r="O638" s="14"/>
      <c r="P638" s="14"/>
      <c r="Q638" s="6"/>
      <c r="R638" s="6"/>
      <c r="S638" s="6"/>
      <c r="T638" s="6"/>
      <c r="U638" s="6"/>
      <c r="V638" s="6"/>
      <c r="W638" s="14"/>
      <c r="X638" s="14"/>
      <c r="Y638" s="14"/>
      <c r="Z638" s="9"/>
      <c r="AA638" s="9"/>
      <c r="AB638" s="9"/>
      <c r="AC638" s="9"/>
      <c r="AD638" s="9"/>
      <c r="AE638" s="9"/>
      <c r="AF638" s="9"/>
      <c r="AG638" s="9"/>
      <c r="AH638" s="14"/>
      <c r="AI638" s="14"/>
      <c r="AJ638" s="14"/>
      <c r="AK638" s="14"/>
      <c r="AL638" s="14"/>
      <c r="AM638" s="14"/>
      <c r="AN638" s="14"/>
      <c r="AO638" s="14"/>
      <c r="AP638" s="14"/>
      <c r="AQ638" s="14"/>
      <c r="AR638" s="14"/>
      <c r="AS638" s="14"/>
      <c r="AT638" s="14"/>
      <c r="AU638" s="1"/>
      <c r="AV638" s="1"/>
      <c r="AW638" s="1"/>
      <c r="AX638" s="1"/>
      <c r="AY638" s="1"/>
      <c r="AZ638" s="1"/>
      <c r="BA638" s="1"/>
      <c r="BB638" s="1"/>
      <c r="BC638" s="1"/>
      <c r="BD638" s="1"/>
    </row>
    <row r="639" spans="1:56" ht="15"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c r="AO639" s="112"/>
      <c r="AP639" s="112"/>
      <c r="AQ639" s="14"/>
      <c r="AR639" s="14"/>
      <c r="AS639" s="14"/>
      <c r="AT639" s="14"/>
      <c r="AU639" s="1"/>
      <c r="AV639" s="1"/>
      <c r="AW639" s="1"/>
      <c r="AX639" s="1"/>
      <c r="AY639" s="1"/>
      <c r="AZ639" s="1"/>
      <c r="BA639" s="1"/>
      <c r="BB639" s="1"/>
      <c r="BC639" s="1"/>
      <c r="BD639" s="1"/>
    </row>
    <row r="640" spans="1:56" ht="2.25" customHeight="1" x14ac:dyDescent="0.25">
      <c r="A640" s="3"/>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
      <c r="AV640" s="1"/>
      <c r="AW640" s="1"/>
      <c r="AX640" s="1"/>
      <c r="AY640" s="1"/>
      <c r="AZ640" s="1"/>
      <c r="BA640" s="1"/>
      <c r="BB640" s="1"/>
      <c r="BC640" s="1"/>
      <c r="BD640" s="1"/>
    </row>
    <row r="641" spans="1:56" ht="15" customHeight="1" x14ac:dyDescent="0.25">
      <c r="A641" s="3">
        <v>57</v>
      </c>
      <c r="B641" s="190" t="s">
        <v>241</v>
      </c>
      <c r="C641" s="190"/>
      <c r="D641" s="190"/>
      <c r="E641" s="190"/>
      <c r="F641" s="190"/>
      <c r="G641" s="190"/>
      <c r="H641" s="190"/>
      <c r="I641" s="190"/>
      <c r="J641" s="190"/>
      <c r="K641" s="190"/>
      <c r="L641" s="190"/>
      <c r="M641" s="190"/>
      <c r="N641" s="190"/>
      <c r="O641" s="190"/>
      <c r="P641" s="190"/>
      <c r="Q641" s="190"/>
      <c r="R641" s="190"/>
      <c r="S641" s="190"/>
      <c r="T641" s="190"/>
      <c r="U641" s="190"/>
      <c r="V641" s="190"/>
      <c r="W641" s="190"/>
      <c r="X641" s="190"/>
      <c r="Y641" s="190"/>
      <c r="Z641" s="190"/>
      <c r="AA641" s="190"/>
      <c r="AB641" s="190"/>
      <c r="AC641" s="190"/>
      <c r="AD641" s="190"/>
      <c r="AE641" s="190"/>
      <c r="AF641" s="190"/>
      <c r="AG641" s="190"/>
      <c r="AH641" s="190"/>
      <c r="AI641" s="190"/>
      <c r="AJ641" s="190"/>
      <c r="AK641" s="190"/>
      <c r="AL641" s="190"/>
      <c r="AM641" s="190"/>
      <c r="AN641" s="190"/>
      <c r="AO641" s="190"/>
      <c r="AP641" s="190"/>
      <c r="AQ641" s="14"/>
      <c r="AR641" s="14"/>
      <c r="AS641" s="14"/>
      <c r="AT641" s="14"/>
      <c r="AU641" s="1"/>
      <c r="AV641" s="1"/>
      <c r="AW641" s="1"/>
      <c r="AX641" s="1"/>
      <c r="AY641" s="1"/>
      <c r="AZ641" s="1"/>
      <c r="BA641" s="1"/>
      <c r="BB641" s="1"/>
      <c r="BC641" s="1"/>
      <c r="BD641" s="1"/>
    </row>
    <row r="642" spans="1:56" ht="15" customHeight="1" x14ac:dyDescent="0.25">
      <c r="A642" s="3"/>
      <c r="B642" s="16"/>
      <c r="C642" s="16"/>
      <c r="D642" s="16"/>
      <c r="E642" s="16"/>
      <c r="F642" s="16"/>
      <c r="G642" s="16"/>
      <c r="H642" s="16"/>
      <c r="I642" s="16"/>
      <c r="J642" s="16"/>
      <c r="K642" s="16"/>
      <c r="L642" s="16"/>
      <c r="M642" s="16"/>
      <c r="N642" s="16"/>
      <c r="O642" s="16"/>
      <c r="P642" s="16"/>
      <c r="Q642" s="179" t="s">
        <v>205</v>
      </c>
      <c r="R642" s="179"/>
      <c r="S642" s="179"/>
      <c r="T642" s="179"/>
      <c r="U642" s="179"/>
      <c r="V642" s="179"/>
      <c r="W642" s="179"/>
      <c r="X642" s="179"/>
      <c r="Y642" s="14"/>
      <c r="Z642" s="9"/>
      <c r="AA642" s="9"/>
      <c r="AB642" s="9"/>
      <c r="AC642" s="9"/>
      <c r="AD642" s="9"/>
      <c r="AE642" s="9"/>
      <c r="AF642" s="9"/>
      <c r="AG642" s="9"/>
      <c r="AH642" s="14"/>
      <c r="AI642" s="14"/>
      <c r="AJ642" s="14"/>
      <c r="AK642" s="14"/>
      <c r="AL642" s="14"/>
      <c r="AM642" s="14"/>
      <c r="AN642" s="14"/>
      <c r="AO642" s="14"/>
      <c r="AP642" s="14"/>
      <c r="AQ642" s="14"/>
      <c r="AR642" s="14"/>
      <c r="AS642" s="14"/>
      <c r="AT642" s="14"/>
      <c r="AU642" s="1"/>
      <c r="AV642" s="1"/>
      <c r="AW642" s="1"/>
      <c r="AX642" s="1"/>
      <c r="AY642" s="1"/>
      <c r="AZ642" s="1"/>
      <c r="BA642" s="1"/>
      <c r="BB642" s="1"/>
      <c r="BC642" s="1"/>
      <c r="BD642" s="1"/>
    </row>
    <row r="643" spans="1:56" ht="2.25" customHeight="1" x14ac:dyDescent="0.25">
      <c r="A643" s="3"/>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
      <c r="AV643" s="1"/>
      <c r="AW643" s="1"/>
      <c r="AX643" s="1"/>
      <c r="AY643" s="1"/>
      <c r="AZ643" s="1"/>
      <c r="BA643" s="1"/>
      <c r="BB643" s="1"/>
      <c r="BC643" s="1"/>
      <c r="BD643" s="1"/>
    </row>
    <row r="644" spans="1:56" ht="15" customHeight="1" x14ac:dyDescent="0.25">
      <c r="A644" s="3"/>
      <c r="B644" s="103" t="s">
        <v>197</v>
      </c>
      <c r="C644" s="113"/>
      <c r="D644" s="113"/>
      <c r="E644" s="113"/>
      <c r="F644" s="113"/>
      <c r="G644" s="113"/>
      <c r="H644" s="113"/>
      <c r="I644" s="113"/>
      <c r="J644" s="113"/>
      <c r="K644" s="113"/>
      <c r="L644" s="113"/>
      <c r="M644" s="113"/>
      <c r="N644" s="113"/>
      <c r="O644" s="113"/>
      <c r="P644" s="14"/>
      <c r="Q644" s="286">
        <f>IF(Q618-Q631&lt;0,0,Q618-Q631)</f>
        <v>0</v>
      </c>
      <c r="R644" s="287"/>
      <c r="S644" s="287"/>
      <c r="T644" s="287"/>
      <c r="U644" s="287"/>
      <c r="V644" s="288"/>
      <c r="W644" s="113" t="s">
        <v>153</v>
      </c>
      <c r="X644" s="113"/>
      <c r="Y644" s="14"/>
      <c r="Z644" s="9"/>
      <c r="AA644" s="9"/>
      <c r="AB644" s="9"/>
      <c r="AC644" s="9"/>
      <c r="AD644" s="9"/>
      <c r="AE644" s="9"/>
      <c r="AF644" s="9"/>
      <c r="AG644" s="9"/>
      <c r="AH644" s="14"/>
      <c r="AI644" s="14"/>
      <c r="AJ644" s="14"/>
      <c r="AK644" s="14"/>
      <c r="AL644" s="14"/>
      <c r="AM644" s="14"/>
      <c r="AN644" s="14"/>
      <c r="AO644" s="14"/>
      <c r="AP644" s="14"/>
      <c r="AQ644" s="14"/>
      <c r="AR644" s="14"/>
      <c r="AS644" s="14"/>
      <c r="AT644" s="14"/>
      <c r="AU644" s="1"/>
      <c r="AV644" s="1"/>
      <c r="AW644" s="1"/>
      <c r="AX644" s="1"/>
      <c r="AY644" s="1"/>
      <c r="AZ644" s="1"/>
      <c r="BA644" s="1"/>
      <c r="BB644" s="1"/>
      <c r="BC644" s="1"/>
      <c r="BD644" s="1"/>
    </row>
    <row r="645" spans="1:56" ht="2.25" customHeight="1" x14ac:dyDescent="0.25">
      <c r="A645" s="3"/>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
      <c r="AV645" s="1"/>
      <c r="AW645" s="1"/>
      <c r="AX645" s="1"/>
      <c r="AY645" s="1"/>
      <c r="AZ645" s="1"/>
      <c r="BA645" s="1"/>
      <c r="BB645" s="1"/>
      <c r="BC645" s="1"/>
      <c r="BD645" s="1"/>
    </row>
    <row r="646" spans="1:56" ht="15" customHeight="1" x14ac:dyDescent="0.25">
      <c r="A646" s="3"/>
      <c r="B646" s="103" t="s">
        <v>239</v>
      </c>
      <c r="C646" s="113"/>
      <c r="D646" s="113"/>
      <c r="E646" s="113"/>
      <c r="F646" s="113"/>
      <c r="G646" s="113"/>
      <c r="H646" s="113"/>
      <c r="I646" s="113"/>
      <c r="J646" s="113"/>
      <c r="K646" s="113"/>
      <c r="L646" s="113"/>
      <c r="M646" s="113"/>
      <c r="N646" s="113"/>
      <c r="O646" s="113"/>
      <c r="P646" s="14"/>
      <c r="Q646" s="286">
        <f>IF(Q620-Q633&lt;0,0,Q620-Q633)</f>
        <v>0</v>
      </c>
      <c r="R646" s="287"/>
      <c r="S646" s="287"/>
      <c r="T646" s="287"/>
      <c r="U646" s="287"/>
      <c r="V646" s="288"/>
      <c r="W646" s="113" t="s">
        <v>153</v>
      </c>
      <c r="X646" s="113"/>
      <c r="Y646" s="14"/>
      <c r="Z646" s="9"/>
      <c r="AA646" s="9"/>
      <c r="AB646" s="9"/>
      <c r="AC646" s="9"/>
      <c r="AD646" s="9"/>
      <c r="AE646" s="9"/>
      <c r="AF646" s="9"/>
      <c r="AG646" s="9"/>
      <c r="AH646" s="14"/>
      <c r="AI646" s="14"/>
      <c r="AJ646" s="14"/>
      <c r="AK646" s="14"/>
      <c r="AL646" s="14"/>
      <c r="AM646" s="14"/>
      <c r="AN646" s="14"/>
      <c r="AO646" s="14"/>
      <c r="AP646" s="14"/>
      <c r="AQ646" s="14"/>
      <c r="AR646" s="14"/>
      <c r="AS646" s="14"/>
      <c r="AT646" s="14"/>
      <c r="AU646" s="1"/>
      <c r="AV646" s="1"/>
      <c r="AW646" s="1"/>
      <c r="AX646" s="1"/>
      <c r="AY646" s="1"/>
      <c r="AZ646" s="1"/>
      <c r="BA646" s="1"/>
      <c r="BB646" s="1"/>
      <c r="BC646" s="1"/>
      <c r="BD646" s="1"/>
    </row>
    <row r="647" spans="1:56" ht="2.25" customHeight="1" x14ac:dyDescent="0.25">
      <c r="A647" s="3"/>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
      <c r="AV647" s="1"/>
      <c r="AW647" s="1"/>
      <c r="AX647" s="1"/>
      <c r="AY647" s="1"/>
      <c r="AZ647" s="1"/>
      <c r="BA647" s="1"/>
      <c r="BB647" s="1"/>
      <c r="BC647" s="1"/>
      <c r="BD647" s="1"/>
    </row>
    <row r="648" spans="1:56" ht="15" customHeight="1" x14ac:dyDescent="0.25">
      <c r="A648" s="3"/>
      <c r="B648" s="103" t="s">
        <v>198</v>
      </c>
      <c r="C648" s="113"/>
      <c r="D648" s="113"/>
      <c r="E648" s="113"/>
      <c r="F648" s="113"/>
      <c r="G648" s="113"/>
      <c r="H648" s="113"/>
      <c r="I648" s="113"/>
      <c r="J648" s="113"/>
      <c r="K648" s="113"/>
      <c r="L648" s="113"/>
      <c r="M648" s="113"/>
      <c r="N648" s="113"/>
      <c r="O648" s="113"/>
      <c r="P648" s="16"/>
      <c r="Q648" s="286">
        <f>IF(Q622-Q635&lt;0,0,Q622-Q635)</f>
        <v>0</v>
      </c>
      <c r="R648" s="287"/>
      <c r="S648" s="287"/>
      <c r="T648" s="287"/>
      <c r="U648" s="287"/>
      <c r="V648" s="288"/>
      <c r="W648" s="113" t="s">
        <v>153</v>
      </c>
      <c r="X648" s="113"/>
      <c r="Y648" s="14"/>
      <c r="Z648" s="9"/>
      <c r="AA648" s="9"/>
      <c r="AB648" s="9"/>
      <c r="AC648" s="9"/>
      <c r="AD648" s="9"/>
      <c r="AE648" s="9"/>
      <c r="AF648" s="9"/>
      <c r="AG648" s="9"/>
      <c r="AH648" s="14"/>
      <c r="AI648" s="14"/>
      <c r="AJ648" s="14"/>
      <c r="AK648" s="14"/>
      <c r="AL648" s="14"/>
      <c r="AM648" s="14"/>
      <c r="AN648" s="14"/>
      <c r="AO648" s="14"/>
      <c r="AP648" s="14"/>
      <c r="AQ648" s="14"/>
      <c r="AR648" s="14"/>
      <c r="AS648" s="14"/>
      <c r="AT648" s="14"/>
      <c r="AU648" s="1"/>
      <c r="AV648" s="1"/>
      <c r="AW648" s="1"/>
      <c r="AX648" s="1"/>
      <c r="AY648" s="1"/>
      <c r="AZ648" s="1"/>
      <c r="BA648" s="1"/>
      <c r="BB648" s="1"/>
      <c r="BC648" s="1"/>
      <c r="BD648" s="1"/>
    </row>
    <row r="649" spans="1:56" ht="2.25" customHeight="1" x14ac:dyDescent="0.25">
      <c r="A649" s="3"/>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
      <c r="AV649" s="1"/>
      <c r="AW649" s="1"/>
      <c r="AX649" s="1"/>
      <c r="AY649" s="1"/>
      <c r="AZ649" s="1"/>
      <c r="BA649" s="1"/>
      <c r="BB649" s="1"/>
      <c r="BC649" s="1"/>
      <c r="BD649" s="1"/>
    </row>
    <row r="650" spans="1:56" ht="15" customHeight="1" x14ac:dyDescent="0.25">
      <c r="A650" s="3"/>
      <c r="B650" s="103" t="s">
        <v>199</v>
      </c>
      <c r="C650" s="113"/>
      <c r="D650" s="113"/>
      <c r="E650" s="113"/>
      <c r="F650" s="113"/>
      <c r="G650" s="113"/>
      <c r="H650" s="113"/>
      <c r="I650" s="113"/>
      <c r="J650" s="113"/>
      <c r="K650" s="113"/>
      <c r="L650" s="113"/>
      <c r="M650" s="113"/>
      <c r="N650" s="113"/>
      <c r="O650" s="113"/>
      <c r="P650" s="14"/>
      <c r="Q650" s="286">
        <f>IF(Q624-Q637&lt;0,0,Q624-Q637)</f>
        <v>0</v>
      </c>
      <c r="R650" s="287"/>
      <c r="S650" s="287"/>
      <c r="T650" s="287"/>
      <c r="U650" s="287"/>
      <c r="V650" s="288"/>
      <c r="W650" s="113" t="s">
        <v>153</v>
      </c>
      <c r="X650" s="113"/>
      <c r="Y650" s="14"/>
      <c r="Z650" s="9"/>
      <c r="AA650" s="9"/>
      <c r="AB650" s="9"/>
      <c r="AC650" s="9"/>
      <c r="AD650" s="9"/>
      <c r="AE650" s="9"/>
      <c r="AF650" s="9"/>
      <c r="AG650" s="9"/>
      <c r="AH650" s="14"/>
      <c r="AI650" s="14"/>
      <c r="AJ650" s="14"/>
      <c r="AK650" s="14"/>
      <c r="AL650" s="14"/>
      <c r="AM650" s="14"/>
      <c r="AN650" s="14"/>
      <c r="AO650" s="14"/>
      <c r="AP650" s="14"/>
      <c r="AQ650" s="14"/>
      <c r="AR650" s="14"/>
      <c r="AS650" s="14"/>
      <c r="AT650" s="14"/>
      <c r="AU650" s="1"/>
      <c r="AV650" s="1"/>
      <c r="AW650" s="1"/>
      <c r="AX650" s="1"/>
      <c r="AY650" s="1"/>
      <c r="AZ650" s="1"/>
      <c r="BA650" s="1"/>
      <c r="BB650" s="1"/>
      <c r="BC650" s="1"/>
      <c r="BD650" s="1"/>
    </row>
    <row r="651" spans="1:56" ht="15" customHeight="1" x14ac:dyDescent="0.25">
      <c r="A651" s="3"/>
      <c r="B651" s="13"/>
      <c r="C651" s="14"/>
      <c r="D651" s="14"/>
      <c r="E651" s="14"/>
      <c r="F651" s="14"/>
      <c r="G651" s="14"/>
      <c r="H651" s="14"/>
      <c r="I651" s="14"/>
      <c r="J651" s="14"/>
      <c r="K651" s="14"/>
      <c r="L651" s="14"/>
      <c r="M651" s="14"/>
      <c r="N651" s="14"/>
      <c r="O651" s="14"/>
      <c r="P651" s="14"/>
      <c r="Q651" s="6"/>
      <c r="R651" s="6"/>
      <c r="S651" s="6"/>
      <c r="T651" s="6"/>
      <c r="U651" s="6"/>
      <c r="V651" s="6"/>
      <c r="W651" s="14"/>
      <c r="X651" s="14"/>
      <c r="Y651" s="14"/>
      <c r="Z651" s="9"/>
      <c r="AA651" s="9"/>
      <c r="AB651" s="9"/>
      <c r="AC651" s="9"/>
      <c r="AD651" s="9"/>
      <c r="AE651" s="9"/>
      <c r="AF651" s="9"/>
      <c r="AG651" s="9"/>
      <c r="AH651" s="14"/>
      <c r="AI651" s="14"/>
      <c r="AJ651" s="14"/>
      <c r="AK651" s="14"/>
      <c r="AL651" s="14"/>
      <c r="AM651" s="14"/>
      <c r="AN651" s="14"/>
      <c r="AO651" s="14"/>
      <c r="AP651" s="14"/>
      <c r="AQ651" s="14"/>
      <c r="AR651" s="14"/>
      <c r="AS651" s="14"/>
      <c r="AT651" s="14"/>
      <c r="AU651" s="1"/>
      <c r="AV651" s="1"/>
      <c r="AW651" s="1"/>
      <c r="AX651" s="1"/>
      <c r="AY651" s="1"/>
      <c r="AZ651" s="1"/>
      <c r="BA651" s="1"/>
      <c r="BB651" s="1"/>
      <c r="BC651" s="1"/>
      <c r="BD651" s="1"/>
    </row>
    <row r="652" spans="1:56" ht="15" customHeight="1" x14ac:dyDescent="0.25">
      <c r="A652" s="3"/>
      <c r="B652" s="144" t="s">
        <v>242</v>
      </c>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c r="AK652" s="144"/>
      <c r="AL652" s="144"/>
      <c r="AM652" s="144"/>
      <c r="AN652" s="144"/>
      <c r="AO652" s="144"/>
      <c r="AP652" s="144"/>
      <c r="AQ652" s="14"/>
      <c r="AR652" s="14"/>
      <c r="AS652" s="14"/>
      <c r="AT652" s="14"/>
      <c r="AU652" s="1"/>
      <c r="AV652" s="1"/>
      <c r="AW652" s="1"/>
      <c r="AX652" s="1"/>
      <c r="AY652" s="1"/>
      <c r="AZ652" s="1"/>
      <c r="BA652" s="1"/>
      <c r="BB652" s="1"/>
      <c r="BC652" s="1"/>
      <c r="BD652" s="1"/>
    </row>
    <row r="653" spans="1:56" ht="2.25" customHeight="1" x14ac:dyDescent="0.25">
      <c r="A653" s="3"/>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4"/>
      <c r="AR653" s="14"/>
      <c r="AS653" s="14"/>
      <c r="AT653" s="14"/>
      <c r="AU653" s="1"/>
      <c r="AV653" s="1"/>
      <c r="AW653" s="1"/>
      <c r="AX653" s="1"/>
      <c r="AY653" s="1"/>
      <c r="AZ653" s="1"/>
      <c r="BA653" s="1"/>
      <c r="BB653" s="1"/>
      <c r="BC653" s="1"/>
      <c r="BD653" s="1"/>
    </row>
    <row r="654" spans="1:56" s="93" customFormat="1" ht="15" customHeight="1" x14ac:dyDescent="0.3">
      <c r="A654" s="18">
        <v>58</v>
      </c>
      <c r="B654" s="324" t="s">
        <v>243</v>
      </c>
      <c r="C654" s="324"/>
      <c r="D654" s="324"/>
      <c r="E654" s="324"/>
      <c r="F654" s="324"/>
      <c r="G654" s="324"/>
      <c r="H654" s="324"/>
      <c r="I654" s="324"/>
      <c r="J654" s="324"/>
      <c r="K654" s="324"/>
      <c r="L654" s="324"/>
      <c r="M654" s="324"/>
      <c r="N654" s="324"/>
      <c r="O654" s="324"/>
      <c r="P654" s="324"/>
      <c r="Q654" s="324"/>
      <c r="R654" s="324"/>
      <c r="S654" s="324"/>
      <c r="T654" s="324"/>
      <c r="U654" s="324"/>
      <c r="V654" s="324"/>
      <c r="W654" s="324"/>
      <c r="X654" s="324"/>
      <c r="Y654" s="324"/>
      <c r="Z654" s="324"/>
      <c r="AA654" s="324"/>
      <c r="AB654" s="324"/>
      <c r="AC654" s="324"/>
      <c r="AD654" s="324"/>
      <c r="AE654" s="324"/>
      <c r="AF654" s="324"/>
      <c r="AG654" s="324"/>
      <c r="AH654" s="324"/>
      <c r="AI654" s="324"/>
      <c r="AJ654" s="324"/>
      <c r="AK654" s="324"/>
      <c r="AL654" s="324"/>
      <c r="AM654" s="324"/>
      <c r="AN654" s="324"/>
      <c r="AO654" s="324"/>
      <c r="AP654" s="324"/>
      <c r="AQ654" s="14"/>
      <c r="AR654" s="14"/>
      <c r="AS654" s="14"/>
      <c r="AT654" s="14"/>
      <c r="AU654" s="14"/>
      <c r="AV654" s="14"/>
      <c r="AW654" s="14"/>
      <c r="AX654" s="14"/>
      <c r="AY654" s="14"/>
      <c r="AZ654" s="14"/>
      <c r="BA654" s="14"/>
      <c r="BB654" s="14"/>
      <c r="BC654" s="14"/>
      <c r="BD654" s="14"/>
    </row>
    <row r="655" spans="1:56" s="93" customFormat="1" ht="15" customHeight="1" x14ac:dyDescent="0.3">
      <c r="A655" s="18"/>
      <c r="B655" s="324"/>
      <c r="C655" s="324"/>
      <c r="D655" s="324"/>
      <c r="E655" s="324"/>
      <c r="F655" s="324"/>
      <c r="G655" s="324"/>
      <c r="H655" s="324"/>
      <c r="I655" s="324"/>
      <c r="J655" s="324"/>
      <c r="K655" s="324"/>
      <c r="L655" s="324"/>
      <c r="M655" s="324"/>
      <c r="N655" s="324"/>
      <c r="O655" s="324"/>
      <c r="P655" s="324"/>
      <c r="Q655" s="324"/>
      <c r="R655" s="324"/>
      <c r="S655" s="324"/>
      <c r="T655" s="324"/>
      <c r="U655" s="324"/>
      <c r="V655" s="324"/>
      <c r="W655" s="324"/>
      <c r="X655" s="324"/>
      <c r="Y655" s="324"/>
      <c r="Z655" s="324"/>
      <c r="AA655" s="324"/>
      <c r="AB655" s="324"/>
      <c r="AC655" s="324"/>
      <c r="AD655" s="324"/>
      <c r="AE655" s="324"/>
      <c r="AF655" s="324"/>
      <c r="AG655" s="324"/>
      <c r="AH655" s="324"/>
      <c r="AI655" s="324"/>
      <c r="AJ655" s="324"/>
      <c r="AK655" s="324"/>
      <c r="AL655" s="324"/>
      <c r="AM655" s="324"/>
      <c r="AN655" s="324"/>
      <c r="AO655" s="324"/>
      <c r="AP655" s="324"/>
      <c r="AQ655" s="14"/>
      <c r="AR655" s="14"/>
      <c r="AS655" s="14"/>
      <c r="AT655" s="14"/>
      <c r="AU655" s="14"/>
      <c r="AV655" s="14"/>
      <c r="AW655" s="14"/>
      <c r="AX655" s="14"/>
      <c r="AY655" s="14"/>
      <c r="AZ655" s="14"/>
      <c r="BA655" s="14"/>
      <c r="BB655" s="14"/>
      <c r="BC655" s="14"/>
      <c r="BD655" s="14"/>
    </row>
    <row r="656" spans="1:56" ht="15" customHeight="1" x14ac:dyDescent="0.25">
      <c r="A656" s="3">
        <v>59</v>
      </c>
      <c r="B656" s="125" t="s">
        <v>244</v>
      </c>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4"/>
      <c r="AR656" s="14"/>
      <c r="AS656" s="14"/>
      <c r="AT656" s="14"/>
      <c r="AU656" s="1"/>
      <c r="AV656" s="1"/>
      <c r="AW656" s="1"/>
      <c r="AX656" s="1"/>
      <c r="AY656" s="1"/>
      <c r="AZ656" s="1"/>
      <c r="BA656" s="1"/>
      <c r="BB656" s="1"/>
      <c r="BC656" s="1"/>
      <c r="BD656" s="1"/>
    </row>
    <row r="657" spans="1:56" ht="89.25" customHeight="1" x14ac:dyDescent="0.25">
      <c r="A657" s="3"/>
      <c r="B657" s="124" t="s">
        <v>245</v>
      </c>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4"/>
      <c r="AR657" s="14"/>
      <c r="AS657" s="14"/>
      <c r="AT657" s="14"/>
      <c r="AU657" s="1"/>
      <c r="AV657" s="1"/>
      <c r="AW657" s="1"/>
      <c r="AX657" s="1"/>
      <c r="AY657" s="1"/>
      <c r="AZ657" s="1"/>
      <c r="BA657" s="1"/>
      <c r="BB657" s="1"/>
      <c r="BC657" s="1"/>
      <c r="BD657" s="1"/>
    </row>
    <row r="658" spans="1:56" ht="15" customHeight="1" x14ac:dyDescent="0.25">
      <c r="A658" s="3"/>
      <c r="B658" s="14"/>
      <c r="C658" s="14"/>
      <c r="D658" s="14"/>
      <c r="E658" s="14"/>
      <c r="F658" s="14"/>
      <c r="G658" s="14"/>
      <c r="H658" s="14"/>
      <c r="I658" s="14"/>
      <c r="J658" s="14"/>
      <c r="K658" s="14"/>
      <c r="L658" s="14"/>
      <c r="M658" s="14"/>
      <c r="N658" s="14"/>
      <c r="O658" s="14"/>
      <c r="P658" s="14"/>
      <c r="Q658" s="179" t="s">
        <v>205</v>
      </c>
      <c r="R658" s="179"/>
      <c r="S658" s="179"/>
      <c r="T658" s="179"/>
      <c r="U658" s="179"/>
      <c r="V658" s="179"/>
      <c r="W658" s="179"/>
      <c r="X658" s="179"/>
      <c r="Y658" s="18"/>
      <c r="Z658" s="179" t="s">
        <v>231</v>
      </c>
      <c r="AA658" s="179"/>
      <c r="AB658" s="179"/>
      <c r="AC658" s="179"/>
      <c r="AD658" s="179"/>
      <c r="AE658" s="179"/>
      <c r="AF658" s="179"/>
      <c r="AG658" s="179"/>
      <c r="AH658" s="179"/>
      <c r="AI658" s="179"/>
      <c r="AJ658" s="14"/>
      <c r="AK658" s="14"/>
      <c r="AL658" s="14"/>
      <c r="AM658" s="14"/>
      <c r="AN658" s="14"/>
      <c r="AO658" s="14"/>
      <c r="AP658" s="14"/>
      <c r="AQ658" s="14"/>
      <c r="AR658" s="14"/>
      <c r="AS658" s="14"/>
      <c r="AT658" s="14"/>
      <c r="AU658" s="1"/>
      <c r="AV658" s="1"/>
      <c r="AW658" s="1"/>
      <c r="AX658" s="1"/>
      <c r="AY658" s="1"/>
      <c r="AZ658" s="1"/>
      <c r="BA658" s="1"/>
      <c r="BB658" s="1"/>
      <c r="BC658" s="1"/>
      <c r="BD658" s="1"/>
    </row>
    <row r="659" spans="1:56" ht="2.25" customHeight="1" x14ac:dyDescent="0.25">
      <c r="A659" s="3"/>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
      <c r="AV659" s="1"/>
      <c r="AW659" s="1"/>
      <c r="AX659" s="1"/>
      <c r="AY659" s="1"/>
      <c r="AZ659" s="1"/>
      <c r="BA659" s="1"/>
      <c r="BB659" s="1"/>
      <c r="BC659" s="1"/>
      <c r="BD659" s="1"/>
    </row>
    <row r="660" spans="1:56" ht="15" customHeight="1" x14ac:dyDescent="0.25">
      <c r="A660" s="3"/>
      <c r="B660" s="112" t="s">
        <v>246</v>
      </c>
      <c r="C660" s="112"/>
      <c r="D660" s="112"/>
      <c r="E660" s="112"/>
      <c r="F660" s="112"/>
      <c r="G660" s="112"/>
      <c r="H660" s="112"/>
      <c r="I660" s="112"/>
      <c r="J660" s="112"/>
      <c r="K660" s="112"/>
      <c r="L660" s="112"/>
      <c r="M660" s="112"/>
      <c r="N660" s="112"/>
      <c r="O660" s="112"/>
      <c r="P660" s="16"/>
      <c r="Q660" s="176"/>
      <c r="R660" s="177"/>
      <c r="S660" s="177"/>
      <c r="T660" s="177"/>
      <c r="U660" s="177"/>
      <c r="V660" s="178"/>
      <c r="W660" s="186" t="s">
        <v>153</v>
      </c>
      <c r="X660" s="113"/>
      <c r="Y660" s="14"/>
      <c r="Z660" s="180"/>
      <c r="AA660" s="181"/>
      <c r="AB660" s="181"/>
      <c r="AC660" s="181"/>
      <c r="AD660" s="181"/>
      <c r="AE660" s="181"/>
      <c r="AF660" s="181"/>
      <c r="AG660" s="182"/>
      <c r="AH660" s="186" t="s">
        <v>233</v>
      </c>
      <c r="AI660" s="113"/>
      <c r="AJ660" s="14"/>
      <c r="AK660" s="14"/>
      <c r="AL660" s="14"/>
      <c r="AM660" s="14"/>
      <c r="AN660" s="14"/>
      <c r="AO660" s="14"/>
      <c r="AP660" s="14"/>
      <c r="AQ660" s="14"/>
      <c r="AR660" s="14"/>
      <c r="AS660" s="14"/>
      <c r="AT660" s="14"/>
      <c r="AU660" s="1"/>
      <c r="AV660" s="1"/>
      <c r="AW660" s="1"/>
      <c r="AX660" s="1"/>
      <c r="AY660" s="1"/>
      <c r="AZ660" s="1"/>
      <c r="BA660" s="1"/>
      <c r="BB660" s="1"/>
      <c r="BC660" s="1"/>
      <c r="BD660" s="1"/>
    </row>
    <row r="661" spans="1:56" ht="2.25" customHeight="1" x14ac:dyDescent="0.25">
      <c r="A661" s="3"/>
      <c r="B661" s="14"/>
      <c r="C661" s="14"/>
      <c r="D661" s="14"/>
      <c r="E661" s="14"/>
      <c r="F661" s="14"/>
      <c r="G661" s="14"/>
      <c r="H661" s="14"/>
      <c r="I661" s="14"/>
      <c r="J661" s="14"/>
      <c r="K661" s="14"/>
      <c r="L661" s="14"/>
      <c r="M661" s="14"/>
      <c r="N661" s="14"/>
      <c r="O661" s="13"/>
      <c r="P661" s="13"/>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
      <c r="AV661" s="1"/>
      <c r="AW661" s="1"/>
      <c r="AX661" s="1"/>
      <c r="AY661" s="1"/>
      <c r="AZ661" s="1"/>
      <c r="BA661" s="1"/>
      <c r="BB661" s="1"/>
      <c r="BC661" s="1"/>
      <c r="BD661" s="1"/>
    </row>
    <row r="662" spans="1:56" ht="15" customHeight="1" x14ac:dyDescent="0.25">
      <c r="A662" s="3"/>
      <c r="B662" s="112" t="s">
        <v>234</v>
      </c>
      <c r="C662" s="159"/>
      <c r="D662" s="159"/>
      <c r="E662" s="159"/>
      <c r="F662" s="159"/>
      <c r="G662" s="159"/>
      <c r="H662" s="159"/>
      <c r="I662" s="159"/>
      <c r="J662" s="159"/>
      <c r="K662" s="159"/>
      <c r="L662" s="159"/>
      <c r="M662" s="159"/>
      <c r="N662" s="159"/>
      <c r="O662" s="159"/>
      <c r="P662" s="16"/>
      <c r="Q662" s="176"/>
      <c r="R662" s="177"/>
      <c r="S662" s="177"/>
      <c r="T662" s="177"/>
      <c r="U662" s="177"/>
      <c r="V662" s="178"/>
      <c r="W662" s="113" t="s">
        <v>153</v>
      </c>
      <c r="X662" s="113"/>
      <c r="Y662" s="14"/>
      <c r="Z662" s="180"/>
      <c r="AA662" s="181"/>
      <c r="AB662" s="181"/>
      <c r="AC662" s="181"/>
      <c r="AD662" s="181"/>
      <c r="AE662" s="181"/>
      <c r="AF662" s="181"/>
      <c r="AG662" s="182"/>
      <c r="AH662" s="113" t="s">
        <v>233</v>
      </c>
      <c r="AI662" s="113"/>
      <c r="AJ662" s="14"/>
      <c r="AK662" s="14"/>
      <c r="AL662" s="14"/>
      <c r="AM662" s="14"/>
      <c r="AN662" s="14"/>
      <c r="AO662" s="14"/>
      <c r="AP662" s="14"/>
      <c r="AQ662" s="14"/>
      <c r="AR662" s="14"/>
      <c r="AS662" s="14"/>
      <c r="AT662" s="14"/>
      <c r="AU662" s="1"/>
      <c r="AV662" s="1"/>
      <c r="AW662" s="1"/>
      <c r="AX662" s="1"/>
      <c r="AY662" s="1"/>
      <c r="AZ662" s="1"/>
      <c r="BA662" s="1"/>
      <c r="BB662" s="1"/>
      <c r="BC662" s="1"/>
      <c r="BD662" s="1"/>
    </row>
    <row r="663" spans="1:56" ht="2.25" customHeight="1" x14ac:dyDescent="0.25">
      <c r="A663" s="3"/>
      <c r="B663" s="14"/>
      <c r="C663" s="14"/>
      <c r="D663" s="14"/>
      <c r="E663" s="14"/>
      <c r="F663" s="14"/>
      <c r="G663" s="14"/>
      <c r="H663" s="14"/>
      <c r="I663" s="14"/>
      <c r="J663" s="14"/>
      <c r="K663" s="14"/>
      <c r="L663" s="14"/>
      <c r="M663" s="14"/>
      <c r="N663" s="14"/>
      <c r="O663" s="13"/>
      <c r="P663" s="13"/>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
      <c r="AV663" s="1"/>
      <c r="AW663" s="1"/>
      <c r="AX663" s="1"/>
      <c r="AY663" s="1"/>
      <c r="AZ663" s="1"/>
      <c r="BA663" s="1"/>
      <c r="BB663" s="1"/>
      <c r="BC663" s="1"/>
      <c r="BD663" s="1"/>
    </row>
    <row r="664" spans="1:56" ht="15" customHeight="1" x14ac:dyDescent="0.25">
      <c r="A664" s="3"/>
      <c r="B664" s="112" t="s">
        <v>235</v>
      </c>
      <c r="C664" s="159"/>
      <c r="D664" s="159"/>
      <c r="E664" s="159"/>
      <c r="F664" s="159"/>
      <c r="G664" s="159"/>
      <c r="H664" s="159"/>
      <c r="I664" s="159"/>
      <c r="J664" s="159"/>
      <c r="K664" s="159"/>
      <c r="L664" s="159"/>
      <c r="M664" s="159"/>
      <c r="N664" s="159"/>
      <c r="O664" s="159"/>
      <c r="P664" s="16"/>
      <c r="Q664" s="176"/>
      <c r="R664" s="177"/>
      <c r="S664" s="177"/>
      <c r="T664" s="177"/>
      <c r="U664" s="177"/>
      <c r="V664" s="178"/>
      <c r="W664" s="113" t="s">
        <v>153</v>
      </c>
      <c r="X664" s="113"/>
      <c r="Y664" s="14"/>
      <c r="Z664" s="277">
        <f>IF((Q660+Q662+Q664)&lt;&gt;0,Q664/(Q660+Q662+Q664)*(Z660+Z662),0)</f>
        <v>0</v>
      </c>
      <c r="AA664" s="278"/>
      <c r="AB664" s="278"/>
      <c r="AC664" s="278"/>
      <c r="AD664" s="278"/>
      <c r="AE664" s="278"/>
      <c r="AF664" s="278"/>
      <c r="AG664" s="279"/>
      <c r="AH664" s="113" t="s">
        <v>233</v>
      </c>
      <c r="AI664" s="113"/>
      <c r="AJ664" s="14"/>
      <c r="AK664" s="14"/>
      <c r="AL664" s="14"/>
      <c r="AM664" s="14"/>
      <c r="AN664" s="14"/>
      <c r="AO664" s="14"/>
      <c r="AP664" s="14"/>
      <c r="AQ664" s="14"/>
      <c r="AR664" s="14"/>
      <c r="AS664" s="14"/>
      <c r="AT664" s="14"/>
      <c r="AU664" s="1"/>
      <c r="AV664" s="1"/>
      <c r="AW664" s="1"/>
      <c r="AX664" s="1"/>
      <c r="AY664" s="1"/>
      <c r="AZ664" s="1"/>
      <c r="BA664" s="1"/>
      <c r="BB664" s="1"/>
      <c r="BC664" s="1"/>
      <c r="BD664" s="1"/>
    </row>
    <row r="665" spans="1:56" ht="15" customHeight="1" x14ac:dyDescent="0.25">
      <c r="A665" s="3"/>
      <c r="B665" s="14"/>
      <c r="C665" s="14"/>
      <c r="D665" s="14"/>
      <c r="E665" s="14"/>
      <c r="F665" s="14"/>
      <c r="G665" s="14"/>
      <c r="H665" s="14"/>
      <c r="I665" s="14"/>
      <c r="J665" s="14"/>
      <c r="K665" s="14"/>
      <c r="L665" s="14"/>
      <c r="M665" s="14"/>
      <c r="N665" s="13"/>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
      <c r="AV665" s="1"/>
      <c r="AW665" s="1"/>
      <c r="AX665" s="1"/>
      <c r="AY665" s="1"/>
      <c r="AZ665" s="1"/>
      <c r="BA665" s="1"/>
      <c r="BB665" s="1"/>
      <c r="BC665" s="1"/>
      <c r="BD665" s="1"/>
    </row>
    <row r="666" spans="1:56" ht="15" customHeight="1" x14ac:dyDescent="0.25">
      <c r="A666" s="3">
        <v>60</v>
      </c>
      <c r="B666" s="168" t="s">
        <v>247</v>
      </c>
      <c r="C666" s="159"/>
      <c r="D666" s="159"/>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59"/>
      <c r="AL666" s="159"/>
      <c r="AM666" s="159"/>
      <c r="AN666" s="159"/>
      <c r="AO666" s="159"/>
      <c r="AP666" s="159"/>
      <c r="AQ666" s="14"/>
      <c r="AR666" s="14"/>
      <c r="AS666" s="14"/>
      <c r="AT666" s="14"/>
      <c r="AU666" s="1"/>
      <c r="AV666" s="1"/>
      <c r="AW666" s="1"/>
      <c r="AX666" s="1"/>
      <c r="AY666" s="1"/>
      <c r="AZ666" s="1"/>
      <c r="BA666" s="1"/>
      <c r="BB666" s="1"/>
      <c r="BC666" s="1"/>
      <c r="BD666" s="1"/>
    </row>
    <row r="667" spans="1:56" ht="2.25" customHeight="1" x14ac:dyDescent="0.25">
      <c r="A667" s="3"/>
      <c r="B667" s="14"/>
      <c r="C667" s="14"/>
      <c r="D667" s="14"/>
      <c r="E667" s="14"/>
      <c r="F667" s="14"/>
      <c r="G667" s="14"/>
      <c r="H667" s="14"/>
      <c r="I667" s="14"/>
      <c r="J667" s="14"/>
      <c r="K667" s="14"/>
      <c r="L667" s="14"/>
      <c r="M667" s="14"/>
      <c r="N667" s="13"/>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
      <c r="AV667" s="1"/>
      <c r="AW667" s="1"/>
      <c r="AX667" s="1"/>
      <c r="AY667" s="1"/>
      <c r="AZ667" s="1"/>
      <c r="BA667" s="1"/>
      <c r="BB667" s="1"/>
      <c r="BC667" s="1"/>
      <c r="BD667" s="1"/>
    </row>
    <row r="668" spans="1:56" ht="15" customHeight="1" x14ac:dyDescent="0.25">
      <c r="A668" s="3"/>
      <c r="B668" s="14"/>
      <c r="C668" s="14"/>
      <c r="D668" s="14"/>
      <c r="E668" s="14"/>
      <c r="F668" s="14"/>
      <c r="G668" s="14"/>
      <c r="H668" s="14"/>
      <c r="I668" s="14"/>
      <c r="J668" s="14"/>
      <c r="K668" s="14"/>
      <c r="L668" s="14"/>
      <c r="M668" s="14"/>
      <c r="N668" s="14"/>
      <c r="O668" s="14"/>
      <c r="P668" s="14"/>
      <c r="Q668" s="187" t="s">
        <v>205</v>
      </c>
      <c r="R668" s="188"/>
      <c r="S668" s="188"/>
      <c r="T668" s="188"/>
      <c r="U668" s="188"/>
      <c r="V668" s="188"/>
      <c r="W668" s="188"/>
      <c r="X668" s="188"/>
      <c r="Y668" s="14"/>
      <c r="Z668" s="179" t="s">
        <v>231</v>
      </c>
      <c r="AA668" s="179"/>
      <c r="AB668" s="179"/>
      <c r="AC668" s="179"/>
      <c r="AD668" s="179"/>
      <c r="AE668" s="179"/>
      <c r="AF668" s="179"/>
      <c r="AG668" s="179"/>
      <c r="AH668" s="113"/>
      <c r="AI668" s="113"/>
      <c r="AJ668" s="14"/>
      <c r="AK668" s="14"/>
      <c r="AL668" s="14"/>
      <c r="AM668" s="14"/>
      <c r="AN668" s="14"/>
      <c r="AO668" s="14"/>
      <c r="AP668" s="14"/>
      <c r="AQ668" s="14"/>
      <c r="AR668" s="14"/>
      <c r="AS668" s="14"/>
      <c r="AT668" s="14"/>
      <c r="AU668" s="1"/>
      <c r="AV668" s="1"/>
      <c r="AW668" s="1"/>
      <c r="AX668" s="1"/>
      <c r="AY668" s="1"/>
      <c r="AZ668" s="1"/>
      <c r="BA668" s="1"/>
      <c r="BB668" s="1"/>
      <c r="BC668" s="1"/>
      <c r="BD668" s="1"/>
    </row>
    <row r="669" spans="1:56" ht="2.25" customHeight="1" x14ac:dyDescent="0.25">
      <c r="A669" s="3"/>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
      <c r="AV669" s="1"/>
      <c r="AW669" s="1"/>
      <c r="AX669" s="1"/>
      <c r="AY669" s="1"/>
      <c r="AZ669" s="1"/>
      <c r="BA669" s="1"/>
      <c r="BB669" s="1"/>
      <c r="BC669" s="1"/>
      <c r="BD669" s="1"/>
    </row>
    <row r="670" spans="1:56" ht="15" customHeight="1" x14ac:dyDescent="0.25">
      <c r="A670" s="3"/>
      <c r="B670" s="103" t="s">
        <v>197</v>
      </c>
      <c r="C670" s="113"/>
      <c r="D670" s="113"/>
      <c r="E670" s="113"/>
      <c r="F670" s="113"/>
      <c r="G670" s="113"/>
      <c r="H670" s="113"/>
      <c r="I670" s="113"/>
      <c r="J670" s="113"/>
      <c r="K670" s="113"/>
      <c r="L670" s="113"/>
      <c r="M670" s="113"/>
      <c r="N670" s="113"/>
      <c r="O670" s="113"/>
      <c r="P670" s="14"/>
      <c r="Q670" s="176"/>
      <c r="R670" s="177"/>
      <c r="S670" s="177"/>
      <c r="T670" s="177"/>
      <c r="U670" s="177"/>
      <c r="V670" s="178"/>
      <c r="W670" s="113" t="s">
        <v>153</v>
      </c>
      <c r="X670" s="113"/>
      <c r="Y670" s="14"/>
      <c r="Z670" s="180"/>
      <c r="AA670" s="181"/>
      <c r="AB670" s="181"/>
      <c r="AC670" s="181"/>
      <c r="AD670" s="181"/>
      <c r="AE670" s="181"/>
      <c r="AF670" s="181"/>
      <c r="AG670" s="182"/>
      <c r="AH670" s="113" t="s">
        <v>233</v>
      </c>
      <c r="AI670" s="113"/>
      <c r="AJ670" s="14"/>
      <c r="AK670" s="14"/>
      <c r="AL670" s="14"/>
      <c r="AM670" s="14"/>
      <c r="AN670" s="14"/>
      <c r="AO670" s="14"/>
      <c r="AP670" s="14"/>
      <c r="AQ670" s="14"/>
      <c r="AR670" s="14"/>
      <c r="AS670" s="14"/>
      <c r="AT670" s="14"/>
      <c r="AU670" s="1"/>
      <c r="AV670" s="1"/>
      <c r="AW670" s="1"/>
      <c r="AX670" s="1"/>
      <c r="AY670" s="1"/>
      <c r="AZ670" s="1"/>
      <c r="BA670" s="1"/>
      <c r="BB670" s="1"/>
      <c r="BC670" s="1"/>
      <c r="BD670" s="1"/>
    </row>
    <row r="671" spans="1:56" ht="2.25" customHeight="1" x14ac:dyDescent="0.25">
      <c r="A671" s="3"/>
      <c r="B671" s="14"/>
      <c r="C671" s="14"/>
      <c r="D671" s="14"/>
      <c r="E671" s="14"/>
      <c r="F671" s="14"/>
      <c r="G671" s="14"/>
      <c r="H671" s="14"/>
      <c r="I671" s="14"/>
      <c r="J671" s="14"/>
      <c r="K671" s="14"/>
      <c r="L671" s="14"/>
      <c r="M671" s="14"/>
      <c r="N671" s="14"/>
      <c r="O671" s="13"/>
      <c r="P671" s="13"/>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
      <c r="AV671" s="1"/>
      <c r="AW671" s="1"/>
      <c r="AX671" s="1"/>
      <c r="AY671" s="1"/>
      <c r="AZ671" s="1"/>
      <c r="BA671" s="1"/>
      <c r="BB671" s="1"/>
      <c r="BC671" s="1"/>
      <c r="BD671" s="1"/>
    </row>
    <row r="672" spans="1:56" ht="15" customHeight="1" x14ac:dyDescent="0.25">
      <c r="A672" s="3"/>
      <c r="B672" s="103" t="s">
        <v>239</v>
      </c>
      <c r="C672" s="113"/>
      <c r="D672" s="113"/>
      <c r="E672" s="113"/>
      <c r="F672" s="113"/>
      <c r="G672" s="113"/>
      <c r="H672" s="113"/>
      <c r="I672" s="113"/>
      <c r="J672" s="113"/>
      <c r="K672" s="113"/>
      <c r="L672" s="113"/>
      <c r="M672" s="113"/>
      <c r="N672" s="113"/>
      <c r="O672" s="113"/>
      <c r="P672" s="14"/>
      <c r="Q672" s="176"/>
      <c r="R672" s="177"/>
      <c r="S672" s="177"/>
      <c r="T672" s="177"/>
      <c r="U672" s="177"/>
      <c r="V672" s="178"/>
      <c r="W672" s="113" t="s">
        <v>153</v>
      </c>
      <c r="X672" s="113"/>
      <c r="Y672" s="14"/>
      <c r="Z672" s="180"/>
      <c r="AA672" s="181"/>
      <c r="AB672" s="181"/>
      <c r="AC672" s="181"/>
      <c r="AD672" s="181"/>
      <c r="AE672" s="181"/>
      <c r="AF672" s="181"/>
      <c r="AG672" s="182"/>
      <c r="AH672" s="113" t="s">
        <v>233</v>
      </c>
      <c r="AI672" s="113"/>
      <c r="AJ672" s="14"/>
      <c r="AK672" s="14"/>
      <c r="AL672" s="14"/>
      <c r="AM672" s="14"/>
      <c r="AN672" s="14"/>
      <c r="AO672" s="14"/>
      <c r="AP672" s="14"/>
      <c r="AQ672" s="14"/>
      <c r="AR672" s="14"/>
      <c r="AS672" s="14"/>
      <c r="AT672" s="14"/>
      <c r="AU672" s="1"/>
      <c r="AV672" s="1"/>
      <c r="AW672" s="1"/>
      <c r="AX672" s="1"/>
      <c r="AY672" s="1"/>
      <c r="AZ672" s="1"/>
      <c r="BA672" s="1"/>
      <c r="BB672" s="1"/>
      <c r="BC672" s="1"/>
      <c r="BD672" s="1"/>
    </row>
    <row r="673" spans="1:56" ht="2.25" customHeight="1" x14ac:dyDescent="0.25">
      <c r="A673" s="3"/>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
      <c r="AV673" s="1"/>
      <c r="AW673" s="1"/>
      <c r="AX673" s="1"/>
      <c r="AY673" s="1"/>
      <c r="AZ673" s="1"/>
      <c r="BA673" s="1"/>
      <c r="BB673" s="1"/>
      <c r="BC673" s="1"/>
      <c r="BD673" s="1"/>
    </row>
    <row r="674" spans="1:56" ht="15" customHeight="1" x14ac:dyDescent="0.25">
      <c r="A674" s="3"/>
      <c r="B674" s="103" t="s">
        <v>198</v>
      </c>
      <c r="C674" s="113"/>
      <c r="D674" s="113"/>
      <c r="E674" s="113"/>
      <c r="F674" s="113"/>
      <c r="G674" s="113"/>
      <c r="H674" s="113"/>
      <c r="I674" s="113"/>
      <c r="J674" s="113"/>
      <c r="K674" s="113"/>
      <c r="L674" s="113"/>
      <c r="M674" s="113"/>
      <c r="N674" s="113"/>
      <c r="O674" s="113"/>
      <c r="P674" s="16"/>
      <c r="Q674" s="176"/>
      <c r="R674" s="177"/>
      <c r="S674" s="177"/>
      <c r="T674" s="177"/>
      <c r="U674" s="177"/>
      <c r="V674" s="178"/>
      <c r="W674" s="113" t="s">
        <v>153</v>
      </c>
      <c r="X674" s="113"/>
      <c r="Y674" s="14"/>
      <c r="Z674" s="180"/>
      <c r="AA674" s="181"/>
      <c r="AB674" s="181"/>
      <c r="AC674" s="181"/>
      <c r="AD674" s="181"/>
      <c r="AE674" s="181"/>
      <c r="AF674" s="181"/>
      <c r="AG674" s="182"/>
      <c r="AH674" s="113" t="s">
        <v>233</v>
      </c>
      <c r="AI674" s="113"/>
      <c r="AJ674" s="14"/>
      <c r="AK674" s="14"/>
      <c r="AL674" s="14"/>
      <c r="AM674" s="14"/>
      <c r="AN674" s="14"/>
      <c r="AO674" s="14"/>
      <c r="AP674" s="14"/>
      <c r="AQ674" s="14"/>
      <c r="AR674" s="14"/>
      <c r="AS674" s="14"/>
      <c r="AT674" s="14"/>
      <c r="AU674" s="1"/>
      <c r="AV674" s="1"/>
      <c r="AW674" s="1"/>
      <c r="AX674" s="1"/>
      <c r="AY674" s="1"/>
      <c r="AZ674" s="1"/>
      <c r="BA674" s="1"/>
      <c r="BB674" s="1"/>
      <c r="BC674" s="1"/>
      <c r="BD674" s="1"/>
    </row>
    <row r="675" spans="1:56" ht="2.25" customHeight="1" x14ac:dyDescent="0.25">
      <c r="A675" s="3"/>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
      <c r="AV675" s="1"/>
      <c r="AW675" s="1"/>
      <c r="AX675" s="1"/>
      <c r="AY675" s="1"/>
      <c r="AZ675" s="1"/>
      <c r="BA675" s="1"/>
      <c r="BB675" s="1"/>
      <c r="BC675" s="1"/>
      <c r="BD675" s="1"/>
    </row>
    <row r="676" spans="1:56" ht="14.25" customHeight="1" x14ac:dyDescent="0.25">
      <c r="A676" s="3"/>
      <c r="B676" s="103" t="s">
        <v>199</v>
      </c>
      <c r="C676" s="113"/>
      <c r="D676" s="113"/>
      <c r="E676" s="113"/>
      <c r="F676" s="113"/>
      <c r="G676" s="113"/>
      <c r="H676" s="113"/>
      <c r="I676" s="113"/>
      <c r="J676" s="113"/>
      <c r="K676" s="113"/>
      <c r="L676" s="113"/>
      <c r="M676" s="113"/>
      <c r="N676" s="113"/>
      <c r="O676" s="113"/>
      <c r="P676" s="14"/>
      <c r="Q676" s="176"/>
      <c r="R676" s="177"/>
      <c r="S676" s="177"/>
      <c r="T676" s="177"/>
      <c r="U676" s="177"/>
      <c r="V676" s="178"/>
      <c r="W676" s="113" t="s">
        <v>153</v>
      </c>
      <c r="X676" s="113"/>
      <c r="Y676" s="14"/>
      <c r="Z676" s="180"/>
      <c r="AA676" s="181"/>
      <c r="AB676" s="181"/>
      <c r="AC676" s="181"/>
      <c r="AD676" s="181"/>
      <c r="AE676" s="181"/>
      <c r="AF676" s="181"/>
      <c r="AG676" s="182"/>
      <c r="AH676" s="113" t="s">
        <v>233</v>
      </c>
      <c r="AI676" s="113"/>
      <c r="AJ676" s="14"/>
      <c r="AK676" s="14"/>
      <c r="AL676" s="14"/>
      <c r="AM676" s="14"/>
      <c r="AN676" s="14"/>
      <c r="AO676" s="14"/>
      <c r="AP676" s="14"/>
      <c r="AQ676" s="14"/>
      <c r="AR676" s="14"/>
      <c r="AS676" s="14"/>
      <c r="AT676" s="14"/>
      <c r="AU676" s="1"/>
      <c r="AV676" s="1"/>
      <c r="AW676" s="1"/>
      <c r="AX676" s="1"/>
      <c r="AY676" s="1"/>
      <c r="AZ676" s="1"/>
      <c r="BA676" s="1"/>
      <c r="BB676" s="1"/>
      <c r="BC676" s="1"/>
      <c r="BD676" s="1"/>
    </row>
    <row r="677" spans="1:56" ht="2.25" customHeight="1" x14ac:dyDescent="0.25">
      <c r="A677" s="3"/>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
      <c r="AV677" s="1"/>
      <c r="AW677" s="1"/>
      <c r="AX677" s="1"/>
      <c r="AY677" s="1"/>
      <c r="AZ677" s="1"/>
      <c r="BA677" s="1"/>
      <c r="BB677" s="1"/>
      <c r="BC677" s="1"/>
      <c r="BD677" s="1"/>
    </row>
    <row r="678" spans="1:56" ht="15" customHeight="1" x14ac:dyDescent="0.25">
      <c r="A678" s="3"/>
      <c r="B678" s="13"/>
      <c r="C678" s="14"/>
      <c r="D678" s="14"/>
      <c r="E678" s="14"/>
      <c r="F678" s="14"/>
      <c r="G678" s="14"/>
      <c r="H678" s="14"/>
      <c r="I678" s="14"/>
      <c r="J678" s="14"/>
      <c r="K678" s="14"/>
      <c r="L678" s="14"/>
      <c r="M678" s="14"/>
      <c r="N678" s="14"/>
      <c r="O678" s="14"/>
      <c r="P678" s="14"/>
      <c r="Q678" s="25"/>
      <c r="R678" s="25"/>
      <c r="S678" s="25"/>
      <c r="T678" s="25"/>
      <c r="U678" s="25"/>
      <c r="V678" s="25"/>
      <c r="W678" s="14"/>
      <c r="X678" s="14"/>
      <c r="Y678" s="14"/>
      <c r="Z678" s="9"/>
      <c r="AA678" s="9"/>
      <c r="AB678" s="9"/>
      <c r="AC678" s="9"/>
      <c r="AD678" s="9"/>
      <c r="AE678" s="9"/>
      <c r="AF678" s="9"/>
      <c r="AG678" s="9"/>
      <c r="AH678" s="14"/>
      <c r="AI678" s="14"/>
      <c r="AJ678" s="14"/>
      <c r="AK678" s="14"/>
      <c r="AL678" s="14"/>
      <c r="AM678" s="14"/>
      <c r="AN678" s="14"/>
      <c r="AO678" s="14"/>
      <c r="AP678" s="14"/>
      <c r="AQ678" s="14"/>
      <c r="AR678" s="14"/>
      <c r="AS678" s="14"/>
      <c r="AT678" s="14"/>
      <c r="AU678" s="1"/>
      <c r="AV678" s="1"/>
      <c r="AW678" s="1"/>
      <c r="AX678" s="1"/>
      <c r="AY678" s="1"/>
      <c r="AZ678" s="1"/>
      <c r="BA678" s="1"/>
      <c r="BB678" s="1"/>
      <c r="BC678" s="1"/>
      <c r="BD678" s="1"/>
    </row>
    <row r="679" spans="1:56" ht="15" customHeight="1" x14ac:dyDescent="0.25">
      <c r="A679" s="3"/>
      <c r="B679" s="144" t="s">
        <v>248</v>
      </c>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
      <c r="AR679" s="14"/>
      <c r="AS679" s="14"/>
      <c r="AT679" s="14"/>
      <c r="AU679" s="1"/>
      <c r="AV679" s="1"/>
      <c r="AW679" s="1"/>
      <c r="AX679" s="1"/>
      <c r="AY679" s="1"/>
      <c r="AZ679" s="1"/>
      <c r="BA679" s="1"/>
      <c r="BB679" s="1"/>
      <c r="BC679" s="1"/>
      <c r="BD679" s="1"/>
    </row>
    <row r="680" spans="1:56" ht="15" customHeight="1" x14ac:dyDescent="0.25">
      <c r="A680" s="3"/>
      <c r="B680" s="13"/>
      <c r="C680" s="14"/>
      <c r="D680" s="14"/>
      <c r="E680" s="14"/>
      <c r="F680" s="14"/>
      <c r="G680" s="14"/>
      <c r="H680" s="14"/>
      <c r="I680" s="14"/>
      <c r="J680" s="14"/>
      <c r="K680" s="14"/>
      <c r="L680" s="14"/>
      <c r="M680" s="14"/>
      <c r="N680" s="14"/>
      <c r="O680" s="14"/>
      <c r="P680" s="14"/>
      <c r="Q680" s="25"/>
      <c r="R680" s="25"/>
      <c r="S680" s="25"/>
      <c r="T680" s="25"/>
      <c r="U680" s="25"/>
      <c r="V680" s="25"/>
      <c r="W680" s="14"/>
      <c r="X680" s="14"/>
      <c r="Y680" s="14"/>
      <c r="Z680" s="9"/>
      <c r="AA680" s="9"/>
      <c r="AB680" s="9"/>
      <c r="AC680" s="9"/>
      <c r="AD680" s="9"/>
      <c r="AE680" s="9"/>
      <c r="AF680" s="9"/>
      <c r="AG680" s="9"/>
      <c r="AH680" s="14"/>
      <c r="AI680" s="14"/>
      <c r="AJ680" s="14"/>
      <c r="AK680" s="14"/>
      <c r="AL680" s="14"/>
      <c r="AM680" s="14"/>
      <c r="AN680" s="14"/>
      <c r="AO680" s="14"/>
      <c r="AP680" s="14"/>
      <c r="AQ680" s="14"/>
      <c r="AR680" s="14"/>
      <c r="AS680" s="14"/>
      <c r="AT680" s="14"/>
      <c r="AU680" s="1"/>
      <c r="AV680" s="1"/>
      <c r="AW680" s="1"/>
      <c r="AX680" s="1"/>
      <c r="AY680" s="1"/>
      <c r="AZ680" s="1"/>
      <c r="BA680" s="1"/>
      <c r="BB680" s="1"/>
      <c r="BC680" s="1"/>
      <c r="BD680" s="1"/>
    </row>
    <row r="681" spans="1:56" ht="15" customHeight="1" x14ac:dyDescent="0.25">
      <c r="A681" s="3">
        <v>61</v>
      </c>
      <c r="B681" s="168" t="s">
        <v>249</v>
      </c>
      <c r="C681" s="159"/>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59"/>
      <c r="AL681" s="159"/>
      <c r="AM681" s="159"/>
      <c r="AN681" s="159"/>
      <c r="AO681" s="159"/>
      <c r="AP681" s="159"/>
      <c r="AQ681" s="14"/>
      <c r="AR681" s="14"/>
      <c r="AS681" s="14"/>
      <c r="AT681" s="14"/>
      <c r="AU681" s="1"/>
      <c r="AV681" s="1"/>
      <c r="AW681" s="1"/>
      <c r="AX681" s="1"/>
      <c r="AY681" s="1"/>
      <c r="AZ681" s="1"/>
      <c r="BA681" s="1"/>
      <c r="BB681" s="1"/>
      <c r="BC681" s="1"/>
      <c r="BD681" s="1"/>
    </row>
    <row r="682" spans="1:56" ht="2.25" customHeight="1" x14ac:dyDescent="0.25">
      <c r="A682" s="3"/>
      <c r="B682" s="14"/>
      <c r="C682" s="14"/>
      <c r="D682" s="14"/>
      <c r="E682" s="14"/>
      <c r="F682" s="14"/>
      <c r="G682" s="14"/>
      <c r="H682" s="14"/>
      <c r="I682" s="14"/>
      <c r="J682" s="14"/>
      <c r="K682" s="14"/>
      <c r="L682" s="14"/>
      <c r="M682" s="14"/>
      <c r="N682" s="13"/>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
      <c r="AV682" s="1"/>
      <c r="AW682" s="1"/>
      <c r="AX682" s="1"/>
      <c r="AY682" s="1"/>
      <c r="AZ682" s="1"/>
      <c r="BA682" s="1"/>
      <c r="BB682" s="1"/>
      <c r="BC682" s="1"/>
      <c r="BD682" s="1"/>
    </row>
    <row r="683" spans="1:56" ht="15" customHeight="1" x14ac:dyDescent="0.25">
      <c r="A683" s="3"/>
      <c r="B683" s="139" t="s">
        <v>250</v>
      </c>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39"/>
      <c r="AL683" s="139"/>
      <c r="AM683" s="139"/>
      <c r="AN683" s="139"/>
      <c r="AO683" s="139"/>
      <c r="AP683" s="139"/>
      <c r="AQ683" s="14"/>
      <c r="AR683" s="14"/>
      <c r="AS683" s="14"/>
      <c r="AT683" s="14"/>
      <c r="AU683" s="1"/>
      <c r="AV683" s="1"/>
      <c r="AW683" s="1"/>
      <c r="AX683" s="1"/>
      <c r="AY683" s="1"/>
      <c r="AZ683" s="1"/>
      <c r="BA683" s="1"/>
      <c r="BB683" s="1"/>
      <c r="BC683" s="1"/>
      <c r="BD683" s="1"/>
    </row>
    <row r="684" spans="1:56" ht="2.25" customHeight="1" x14ac:dyDescent="0.25">
      <c r="A684" s="3"/>
      <c r="B684" s="14"/>
      <c r="C684" s="14"/>
      <c r="D684" s="14"/>
      <c r="E684" s="14"/>
      <c r="F684" s="14"/>
      <c r="G684" s="14"/>
      <c r="H684" s="14"/>
      <c r="I684" s="14"/>
      <c r="J684" s="14"/>
      <c r="K684" s="14"/>
      <c r="L684" s="14"/>
      <c r="M684" s="14"/>
      <c r="N684" s="13"/>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
      <c r="AV684" s="1"/>
      <c r="AW684" s="1"/>
      <c r="AX684" s="1"/>
      <c r="AY684" s="1"/>
      <c r="AZ684" s="1"/>
      <c r="BA684" s="1"/>
      <c r="BB684" s="1"/>
      <c r="BC684" s="1"/>
      <c r="BD684" s="1"/>
    </row>
    <row r="685" spans="1:56" ht="15" customHeight="1" x14ac:dyDescent="0.25">
      <c r="A685" s="3"/>
      <c r="B685" s="180"/>
      <c r="C685" s="181"/>
      <c r="D685" s="181"/>
      <c r="E685" s="181"/>
      <c r="F685" s="181"/>
      <c r="G685" s="181"/>
      <c r="H685" s="181"/>
      <c r="I685" s="182"/>
      <c r="J685" s="113" t="s">
        <v>233</v>
      </c>
      <c r="K685" s="113"/>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
      <c r="AV685" s="1"/>
      <c r="AW685" s="1"/>
      <c r="AX685" s="1"/>
      <c r="AY685" s="1"/>
      <c r="AZ685" s="1"/>
      <c r="BA685" s="1"/>
      <c r="BB685" s="1"/>
      <c r="BC685" s="1"/>
      <c r="BD685" s="1"/>
    </row>
    <row r="686" spans="1:56" ht="15" customHeight="1" x14ac:dyDescent="0.25">
      <c r="A686" s="3"/>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
      <c r="AV686" s="1"/>
      <c r="AW686" s="1"/>
      <c r="AX686" s="1"/>
      <c r="AY686" s="1"/>
      <c r="AZ686" s="1"/>
      <c r="BA686" s="1"/>
      <c r="BB686" s="1"/>
      <c r="BC686" s="1"/>
      <c r="BD686" s="1"/>
    </row>
    <row r="687" spans="1:56" ht="15" customHeight="1" x14ac:dyDescent="0.25">
      <c r="A687" s="3">
        <v>62</v>
      </c>
      <c r="B687" s="190" t="s">
        <v>251</v>
      </c>
      <c r="C687" s="190"/>
      <c r="D687" s="190"/>
      <c r="E687" s="190"/>
      <c r="F687" s="190"/>
      <c r="G687" s="190"/>
      <c r="H687" s="190"/>
      <c r="I687" s="190"/>
      <c r="J687" s="190"/>
      <c r="K687" s="190"/>
      <c r="L687" s="190"/>
      <c r="M687" s="190"/>
      <c r="N687" s="190"/>
      <c r="O687" s="190"/>
      <c r="P687" s="190"/>
      <c r="Q687" s="190"/>
      <c r="R687" s="190"/>
      <c r="S687" s="190"/>
      <c r="T687" s="190"/>
      <c r="U687" s="190"/>
      <c r="V687" s="190"/>
      <c r="W687" s="190"/>
      <c r="X687" s="190"/>
      <c r="Y687" s="190"/>
      <c r="Z687" s="190"/>
      <c r="AA687" s="190"/>
      <c r="AB687" s="190"/>
      <c r="AC687" s="190"/>
      <c r="AD687" s="190"/>
      <c r="AE687" s="190"/>
      <c r="AF687" s="190"/>
      <c r="AG687" s="190"/>
      <c r="AH687" s="190"/>
      <c r="AI687" s="190"/>
      <c r="AJ687" s="190"/>
      <c r="AK687" s="190"/>
      <c r="AL687" s="190"/>
      <c r="AM687" s="190"/>
      <c r="AN687" s="190"/>
      <c r="AO687" s="190"/>
      <c r="AP687" s="190"/>
      <c r="AQ687" s="14"/>
      <c r="AR687" s="14"/>
      <c r="AS687" s="14"/>
      <c r="AT687" s="14"/>
      <c r="AU687" s="1"/>
      <c r="AV687" s="1"/>
      <c r="AW687" s="1"/>
      <c r="AX687" s="1"/>
      <c r="AY687" s="1"/>
      <c r="AZ687" s="1"/>
      <c r="BA687" s="1"/>
      <c r="BB687" s="1"/>
      <c r="BC687" s="1"/>
      <c r="BD687" s="1"/>
    </row>
    <row r="688" spans="1:56" ht="15" customHeight="1" x14ac:dyDescent="0.25">
      <c r="A688" s="3"/>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
      <c r="AV688" s="1"/>
      <c r="AW688" s="1"/>
      <c r="AX688" s="1"/>
      <c r="AY688" s="1"/>
      <c r="AZ688" s="1"/>
      <c r="BA688" s="1"/>
      <c r="BB688" s="1"/>
      <c r="BC688" s="1"/>
      <c r="BD688" s="1"/>
    </row>
    <row r="689" spans="1:56" ht="15" customHeight="1" x14ac:dyDescent="0.25">
      <c r="A689" s="3"/>
      <c r="B689" s="144" t="s">
        <v>252</v>
      </c>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9"/>
      <c r="AQ689" s="14"/>
      <c r="AR689" s="14"/>
      <c r="AS689" s="14"/>
      <c r="AT689" s="14"/>
      <c r="AU689" s="1"/>
      <c r="AV689" s="1"/>
      <c r="AW689" s="1"/>
      <c r="AX689" s="1"/>
      <c r="AY689" s="1"/>
      <c r="AZ689" s="1"/>
      <c r="BA689" s="1"/>
      <c r="BB689" s="1"/>
      <c r="BC689" s="1"/>
      <c r="BD689" s="1"/>
    </row>
    <row r="690" spans="1:56" ht="15" customHeight="1" x14ac:dyDescent="0.25">
      <c r="A690" s="3"/>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
      <c r="AV690" s="1"/>
      <c r="AW690" s="1"/>
      <c r="AX690" s="1"/>
      <c r="AY690" s="1"/>
      <c r="AZ690" s="1"/>
      <c r="BA690" s="1"/>
      <c r="BB690" s="1"/>
      <c r="BC690" s="1"/>
      <c r="BD690" s="1"/>
    </row>
    <row r="691" spans="1:56" ht="15" customHeight="1" x14ac:dyDescent="0.25">
      <c r="A691" s="3">
        <v>63</v>
      </c>
      <c r="B691" s="20" t="s">
        <v>253</v>
      </c>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
      <c r="AV691" s="1"/>
      <c r="AW691" s="1"/>
      <c r="AX691" s="1"/>
      <c r="AY691" s="1"/>
      <c r="AZ691" s="1"/>
      <c r="BA691" s="1"/>
      <c r="BB691" s="1"/>
      <c r="BC691" s="1"/>
      <c r="BD691" s="1"/>
    </row>
    <row r="692" spans="1:56" ht="2.25" customHeight="1" x14ac:dyDescent="0.25">
      <c r="A692" s="3"/>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
      <c r="AV692" s="1"/>
      <c r="AW692" s="1"/>
      <c r="AX692" s="1"/>
      <c r="AY692" s="1"/>
      <c r="AZ692" s="1"/>
      <c r="BA692" s="1"/>
      <c r="BB692" s="1"/>
      <c r="BC692" s="1"/>
      <c r="BD692" s="1"/>
    </row>
    <row r="693" spans="1:56" ht="15" customHeight="1" x14ac:dyDescent="0.25">
      <c r="A693" s="3"/>
      <c r="B693" s="124" t="s">
        <v>254</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c r="AN693" s="124"/>
      <c r="AO693" s="124"/>
      <c r="AP693" s="124"/>
      <c r="AQ693" s="14"/>
      <c r="AR693" s="14"/>
      <c r="AS693" s="14"/>
      <c r="AT693" s="14"/>
      <c r="AU693" s="1"/>
      <c r="AV693" s="1"/>
      <c r="AW693" s="1"/>
      <c r="AX693" s="1"/>
      <c r="AY693" s="1"/>
      <c r="AZ693" s="1"/>
      <c r="BA693" s="1"/>
      <c r="BB693" s="1"/>
      <c r="BC693" s="1"/>
      <c r="BD693" s="1"/>
    </row>
    <row r="694" spans="1:56" ht="15" customHeight="1" x14ac:dyDescent="0.25">
      <c r="A694" s="3"/>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c r="AN694" s="124"/>
      <c r="AO694" s="124"/>
      <c r="AP694" s="124"/>
      <c r="AQ694" s="14"/>
      <c r="AR694" s="14"/>
      <c r="AS694" s="14"/>
      <c r="AT694" s="14"/>
      <c r="AU694" s="1"/>
      <c r="AV694" s="1"/>
      <c r="AW694" s="1"/>
      <c r="AX694" s="1"/>
      <c r="AY694" s="1"/>
      <c r="AZ694" s="1"/>
      <c r="BA694" s="1"/>
      <c r="BB694" s="1"/>
      <c r="BC694" s="1"/>
      <c r="BD694" s="1"/>
    </row>
    <row r="695" spans="1:56" ht="15" customHeight="1" x14ac:dyDescent="0.25">
      <c r="A695" s="3"/>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c r="AN695" s="124"/>
      <c r="AO695" s="124"/>
      <c r="AP695" s="124"/>
      <c r="AQ695" s="14"/>
      <c r="AR695" s="14"/>
      <c r="AS695" s="14"/>
      <c r="AT695" s="14"/>
      <c r="AU695" s="1"/>
      <c r="AV695" s="1"/>
      <c r="AW695" s="1"/>
      <c r="AX695" s="1"/>
      <c r="AY695" s="1"/>
      <c r="AZ695" s="1"/>
      <c r="BA695" s="1"/>
      <c r="BB695" s="1"/>
      <c r="BC695" s="1"/>
      <c r="BD695" s="1"/>
    </row>
    <row r="696" spans="1:56" ht="15" customHeight="1" x14ac:dyDescent="0.25">
      <c r="A696" s="3"/>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c r="AN696" s="124"/>
      <c r="AO696" s="124"/>
      <c r="AP696" s="124"/>
      <c r="AQ696" s="14"/>
      <c r="AR696" s="14"/>
      <c r="AS696" s="14"/>
      <c r="AT696" s="14"/>
      <c r="AU696" s="1"/>
      <c r="AV696" s="1"/>
      <c r="AW696" s="1"/>
      <c r="AX696" s="1"/>
      <c r="AY696" s="1"/>
      <c r="AZ696" s="1"/>
      <c r="BA696" s="1"/>
      <c r="BB696" s="1"/>
      <c r="BC696" s="1"/>
      <c r="BD696" s="1"/>
    </row>
    <row r="697" spans="1:56" ht="2.25" customHeight="1" x14ac:dyDescent="0.25">
      <c r="A697" s="3"/>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14"/>
      <c r="AR697" s="14"/>
      <c r="AS697" s="14"/>
      <c r="AT697" s="14"/>
      <c r="AU697" s="1"/>
      <c r="AV697" s="1"/>
      <c r="AW697" s="1"/>
      <c r="AX697" s="1"/>
      <c r="AY697" s="1"/>
      <c r="AZ697" s="1"/>
      <c r="BA697" s="1"/>
      <c r="BB697" s="1"/>
      <c r="BC697" s="1"/>
      <c r="BD697" s="1"/>
    </row>
    <row r="698" spans="1:56" ht="15" customHeight="1" x14ac:dyDescent="0.25">
      <c r="A698" s="3"/>
      <c r="B698" s="112" t="s">
        <v>255</v>
      </c>
      <c r="C698" s="159"/>
      <c r="D698" s="159"/>
      <c r="E698" s="159"/>
      <c r="F698" s="159"/>
      <c r="G698" s="159"/>
      <c r="H698" s="159"/>
      <c r="I698" s="159"/>
      <c r="J698" s="159"/>
      <c r="K698" s="159"/>
      <c r="L698" s="159"/>
      <c r="M698" s="159"/>
      <c r="N698" s="159"/>
      <c r="O698" s="159"/>
      <c r="P698" s="14"/>
      <c r="Q698" s="180"/>
      <c r="R698" s="181"/>
      <c r="S698" s="181"/>
      <c r="T698" s="181"/>
      <c r="U698" s="181"/>
      <c r="V698" s="181"/>
      <c r="W698" s="181"/>
      <c r="X698" s="182"/>
      <c r="Y698" s="113" t="s">
        <v>233</v>
      </c>
      <c r="Z698" s="113"/>
      <c r="AA698" s="14"/>
      <c r="AB698" s="14"/>
      <c r="AC698" s="14"/>
      <c r="AD698" s="14"/>
      <c r="AE698" s="14"/>
      <c r="AF698" s="14"/>
      <c r="AG698" s="14"/>
      <c r="AH698" s="14"/>
      <c r="AI698" s="14"/>
      <c r="AJ698" s="14"/>
      <c r="AK698" s="14"/>
      <c r="AL698" s="14"/>
      <c r="AM698" s="14"/>
      <c r="AN698" s="14"/>
      <c r="AO698" s="14"/>
      <c r="AP698" s="14"/>
      <c r="AQ698" s="14"/>
      <c r="AR698" s="14"/>
      <c r="AS698" s="14"/>
      <c r="AT698" s="14"/>
      <c r="AU698" s="1"/>
      <c r="AV698" s="1"/>
      <c r="AW698" s="1"/>
      <c r="AX698" s="1"/>
      <c r="AY698" s="1"/>
      <c r="AZ698" s="1"/>
      <c r="BA698" s="1"/>
      <c r="BB698" s="1"/>
      <c r="BC698" s="1"/>
      <c r="BD698" s="1"/>
    </row>
    <row r="699" spans="1:56" ht="2.25" customHeight="1" x14ac:dyDescent="0.25">
      <c r="A699" s="3"/>
      <c r="B699" s="14"/>
      <c r="C699" s="14"/>
      <c r="D699" s="14"/>
      <c r="E699" s="14"/>
      <c r="F699" s="14"/>
      <c r="G699" s="14"/>
      <c r="H699" s="14"/>
      <c r="I699" s="14"/>
      <c r="J699" s="14"/>
      <c r="K699" s="14"/>
      <c r="L699" s="14"/>
      <c r="M699" s="14"/>
      <c r="N699" s="14"/>
      <c r="O699" s="13"/>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
      <c r="AV699" s="1"/>
      <c r="AW699" s="1"/>
      <c r="AX699" s="1"/>
      <c r="AY699" s="1"/>
      <c r="AZ699" s="1"/>
      <c r="BA699" s="1"/>
      <c r="BB699" s="1"/>
      <c r="BC699" s="1"/>
      <c r="BD699" s="1"/>
    </row>
    <row r="700" spans="1:56" ht="15" customHeight="1" x14ac:dyDescent="0.25">
      <c r="A700" s="3"/>
      <c r="B700" s="112" t="s">
        <v>256</v>
      </c>
      <c r="C700" s="159"/>
      <c r="D700" s="159"/>
      <c r="E700" s="159"/>
      <c r="F700" s="159"/>
      <c r="G700" s="159"/>
      <c r="H700" s="159"/>
      <c r="I700" s="159"/>
      <c r="J700" s="159"/>
      <c r="K700" s="159"/>
      <c r="L700" s="159"/>
      <c r="M700" s="159"/>
      <c r="N700" s="159"/>
      <c r="O700" s="159"/>
      <c r="P700" s="14"/>
      <c r="Q700" s="277">
        <f>AG588+AG590+Z620+Z622+Z624+Z618</f>
        <v>0</v>
      </c>
      <c r="R700" s="278"/>
      <c r="S700" s="278"/>
      <c r="T700" s="278"/>
      <c r="U700" s="278"/>
      <c r="V700" s="278"/>
      <c r="W700" s="278"/>
      <c r="X700" s="279"/>
      <c r="Y700" s="113" t="s">
        <v>233</v>
      </c>
      <c r="Z700" s="113"/>
      <c r="AA700" s="14"/>
      <c r="AB700" s="14"/>
      <c r="AC700" s="14"/>
      <c r="AD700" s="14"/>
      <c r="AE700" s="14"/>
      <c r="AF700" s="14"/>
      <c r="AG700" s="14"/>
      <c r="AH700" s="14"/>
      <c r="AI700" s="14"/>
      <c r="AJ700" s="14"/>
      <c r="AK700" s="14"/>
      <c r="AL700" s="14"/>
      <c r="AM700" s="14"/>
      <c r="AN700" s="14"/>
      <c r="AO700" s="14"/>
      <c r="AP700" s="14"/>
      <c r="AQ700" s="14"/>
      <c r="AR700" s="14"/>
      <c r="AS700" s="14"/>
      <c r="AT700" s="14"/>
      <c r="AU700" s="1"/>
      <c r="AV700" s="1"/>
      <c r="AW700" s="1"/>
      <c r="AX700" s="1"/>
      <c r="AY700" s="1"/>
      <c r="AZ700" s="1"/>
      <c r="BA700" s="1"/>
      <c r="BB700" s="1"/>
      <c r="BC700" s="1"/>
      <c r="BD700" s="1"/>
    </row>
    <row r="701" spans="1:56" ht="2.25" customHeight="1" x14ac:dyDescent="0.25">
      <c r="A701" s="3"/>
      <c r="B701" s="14"/>
      <c r="C701" s="14"/>
      <c r="D701" s="14"/>
      <c r="E701" s="14"/>
      <c r="F701" s="14"/>
      <c r="G701" s="14"/>
      <c r="H701" s="14"/>
      <c r="I701" s="14"/>
      <c r="J701" s="14"/>
      <c r="K701" s="14"/>
      <c r="L701" s="14"/>
      <c r="M701" s="14"/>
      <c r="N701" s="14"/>
      <c r="O701" s="13"/>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
      <c r="AV701" s="1"/>
      <c r="AW701" s="1"/>
      <c r="AX701" s="1"/>
      <c r="AY701" s="1"/>
      <c r="AZ701" s="1"/>
      <c r="BA701" s="1"/>
      <c r="BB701" s="1"/>
      <c r="BC701" s="1"/>
      <c r="BD701" s="1"/>
    </row>
    <row r="702" spans="1:56" ht="15" customHeight="1" x14ac:dyDescent="0.25">
      <c r="A702" s="3"/>
      <c r="B702" s="112" t="s">
        <v>257</v>
      </c>
      <c r="C702" s="159"/>
      <c r="D702" s="159"/>
      <c r="E702" s="159"/>
      <c r="F702" s="159"/>
      <c r="G702" s="159"/>
      <c r="H702" s="159"/>
      <c r="I702" s="159"/>
      <c r="J702" s="159"/>
      <c r="K702" s="159"/>
      <c r="L702" s="159"/>
      <c r="M702" s="159"/>
      <c r="N702" s="159"/>
      <c r="O702" s="159"/>
      <c r="P702" s="14"/>
      <c r="Q702" s="277">
        <f>Z660</f>
        <v>0</v>
      </c>
      <c r="R702" s="278"/>
      <c r="S702" s="278"/>
      <c r="T702" s="278"/>
      <c r="U702" s="278"/>
      <c r="V702" s="278"/>
      <c r="W702" s="278"/>
      <c r="X702" s="279"/>
      <c r="Y702" s="113" t="s">
        <v>233</v>
      </c>
      <c r="Z702" s="113"/>
      <c r="AA702" s="14"/>
      <c r="AB702" s="14"/>
      <c r="AC702" s="14"/>
      <c r="AD702" s="14"/>
      <c r="AE702" s="14"/>
      <c r="AF702" s="14"/>
      <c r="AG702" s="14"/>
      <c r="AH702" s="14"/>
      <c r="AI702" s="14"/>
      <c r="AJ702" s="14"/>
      <c r="AK702" s="14"/>
      <c r="AL702" s="14"/>
      <c r="AM702" s="14"/>
      <c r="AN702" s="14"/>
      <c r="AO702" s="14"/>
      <c r="AP702" s="14"/>
      <c r="AQ702" s="14"/>
      <c r="AR702" s="14"/>
      <c r="AS702" s="14"/>
      <c r="AT702" s="14"/>
      <c r="AU702" s="1"/>
      <c r="AV702" s="1"/>
      <c r="AW702" s="1"/>
      <c r="AX702" s="1"/>
      <c r="AY702" s="1"/>
      <c r="AZ702" s="1"/>
      <c r="BA702" s="1"/>
      <c r="BB702" s="1"/>
      <c r="BC702" s="1"/>
      <c r="BD702" s="1"/>
    </row>
    <row r="703" spans="1:56" ht="2.25" customHeight="1" x14ac:dyDescent="0.25">
      <c r="A703" s="3"/>
      <c r="B703" s="14"/>
      <c r="C703" s="14"/>
      <c r="D703" s="14"/>
      <c r="E703" s="14"/>
      <c r="F703" s="14"/>
      <c r="G703" s="14"/>
      <c r="H703" s="14"/>
      <c r="I703" s="14"/>
      <c r="J703" s="14"/>
      <c r="K703" s="14"/>
      <c r="L703" s="14"/>
      <c r="M703" s="14"/>
      <c r="N703" s="14"/>
      <c r="O703" s="13"/>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
      <c r="AV703" s="1"/>
      <c r="AW703" s="1"/>
      <c r="AX703" s="1"/>
      <c r="AY703" s="1"/>
      <c r="AZ703" s="1"/>
      <c r="BA703" s="1"/>
      <c r="BB703" s="1"/>
      <c r="BC703" s="1"/>
      <c r="BD703" s="1"/>
    </row>
    <row r="704" spans="1:56" ht="15" customHeight="1" x14ac:dyDescent="0.25">
      <c r="A704" s="3"/>
      <c r="B704" s="112" t="s">
        <v>258</v>
      </c>
      <c r="C704" s="159"/>
      <c r="D704" s="159"/>
      <c r="E704" s="159"/>
      <c r="F704" s="159"/>
      <c r="G704" s="159"/>
      <c r="H704" s="159"/>
      <c r="I704" s="159"/>
      <c r="J704" s="159"/>
      <c r="K704" s="159"/>
      <c r="L704" s="159"/>
      <c r="M704" s="159"/>
      <c r="N704" s="159"/>
      <c r="O704" s="159"/>
      <c r="P704" s="14"/>
      <c r="Q704" s="277">
        <f>Z662</f>
        <v>0</v>
      </c>
      <c r="R704" s="278"/>
      <c r="S704" s="278"/>
      <c r="T704" s="278"/>
      <c r="U704" s="278"/>
      <c r="V704" s="278"/>
      <c r="W704" s="278"/>
      <c r="X704" s="279"/>
      <c r="Y704" s="113" t="s">
        <v>233</v>
      </c>
      <c r="Z704" s="113"/>
      <c r="AA704" s="14"/>
      <c r="AB704" s="14"/>
      <c r="AC704" s="14"/>
      <c r="AD704" s="14"/>
      <c r="AE704" s="14"/>
      <c r="AF704" s="14"/>
      <c r="AG704" s="14"/>
      <c r="AH704" s="14"/>
      <c r="AI704" s="14"/>
      <c r="AJ704" s="14"/>
      <c r="AK704" s="14"/>
      <c r="AL704" s="14"/>
      <c r="AM704" s="14"/>
      <c r="AN704" s="14"/>
      <c r="AO704" s="14"/>
      <c r="AP704" s="14"/>
      <c r="AQ704" s="14"/>
      <c r="AR704" s="14"/>
      <c r="AS704" s="14"/>
      <c r="AT704" s="14"/>
      <c r="AU704" s="1"/>
      <c r="AV704" s="1"/>
      <c r="AW704" s="1"/>
      <c r="AX704" s="1"/>
      <c r="AY704" s="1"/>
      <c r="AZ704" s="1"/>
      <c r="BA704" s="1"/>
      <c r="BB704" s="1"/>
      <c r="BC704" s="1"/>
      <c r="BD704" s="1"/>
    </row>
    <row r="705" spans="1:56" ht="2.25" customHeight="1" x14ac:dyDescent="0.25">
      <c r="A705" s="3"/>
      <c r="B705" s="14"/>
      <c r="C705" s="14"/>
      <c r="D705" s="14"/>
      <c r="E705" s="14"/>
      <c r="F705" s="14"/>
      <c r="G705" s="14"/>
      <c r="H705" s="14"/>
      <c r="I705" s="14"/>
      <c r="J705" s="14"/>
      <c r="K705" s="14"/>
      <c r="L705" s="14"/>
      <c r="M705" s="14"/>
      <c r="N705" s="14"/>
      <c r="O705" s="13"/>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
      <c r="AV705" s="1"/>
      <c r="AW705" s="1"/>
      <c r="AX705" s="1"/>
      <c r="AY705" s="1"/>
      <c r="AZ705" s="1"/>
      <c r="BA705" s="1"/>
      <c r="BB705" s="1"/>
      <c r="BC705" s="1"/>
      <c r="BD705" s="1"/>
    </row>
    <row r="706" spans="1:56" ht="15" customHeight="1" x14ac:dyDescent="0.3">
      <c r="A706" s="24"/>
      <c r="B706" s="289" t="s">
        <v>259</v>
      </c>
      <c r="C706" s="290"/>
      <c r="D706" s="290"/>
      <c r="E706" s="290"/>
      <c r="F706" s="290"/>
      <c r="G706" s="290"/>
      <c r="H706" s="290"/>
      <c r="I706" s="290"/>
      <c r="J706" s="290"/>
      <c r="K706" s="290"/>
      <c r="L706" s="290"/>
      <c r="M706" s="290"/>
      <c r="N706" s="290"/>
      <c r="O706" s="290"/>
      <c r="P706" s="28"/>
      <c r="Q706" s="14"/>
      <c r="R706" s="14"/>
      <c r="S706" s="14"/>
      <c r="T706" s="14"/>
      <c r="U706" s="14"/>
      <c r="V706" s="14"/>
      <c r="W706" s="14"/>
      <c r="X706" s="14"/>
      <c r="Y706" s="14"/>
      <c r="Z706" s="14"/>
      <c r="AA706" s="291">
        <f>IF(Z664&lt;&gt;0,Z664,0)+IF(AG592&lt;&gt;0,AG592,0)</f>
        <v>0</v>
      </c>
      <c r="AB706" s="292"/>
      <c r="AC706" s="292"/>
      <c r="AD706" s="292"/>
      <c r="AE706" s="292"/>
      <c r="AF706" s="292"/>
      <c r="AG706" s="292"/>
      <c r="AH706" s="293"/>
      <c r="AI706" s="113" t="s">
        <v>233</v>
      </c>
      <c r="AJ706" s="113"/>
      <c r="AK706" s="14"/>
      <c r="AL706" s="14"/>
      <c r="AM706" s="14"/>
      <c r="AN706" s="14"/>
      <c r="AO706" s="14"/>
      <c r="AP706" s="14"/>
      <c r="AQ706" s="14"/>
      <c r="AR706" s="14"/>
      <c r="AS706" s="14"/>
      <c r="AT706" s="14"/>
      <c r="AU706" s="1"/>
      <c r="AV706" s="1"/>
      <c r="AW706" s="1"/>
      <c r="AX706" s="1"/>
      <c r="AY706" s="1"/>
      <c r="AZ706" s="1"/>
      <c r="BA706" s="1"/>
      <c r="BB706" s="1"/>
      <c r="BC706" s="1"/>
      <c r="BD706" s="1"/>
    </row>
    <row r="707" spans="1:56" ht="2.25" customHeight="1" x14ac:dyDescent="0.25">
      <c r="A707" s="3"/>
      <c r="B707" s="14"/>
      <c r="C707" s="14"/>
      <c r="D707" s="14"/>
      <c r="E707" s="14"/>
      <c r="F707" s="14"/>
      <c r="G707" s="14"/>
      <c r="H707" s="14"/>
      <c r="I707" s="14"/>
      <c r="J707" s="14"/>
      <c r="K707" s="14"/>
      <c r="L707" s="14"/>
      <c r="M707" s="14"/>
      <c r="N707" s="14"/>
      <c r="O707" s="13"/>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
      <c r="AV707" s="1"/>
      <c r="AW707" s="1"/>
      <c r="AX707" s="1"/>
      <c r="AY707" s="1"/>
      <c r="AZ707" s="1"/>
      <c r="BA707" s="1"/>
      <c r="BB707" s="1"/>
      <c r="BC707" s="1"/>
      <c r="BD707" s="1"/>
    </row>
    <row r="708" spans="1:56" ht="15" customHeight="1" x14ac:dyDescent="0.25">
      <c r="A708" s="3"/>
      <c r="B708" s="112" t="s">
        <v>260</v>
      </c>
      <c r="C708" s="159"/>
      <c r="D708" s="159"/>
      <c r="E708" s="159"/>
      <c r="F708" s="159"/>
      <c r="G708" s="159"/>
      <c r="H708" s="159"/>
      <c r="I708" s="159"/>
      <c r="J708" s="159"/>
      <c r="K708" s="159"/>
      <c r="L708" s="159"/>
      <c r="M708" s="159"/>
      <c r="N708" s="159"/>
      <c r="O708" s="159"/>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
      <c r="AV708" s="1"/>
      <c r="AW708" s="1"/>
      <c r="AX708" s="1"/>
      <c r="AY708" s="1"/>
      <c r="AZ708" s="1"/>
      <c r="BA708" s="1"/>
      <c r="BB708" s="1"/>
      <c r="BC708" s="1"/>
      <c r="BD708" s="1"/>
    </row>
    <row r="709" spans="1:56" ht="15" customHeight="1" x14ac:dyDescent="0.25">
      <c r="A709" s="3"/>
      <c r="B709" s="159"/>
      <c r="C709" s="159"/>
      <c r="D709" s="159"/>
      <c r="E709" s="159"/>
      <c r="F709" s="159"/>
      <c r="G709" s="159"/>
      <c r="H709" s="159"/>
      <c r="I709" s="159"/>
      <c r="J709" s="159"/>
      <c r="K709" s="159"/>
      <c r="L709" s="159"/>
      <c r="M709" s="159"/>
      <c r="N709" s="159"/>
      <c r="O709" s="159"/>
      <c r="P709" s="14"/>
      <c r="Q709" s="277">
        <f>Z670+Z672+Z674+Z676</f>
        <v>0</v>
      </c>
      <c r="R709" s="278"/>
      <c r="S709" s="278"/>
      <c r="T709" s="278"/>
      <c r="U709" s="278"/>
      <c r="V709" s="278"/>
      <c r="W709" s="278"/>
      <c r="X709" s="279"/>
      <c r="Y709" s="113" t="s">
        <v>233</v>
      </c>
      <c r="Z709" s="113"/>
      <c r="AA709" s="14"/>
      <c r="AB709" s="14"/>
      <c r="AC709" s="14"/>
      <c r="AD709" s="14"/>
      <c r="AE709" s="14"/>
      <c r="AF709" s="14"/>
      <c r="AG709" s="14"/>
      <c r="AH709" s="14"/>
      <c r="AI709" s="14"/>
      <c r="AJ709" s="14"/>
      <c r="AK709" s="14"/>
      <c r="AL709" s="14"/>
      <c r="AM709" s="14"/>
      <c r="AN709" s="14"/>
      <c r="AO709" s="14"/>
      <c r="AP709" s="14"/>
      <c r="AQ709" s="14"/>
      <c r="AR709" s="14"/>
      <c r="AS709" s="14"/>
      <c r="AT709" s="14"/>
      <c r="AU709" s="1"/>
      <c r="AV709" s="1"/>
      <c r="AW709" s="1"/>
      <c r="AX709" s="1"/>
      <c r="AY709" s="1"/>
      <c r="AZ709" s="1"/>
      <c r="BA709" s="1"/>
      <c r="BB709" s="1"/>
      <c r="BC709" s="1"/>
      <c r="BD709" s="1"/>
    </row>
    <row r="710" spans="1:56" ht="2.25" customHeight="1" x14ac:dyDescent="0.25">
      <c r="A710" s="3"/>
      <c r="B710" s="14"/>
      <c r="C710" s="14"/>
      <c r="D710" s="14"/>
      <c r="E710" s="14"/>
      <c r="F710" s="14"/>
      <c r="G710" s="14"/>
      <c r="H710" s="14"/>
      <c r="I710" s="14"/>
      <c r="J710" s="14"/>
      <c r="K710" s="14"/>
      <c r="L710" s="14"/>
      <c r="M710" s="14"/>
      <c r="N710" s="14"/>
      <c r="O710" s="13"/>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
      <c r="AV710" s="1"/>
      <c r="AW710" s="1"/>
      <c r="AX710" s="1"/>
      <c r="AY710" s="1"/>
      <c r="AZ710" s="1"/>
      <c r="BA710" s="1"/>
      <c r="BB710" s="1"/>
      <c r="BC710" s="1"/>
      <c r="BD710" s="1"/>
    </row>
    <row r="711" spans="1:56" ht="15" customHeight="1" x14ac:dyDescent="0.25">
      <c r="A711" s="3"/>
      <c r="B711" s="112" t="s">
        <v>261</v>
      </c>
      <c r="C711" s="159"/>
      <c r="D711" s="159"/>
      <c r="E711" s="159"/>
      <c r="F711" s="159"/>
      <c r="G711" s="159"/>
      <c r="H711" s="159"/>
      <c r="I711" s="159"/>
      <c r="J711" s="159"/>
      <c r="K711" s="159"/>
      <c r="L711" s="159"/>
      <c r="M711" s="159"/>
      <c r="N711" s="159"/>
      <c r="O711" s="159"/>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
      <c r="AV711" s="1"/>
      <c r="AW711" s="1"/>
      <c r="AX711" s="1"/>
      <c r="AY711" s="1"/>
      <c r="AZ711" s="1"/>
      <c r="BA711" s="1"/>
      <c r="BB711" s="1"/>
      <c r="BC711" s="1"/>
      <c r="BD711" s="1"/>
    </row>
    <row r="712" spans="1:56" ht="15" customHeight="1" x14ac:dyDescent="0.25">
      <c r="A712" s="3"/>
      <c r="B712" s="159"/>
      <c r="C712" s="159"/>
      <c r="D712" s="159"/>
      <c r="E712" s="159"/>
      <c r="F712" s="159"/>
      <c r="G712" s="159"/>
      <c r="H712" s="159"/>
      <c r="I712" s="159"/>
      <c r="J712" s="159"/>
      <c r="K712" s="159"/>
      <c r="L712" s="159"/>
      <c r="M712" s="159"/>
      <c r="N712" s="159"/>
      <c r="O712" s="159"/>
      <c r="P712" s="14"/>
      <c r="Q712" s="277">
        <f>B685</f>
        <v>0</v>
      </c>
      <c r="R712" s="278"/>
      <c r="S712" s="278"/>
      <c r="T712" s="278"/>
      <c r="U712" s="278"/>
      <c r="V712" s="278"/>
      <c r="W712" s="278"/>
      <c r="X712" s="279"/>
      <c r="Y712" s="113" t="s">
        <v>233</v>
      </c>
      <c r="Z712" s="113"/>
      <c r="AA712" s="14"/>
      <c r="AB712" s="14"/>
      <c r="AC712" s="14"/>
      <c r="AD712" s="14"/>
      <c r="AE712" s="14"/>
      <c r="AF712" s="14"/>
      <c r="AG712" s="14"/>
      <c r="AH712" s="14"/>
      <c r="AI712" s="14"/>
      <c r="AJ712" s="14"/>
      <c r="AK712" s="14"/>
      <c r="AL712" s="14"/>
      <c r="AM712" s="14"/>
      <c r="AN712" s="14"/>
      <c r="AO712" s="14"/>
      <c r="AP712" s="14"/>
      <c r="AQ712" s="14"/>
      <c r="AR712" s="14"/>
      <c r="AS712" s="14"/>
      <c r="AT712" s="14"/>
      <c r="AU712" s="1"/>
      <c r="AV712" s="1"/>
      <c r="AW712" s="1"/>
      <c r="AX712" s="1"/>
      <c r="AY712" s="1"/>
      <c r="AZ712" s="1"/>
      <c r="BA712" s="1"/>
      <c r="BB712" s="1"/>
      <c r="BC712" s="1"/>
      <c r="BD712" s="1"/>
    </row>
    <row r="713" spans="1:56" ht="2.25" customHeight="1" x14ac:dyDescent="0.25">
      <c r="A713" s="3"/>
      <c r="B713" s="14"/>
      <c r="C713" s="14"/>
      <c r="D713" s="14"/>
      <c r="E713" s="14"/>
      <c r="F713" s="14"/>
      <c r="G713" s="14"/>
      <c r="H713" s="14"/>
      <c r="I713" s="14"/>
      <c r="J713" s="14"/>
      <c r="K713" s="14"/>
      <c r="L713" s="14"/>
      <c r="M713" s="14"/>
      <c r="N713" s="14"/>
      <c r="O713" s="13"/>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
      <c r="AV713" s="1"/>
      <c r="AW713" s="1"/>
      <c r="AX713" s="1"/>
      <c r="AY713" s="1"/>
      <c r="AZ713" s="1"/>
      <c r="BA713" s="1"/>
      <c r="BB713" s="1"/>
      <c r="BC713" s="1"/>
      <c r="BD713" s="1"/>
    </row>
    <row r="714" spans="1:56" ht="15" customHeight="1" x14ac:dyDescent="0.3">
      <c r="A714" s="24"/>
      <c r="B714" s="112" t="s">
        <v>262</v>
      </c>
      <c r="C714" s="159"/>
      <c r="D714" s="159"/>
      <c r="E714" s="159"/>
      <c r="F714" s="159"/>
      <c r="G714" s="159"/>
      <c r="H714" s="159"/>
      <c r="I714" s="159"/>
      <c r="J714" s="159"/>
      <c r="K714" s="159"/>
      <c r="L714" s="159"/>
      <c r="M714" s="159"/>
      <c r="N714" s="159"/>
      <c r="O714" s="159"/>
      <c r="P714" s="28"/>
      <c r="Q714" s="180"/>
      <c r="R714" s="181"/>
      <c r="S714" s="181"/>
      <c r="T714" s="181"/>
      <c r="U714" s="181"/>
      <c r="V714" s="181"/>
      <c r="W714" s="181"/>
      <c r="X714" s="182"/>
      <c r="Y714" s="113" t="s">
        <v>233</v>
      </c>
      <c r="Z714" s="113"/>
      <c r="AA714" s="28"/>
      <c r="AB714" s="28"/>
      <c r="AC714" s="28"/>
      <c r="AD714" s="28"/>
      <c r="AE714" s="28"/>
      <c r="AF714" s="28"/>
      <c r="AG714" s="28"/>
      <c r="AH714" s="28"/>
      <c r="AI714" s="28"/>
      <c r="AJ714" s="28"/>
      <c r="AK714" s="14"/>
      <c r="AL714" s="14"/>
      <c r="AM714" s="14"/>
      <c r="AN714" s="14"/>
      <c r="AO714" s="14"/>
      <c r="AP714" s="14"/>
      <c r="AQ714" s="14"/>
      <c r="AR714" s="14"/>
      <c r="AS714" s="14"/>
      <c r="AT714" s="14"/>
      <c r="AU714" s="1"/>
      <c r="AV714" s="1"/>
      <c r="AW714" s="1"/>
      <c r="AX714" s="1"/>
      <c r="AY714" s="1"/>
      <c r="AZ714" s="1"/>
      <c r="BA714" s="1"/>
      <c r="BB714" s="1"/>
      <c r="BC714" s="1"/>
      <c r="BD714" s="1"/>
    </row>
    <row r="715" spans="1:56" ht="2.25" customHeight="1" x14ac:dyDescent="0.25">
      <c r="A715" s="3"/>
      <c r="B715" s="14"/>
      <c r="C715" s="14"/>
      <c r="D715" s="14"/>
      <c r="E715" s="14"/>
      <c r="F715" s="14"/>
      <c r="G715" s="14"/>
      <c r="H715" s="14"/>
      <c r="I715" s="14"/>
      <c r="J715" s="14"/>
      <c r="K715" s="14"/>
      <c r="L715" s="14"/>
      <c r="M715" s="14"/>
      <c r="N715" s="14"/>
      <c r="O715" s="13"/>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
      <c r="AV715" s="1"/>
      <c r="AW715" s="1"/>
      <c r="AX715" s="1"/>
      <c r="AY715" s="1"/>
      <c r="AZ715" s="1"/>
      <c r="BA715" s="1"/>
      <c r="BB715" s="1"/>
      <c r="BC715" s="1"/>
      <c r="BD715" s="1"/>
    </row>
    <row r="716" spans="1:56" ht="15" customHeight="1" x14ac:dyDescent="0.25">
      <c r="A716" s="3"/>
      <c r="B716" s="112" t="s">
        <v>263</v>
      </c>
      <c r="C716" s="159"/>
      <c r="D716" s="159"/>
      <c r="E716" s="159"/>
      <c r="F716" s="159"/>
      <c r="G716" s="159"/>
      <c r="H716" s="159"/>
      <c r="I716" s="159"/>
      <c r="J716" s="159"/>
      <c r="K716" s="159"/>
      <c r="L716" s="159"/>
      <c r="M716" s="159"/>
      <c r="N716" s="159"/>
      <c r="O716" s="159"/>
      <c r="P716" s="14"/>
      <c r="Q716" s="180"/>
      <c r="R716" s="181"/>
      <c r="S716" s="181"/>
      <c r="T716" s="181"/>
      <c r="U716" s="181"/>
      <c r="V716" s="181"/>
      <c r="W716" s="181"/>
      <c r="X716" s="182"/>
      <c r="Y716" s="113" t="s">
        <v>233</v>
      </c>
      <c r="Z716" s="113"/>
      <c r="AA716" s="14"/>
      <c r="AB716" s="14"/>
      <c r="AC716" s="14"/>
      <c r="AD716" s="14"/>
      <c r="AE716" s="14"/>
      <c r="AF716" s="14"/>
      <c r="AG716" s="14"/>
      <c r="AH716" s="14"/>
      <c r="AI716" s="14"/>
      <c r="AJ716" s="14"/>
      <c r="AK716" s="14"/>
      <c r="AL716" s="14"/>
      <c r="AM716" s="14"/>
      <c r="AN716" s="14"/>
      <c r="AO716" s="14"/>
      <c r="AP716" s="14"/>
      <c r="AQ716" s="14"/>
      <c r="AR716" s="14"/>
      <c r="AS716" s="14"/>
      <c r="AT716" s="14"/>
      <c r="AU716" s="1"/>
      <c r="AV716" s="1"/>
      <c r="AW716" s="1"/>
      <c r="AX716" s="1"/>
      <c r="AY716" s="1"/>
      <c r="AZ716" s="1"/>
      <c r="BA716" s="1"/>
      <c r="BB716" s="1"/>
      <c r="BC716" s="1"/>
      <c r="BD716" s="1"/>
    </row>
    <row r="717" spans="1:56" ht="2.25" customHeight="1" x14ac:dyDescent="0.25">
      <c r="A717" s="3"/>
      <c r="B717" s="14"/>
      <c r="C717" s="14"/>
      <c r="D717" s="14"/>
      <c r="E717" s="14"/>
      <c r="F717" s="14"/>
      <c r="G717" s="14"/>
      <c r="H717" s="14"/>
      <c r="I717" s="14"/>
      <c r="J717" s="14"/>
      <c r="K717" s="14"/>
      <c r="L717" s="14"/>
      <c r="M717" s="14"/>
      <c r="N717" s="14"/>
      <c r="O717" s="13"/>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
      <c r="AV717" s="1"/>
      <c r="AW717" s="1"/>
      <c r="AX717" s="1"/>
      <c r="AY717" s="1"/>
      <c r="AZ717" s="1"/>
      <c r="BA717" s="1"/>
      <c r="BB717" s="1"/>
      <c r="BC717" s="1"/>
      <c r="BD717" s="1"/>
    </row>
    <row r="718" spans="1:56" ht="15" customHeight="1" x14ac:dyDescent="0.25">
      <c r="A718" s="3"/>
      <c r="B718" s="112" t="s">
        <v>264</v>
      </c>
      <c r="C718" s="159"/>
      <c r="D718" s="159"/>
      <c r="E718" s="159"/>
      <c r="F718" s="159"/>
      <c r="G718" s="159"/>
      <c r="H718" s="159"/>
      <c r="I718" s="159"/>
      <c r="J718" s="159"/>
      <c r="K718" s="159"/>
      <c r="L718" s="159"/>
      <c r="M718" s="159"/>
      <c r="N718" s="159"/>
      <c r="O718" s="159"/>
      <c r="P718" s="14"/>
      <c r="Q718" s="180"/>
      <c r="R718" s="181"/>
      <c r="S718" s="181"/>
      <c r="T718" s="181"/>
      <c r="U718" s="181"/>
      <c r="V718" s="181"/>
      <c r="W718" s="181"/>
      <c r="X718" s="182"/>
      <c r="Y718" s="113" t="s">
        <v>233</v>
      </c>
      <c r="Z718" s="113"/>
      <c r="AA718" s="14"/>
      <c r="AB718" s="14"/>
      <c r="AC718" s="14"/>
      <c r="AD718" s="14"/>
      <c r="AE718" s="14"/>
      <c r="AF718" s="14"/>
      <c r="AG718" s="14"/>
      <c r="AH718" s="14"/>
      <c r="AI718" s="14"/>
      <c r="AJ718" s="14"/>
      <c r="AK718" s="14"/>
      <c r="AL718" s="14"/>
      <c r="AM718" s="14"/>
      <c r="AN718" s="14"/>
      <c r="AO718" s="14"/>
      <c r="AP718" s="14"/>
      <c r="AQ718" s="14"/>
      <c r="AR718" s="14"/>
      <c r="AS718" s="14"/>
      <c r="AT718" s="14"/>
      <c r="AU718" s="1"/>
      <c r="AV718" s="1"/>
      <c r="AW718" s="1"/>
      <c r="AX718" s="1"/>
      <c r="AY718" s="1"/>
      <c r="AZ718" s="1"/>
      <c r="BA718" s="1"/>
      <c r="BB718" s="1"/>
      <c r="BC718" s="1"/>
      <c r="BD718" s="1"/>
    </row>
    <row r="719" spans="1:56" ht="2.25" customHeight="1" x14ac:dyDescent="0.25">
      <c r="A719" s="3"/>
      <c r="B719" s="14"/>
      <c r="C719" s="14"/>
      <c r="D719" s="14"/>
      <c r="E719" s="14"/>
      <c r="F719" s="14"/>
      <c r="G719" s="14"/>
      <c r="H719" s="14"/>
      <c r="I719" s="14"/>
      <c r="J719" s="14"/>
      <c r="K719" s="14"/>
      <c r="L719" s="14"/>
      <c r="M719" s="14"/>
      <c r="N719" s="14"/>
      <c r="O719" s="13"/>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
      <c r="AV719" s="1"/>
      <c r="AW719" s="1"/>
      <c r="AX719" s="1"/>
      <c r="AY719" s="1"/>
      <c r="AZ719" s="1"/>
      <c r="BA719" s="1"/>
      <c r="BB719" s="1"/>
      <c r="BC719" s="1"/>
      <c r="BD719" s="1"/>
    </row>
    <row r="720" spans="1:56" ht="15" customHeight="1" x14ac:dyDescent="0.25">
      <c r="A720" s="3"/>
      <c r="B720" s="112" t="s">
        <v>265</v>
      </c>
      <c r="C720" s="159"/>
      <c r="D720" s="159"/>
      <c r="E720" s="159"/>
      <c r="F720" s="159"/>
      <c r="G720" s="159"/>
      <c r="H720" s="159"/>
      <c r="I720" s="159"/>
      <c r="J720" s="159"/>
      <c r="K720" s="159"/>
      <c r="L720" s="159"/>
      <c r="M720" s="159"/>
      <c r="N720" s="159"/>
      <c r="O720" s="159"/>
      <c r="P720" s="14"/>
      <c r="Q720" s="180"/>
      <c r="R720" s="181"/>
      <c r="S720" s="181"/>
      <c r="T720" s="181"/>
      <c r="U720" s="181"/>
      <c r="V720" s="181"/>
      <c r="W720" s="181"/>
      <c r="X720" s="182"/>
      <c r="Y720" s="113" t="s">
        <v>233</v>
      </c>
      <c r="Z720" s="113"/>
      <c r="AA720" s="14"/>
      <c r="AB720" s="14"/>
      <c r="AC720" s="14"/>
      <c r="AD720" s="14"/>
      <c r="AE720" s="14"/>
      <c r="AF720" s="14"/>
      <c r="AG720" s="14"/>
      <c r="AH720" s="14"/>
      <c r="AI720" s="14"/>
      <c r="AJ720" s="14"/>
      <c r="AK720" s="14"/>
      <c r="AL720" s="14"/>
      <c r="AM720" s="14"/>
      <c r="AN720" s="14"/>
      <c r="AO720" s="14"/>
      <c r="AP720" s="14"/>
      <c r="AQ720" s="14"/>
      <c r="AR720" s="14"/>
      <c r="AS720" s="14"/>
      <c r="AT720" s="14"/>
      <c r="AU720" s="1"/>
      <c r="AV720" s="1"/>
      <c r="AW720" s="1"/>
      <c r="AX720" s="1"/>
      <c r="AY720" s="1"/>
      <c r="AZ720" s="1"/>
      <c r="BA720" s="1"/>
      <c r="BB720" s="1"/>
      <c r="BC720" s="1"/>
      <c r="BD720" s="1"/>
    </row>
    <row r="721" spans="1:56" ht="2.25" customHeight="1" x14ac:dyDescent="0.25">
      <c r="A721" s="3"/>
      <c r="B721" s="14"/>
      <c r="C721" s="14"/>
      <c r="D721" s="14"/>
      <c r="E721" s="14"/>
      <c r="F721" s="14"/>
      <c r="G721" s="14"/>
      <c r="H721" s="14"/>
      <c r="I721" s="14"/>
      <c r="J721" s="14"/>
      <c r="K721" s="14"/>
      <c r="L721" s="14"/>
      <c r="M721" s="14"/>
      <c r="N721" s="14"/>
      <c r="O721" s="13"/>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
      <c r="AV721" s="1"/>
      <c r="AW721" s="1"/>
      <c r="AX721" s="1"/>
      <c r="AY721" s="1"/>
      <c r="AZ721" s="1"/>
      <c r="BA721" s="1"/>
      <c r="BB721" s="1"/>
      <c r="BC721" s="1"/>
      <c r="BD721" s="1"/>
    </row>
    <row r="722" spans="1:56" ht="15" customHeight="1" x14ac:dyDescent="0.25">
      <c r="A722" s="3"/>
      <c r="B722" s="112" t="s">
        <v>181</v>
      </c>
      <c r="C722" s="159"/>
      <c r="D722" s="159"/>
      <c r="E722" s="159"/>
      <c r="F722" s="159"/>
      <c r="G722" s="159"/>
      <c r="H722" s="159"/>
      <c r="I722" s="159"/>
      <c r="J722" s="159"/>
      <c r="K722" s="159"/>
      <c r="L722" s="159"/>
      <c r="M722" s="159"/>
      <c r="N722" s="159"/>
      <c r="O722" s="159"/>
      <c r="P722" s="14"/>
      <c r="Q722" s="277">
        <f>Q698+Q700+Q702+Q704+Q709+Q712+Q714+Q695+Q716+Q718+Q720</f>
        <v>0</v>
      </c>
      <c r="R722" s="278"/>
      <c r="S722" s="278"/>
      <c r="T722" s="278"/>
      <c r="U722" s="278"/>
      <c r="V722" s="278"/>
      <c r="W722" s="278"/>
      <c r="X722" s="279"/>
      <c r="Y722" s="113" t="s">
        <v>233</v>
      </c>
      <c r="Z722" s="113"/>
      <c r="AA722" s="14"/>
      <c r="AB722" s="14"/>
      <c r="AC722" s="14"/>
      <c r="AD722" s="14"/>
      <c r="AE722" s="14"/>
      <c r="AF722" s="14"/>
      <c r="AG722" s="14"/>
      <c r="AH722" s="14"/>
      <c r="AI722" s="14"/>
      <c r="AJ722" s="14"/>
      <c r="AK722" s="14"/>
      <c r="AL722" s="14"/>
      <c r="AM722" s="14"/>
      <c r="AN722" s="14"/>
      <c r="AO722" s="14"/>
      <c r="AP722" s="14"/>
      <c r="AQ722" s="14"/>
      <c r="AR722" s="14"/>
      <c r="AS722" s="14"/>
      <c r="AT722" s="14"/>
      <c r="AU722" s="1"/>
      <c r="AV722" s="1"/>
      <c r="AW722" s="1"/>
      <c r="AX722" s="1"/>
      <c r="AY722" s="1"/>
      <c r="AZ722" s="1"/>
      <c r="BA722" s="1"/>
      <c r="BB722" s="1"/>
      <c r="BC722" s="1"/>
      <c r="BD722" s="1"/>
    </row>
    <row r="723" spans="1:56" ht="2.25" customHeight="1" x14ac:dyDescent="0.25">
      <c r="A723" s="3"/>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
      <c r="AV723" s="1"/>
      <c r="AW723" s="1"/>
      <c r="AX723" s="1"/>
      <c r="AY723" s="1"/>
      <c r="AZ723" s="1"/>
      <c r="BA723" s="1"/>
      <c r="BB723" s="1"/>
      <c r="BC723" s="1"/>
      <c r="BD723" s="1"/>
    </row>
    <row r="724" spans="1:56" ht="2.25"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4"/>
      <c r="AR724" s="14"/>
      <c r="AS724" s="14"/>
      <c r="AT724" s="14"/>
      <c r="AU724" s="1"/>
      <c r="AV724" s="1"/>
      <c r="AW724" s="1"/>
      <c r="AX724" s="1"/>
      <c r="AY724" s="1"/>
      <c r="AZ724" s="1"/>
      <c r="BA724" s="1"/>
      <c r="BB724" s="1"/>
      <c r="BC724" s="1"/>
      <c r="BD724" s="1"/>
    </row>
    <row r="725" spans="1:56" ht="15" customHeight="1" x14ac:dyDescent="0.25">
      <c r="A725" s="12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c r="AO725" s="113"/>
      <c r="AP725" s="113"/>
      <c r="AQ725" s="14"/>
      <c r="AR725" s="14"/>
      <c r="AS725" s="14"/>
      <c r="AT725" s="14"/>
      <c r="AU725" s="1"/>
      <c r="AV725" s="1"/>
      <c r="AW725" s="1"/>
      <c r="AX725" s="1"/>
      <c r="AY725" s="1"/>
      <c r="AZ725" s="1"/>
      <c r="BA725" s="1"/>
      <c r="BB725" s="1"/>
      <c r="BC725" s="1"/>
      <c r="BD725" s="1"/>
    </row>
    <row r="726" spans="1:56" ht="15" customHeight="1" x14ac:dyDescent="0.25">
      <c r="A726" s="3"/>
      <c r="B726" s="294" t="s">
        <v>266</v>
      </c>
      <c r="C726" s="294"/>
      <c r="D726" s="294"/>
      <c r="E726" s="294"/>
      <c r="F726" s="294"/>
      <c r="G726" s="294"/>
      <c r="H726" s="294"/>
      <c r="I726" s="294"/>
      <c r="J726" s="294"/>
      <c r="K726" s="294"/>
      <c r="L726" s="294"/>
      <c r="M726" s="294"/>
      <c r="N726" s="294"/>
      <c r="O726" s="294"/>
      <c r="P726" s="294"/>
      <c r="Q726" s="294"/>
      <c r="R726" s="294"/>
      <c r="S726" s="294"/>
      <c r="T726" s="294"/>
      <c r="U726" s="294"/>
      <c r="V726" s="294"/>
      <c r="W726" s="294"/>
      <c r="X726" s="294"/>
      <c r="Y726" s="294"/>
      <c r="Z726" s="294"/>
      <c r="AA726" s="294"/>
      <c r="AB726" s="294"/>
      <c r="AC726" s="294"/>
      <c r="AD726" s="294"/>
      <c r="AE726" s="294"/>
      <c r="AF726" s="294"/>
      <c r="AG726" s="294"/>
      <c r="AH726" s="294"/>
      <c r="AI726" s="294"/>
      <c r="AJ726" s="294"/>
      <c r="AK726" s="294"/>
      <c r="AL726" s="294"/>
      <c r="AM726" s="294"/>
      <c r="AN726" s="294"/>
      <c r="AO726" s="294"/>
      <c r="AP726" s="295"/>
      <c r="AQ726" s="14"/>
      <c r="AR726" s="14"/>
      <c r="AS726" s="14"/>
      <c r="AT726" s="14"/>
      <c r="AU726" s="1"/>
      <c r="AV726" s="1"/>
      <c r="AW726" s="1"/>
      <c r="AX726" s="1"/>
      <c r="AY726" s="1"/>
      <c r="AZ726" s="1"/>
      <c r="BA726" s="1"/>
      <c r="BB726" s="1"/>
      <c r="BC726" s="1"/>
      <c r="BD726" s="1"/>
    </row>
    <row r="727" spans="1:56" ht="2.25" customHeight="1" x14ac:dyDescent="0.25">
      <c r="A727" s="3"/>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
      <c r="AV727" s="1"/>
      <c r="AW727" s="1"/>
      <c r="AX727" s="1"/>
      <c r="AY727" s="1"/>
      <c r="AZ727" s="1"/>
      <c r="BA727" s="1"/>
      <c r="BB727" s="1"/>
      <c r="BC727" s="1"/>
      <c r="BD727" s="1"/>
    </row>
    <row r="728" spans="1:56" ht="15" customHeight="1" x14ac:dyDescent="0.25">
      <c r="A728" s="3">
        <v>64</v>
      </c>
      <c r="B728" s="290" t="s">
        <v>267</v>
      </c>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290"/>
      <c r="Z728" s="290"/>
      <c r="AA728" s="290"/>
      <c r="AB728" s="290"/>
      <c r="AC728" s="290"/>
      <c r="AD728" s="290"/>
      <c r="AE728" s="290"/>
      <c r="AF728" s="290"/>
      <c r="AG728" s="290"/>
      <c r="AH728" s="290"/>
      <c r="AI728" s="290"/>
      <c r="AJ728" s="290"/>
      <c r="AK728" s="290"/>
      <c r="AL728" s="290"/>
      <c r="AM728" s="290"/>
      <c r="AN728" s="290"/>
      <c r="AO728" s="290"/>
      <c r="AP728" s="290"/>
      <c r="AQ728" s="14"/>
      <c r="AR728" s="14"/>
      <c r="AS728" s="14"/>
      <c r="AT728" s="14"/>
      <c r="AU728" s="1"/>
      <c r="AV728" s="1"/>
      <c r="AW728" s="1"/>
      <c r="AX728" s="1"/>
      <c r="AY728" s="1"/>
      <c r="AZ728" s="1"/>
      <c r="BA728" s="1"/>
      <c r="BB728" s="1"/>
      <c r="BC728" s="1"/>
      <c r="BD728" s="1"/>
    </row>
    <row r="729" spans="1:56" ht="15" customHeight="1" x14ac:dyDescent="0.25">
      <c r="A729" s="3"/>
      <c r="B729" s="290"/>
      <c r="C729" s="290"/>
      <c r="D729" s="290"/>
      <c r="E729" s="290"/>
      <c r="F729" s="290"/>
      <c r="G729" s="290"/>
      <c r="H729" s="290"/>
      <c r="I729" s="290"/>
      <c r="J729" s="290"/>
      <c r="K729" s="290"/>
      <c r="L729" s="290"/>
      <c r="M729" s="290"/>
      <c r="N729" s="290"/>
      <c r="O729" s="290"/>
      <c r="P729" s="290"/>
      <c r="Q729" s="290"/>
      <c r="R729" s="290"/>
      <c r="S729" s="290"/>
      <c r="T729" s="290"/>
      <c r="U729" s="290"/>
      <c r="V729" s="290"/>
      <c r="W729" s="290"/>
      <c r="X729" s="290"/>
      <c r="Y729" s="290"/>
      <c r="Z729" s="290"/>
      <c r="AA729" s="290"/>
      <c r="AB729" s="290"/>
      <c r="AC729" s="290"/>
      <c r="AD729" s="290"/>
      <c r="AE729" s="290"/>
      <c r="AF729" s="290"/>
      <c r="AG729" s="290"/>
      <c r="AH729" s="290"/>
      <c r="AI729" s="290"/>
      <c r="AJ729" s="290"/>
      <c r="AK729" s="290"/>
      <c r="AL729" s="290"/>
      <c r="AM729" s="290"/>
      <c r="AN729" s="290"/>
      <c r="AO729" s="290"/>
      <c r="AP729" s="290"/>
      <c r="AQ729" s="14"/>
      <c r="AR729" s="14"/>
      <c r="AS729" s="14"/>
      <c r="AT729" s="14"/>
      <c r="AU729" s="1"/>
      <c r="AV729" s="1"/>
      <c r="AW729" s="1"/>
      <c r="AX729" s="1"/>
      <c r="AY729" s="1"/>
      <c r="AZ729" s="1"/>
      <c r="BA729" s="1"/>
      <c r="BB729" s="1"/>
      <c r="BC729" s="1"/>
      <c r="BD729" s="1"/>
    </row>
    <row r="730" spans="1:56" ht="2.25" customHeight="1" x14ac:dyDescent="0.25">
      <c r="A730" s="3"/>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
      <c r="AV730" s="1"/>
      <c r="AW730" s="1"/>
      <c r="AX730" s="1"/>
      <c r="AY730" s="1"/>
      <c r="AZ730" s="1"/>
      <c r="BA730" s="1"/>
      <c r="BB730" s="1"/>
      <c r="BC730" s="1"/>
      <c r="BD730" s="1"/>
    </row>
    <row r="731" spans="1:56" ht="15" customHeight="1" x14ac:dyDescent="0.25">
      <c r="A731" s="3"/>
      <c r="B731" s="14"/>
      <c r="C731" s="14"/>
      <c r="D731" s="14"/>
      <c r="E731" s="14"/>
      <c r="F731" s="14"/>
      <c r="G731" s="14"/>
      <c r="H731" s="14"/>
      <c r="I731" s="14"/>
      <c r="J731" s="14"/>
      <c r="K731" s="14"/>
      <c r="L731" s="14"/>
      <c r="M731" s="14"/>
      <c r="N731" s="14"/>
      <c r="O731" s="14"/>
      <c r="P731" s="167" t="s">
        <v>268</v>
      </c>
      <c r="Q731" s="167"/>
      <c r="R731" s="167"/>
      <c r="S731" s="167"/>
      <c r="T731" s="167"/>
      <c r="U731" s="167"/>
      <c r="V731" s="14"/>
      <c r="W731" s="167" t="s">
        <v>269</v>
      </c>
      <c r="X731" s="167"/>
      <c r="Y731" s="167"/>
      <c r="Z731" s="167"/>
      <c r="AA731" s="167"/>
      <c r="AB731" s="167"/>
      <c r="AC731" s="14"/>
      <c r="AD731" s="167" t="s">
        <v>270</v>
      </c>
      <c r="AE731" s="167"/>
      <c r="AF731" s="167"/>
      <c r="AG731" s="167"/>
      <c r="AH731" s="167"/>
      <c r="AI731" s="167"/>
      <c r="AJ731" s="14"/>
      <c r="AK731" s="167" t="s">
        <v>271</v>
      </c>
      <c r="AL731" s="167"/>
      <c r="AM731" s="167"/>
      <c r="AN731" s="167"/>
      <c r="AO731" s="167"/>
      <c r="AP731" s="167"/>
      <c r="AQ731" s="14"/>
      <c r="AR731" s="14"/>
      <c r="AS731" s="14"/>
      <c r="AT731" s="14"/>
      <c r="AU731" s="1"/>
      <c r="AV731" s="1"/>
      <c r="AW731" s="1"/>
      <c r="AX731" s="1"/>
      <c r="AY731" s="1"/>
      <c r="AZ731" s="1"/>
      <c r="BA731" s="1"/>
      <c r="BB731" s="1"/>
      <c r="BC731" s="1"/>
      <c r="BD731" s="1"/>
    </row>
    <row r="732" spans="1:56" ht="15" customHeight="1" x14ac:dyDescent="0.25">
      <c r="A732" s="3"/>
      <c r="B732" s="14"/>
      <c r="C732" s="14"/>
      <c r="D732" s="14"/>
      <c r="E732" s="14"/>
      <c r="F732" s="14"/>
      <c r="G732" s="14"/>
      <c r="H732" s="14"/>
      <c r="I732" s="14"/>
      <c r="J732" s="14"/>
      <c r="K732" s="14"/>
      <c r="L732" s="14"/>
      <c r="M732" s="14"/>
      <c r="N732" s="14"/>
      <c r="O732" s="14"/>
      <c r="P732" s="167"/>
      <c r="Q732" s="167"/>
      <c r="R732" s="167"/>
      <c r="S732" s="167"/>
      <c r="T732" s="167"/>
      <c r="U732" s="167"/>
      <c r="V732" s="14"/>
      <c r="W732" s="167"/>
      <c r="X732" s="167"/>
      <c r="Y732" s="167"/>
      <c r="Z732" s="167"/>
      <c r="AA732" s="167"/>
      <c r="AB732" s="167"/>
      <c r="AC732" s="14"/>
      <c r="AD732" s="167"/>
      <c r="AE732" s="167"/>
      <c r="AF732" s="167"/>
      <c r="AG732" s="167"/>
      <c r="AH732" s="167"/>
      <c r="AI732" s="167"/>
      <c r="AJ732" s="14"/>
      <c r="AK732" s="167"/>
      <c r="AL732" s="167"/>
      <c r="AM732" s="167"/>
      <c r="AN732" s="167"/>
      <c r="AO732" s="167"/>
      <c r="AP732" s="167"/>
      <c r="AQ732" s="14"/>
      <c r="AR732" s="14"/>
      <c r="AS732" s="14"/>
      <c r="AT732" s="14"/>
      <c r="AU732" s="1"/>
      <c r="AV732" s="1"/>
      <c r="AW732" s="1"/>
      <c r="AX732" s="1"/>
      <c r="AY732" s="1"/>
      <c r="AZ732" s="1"/>
      <c r="BA732" s="1"/>
      <c r="BB732" s="1"/>
      <c r="BC732" s="1"/>
      <c r="BD732" s="1"/>
    </row>
    <row r="733" spans="1:56" ht="15" customHeight="1" x14ac:dyDescent="0.25">
      <c r="A733" s="3"/>
      <c r="B733" s="14"/>
      <c r="C733" s="14"/>
      <c r="D733" s="14"/>
      <c r="E733" s="14"/>
      <c r="F733" s="14"/>
      <c r="G733" s="14"/>
      <c r="H733" s="14"/>
      <c r="I733" s="14"/>
      <c r="J733" s="14"/>
      <c r="K733" s="14"/>
      <c r="L733" s="14"/>
      <c r="M733" s="14"/>
      <c r="N733" s="14"/>
      <c r="O733" s="14"/>
      <c r="P733" s="167"/>
      <c r="Q733" s="167"/>
      <c r="R733" s="167"/>
      <c r="S733" s="167"/>
      <c r="T733" s="167"/>
      <c r="U733" s="167"/>
      <c r="V733" s="14"/>
      <c r="W733" s="167"/>
      <c r="X733" s="167"/>
      <c r="Y733" s="167"/>
      <c r="Z733" s="167"/>
      <c r="AA733" s="167"/>
      <c r="AB733" s="167"/>
      <c r="AC733" s="14"/>
      <c r="AD733" s="167"/>
      <c r="AE733" s="167"/>
      <c r="AF733" s="167"/>
      <c r="AG733" s="167"/>
      <c r="AH733" s="167"/>
      <c r="AI733" s="167"/>
      <c r="AJ733" s="14"/>
      <c r="AK733" s="167"/>
      <c r="AL733" s="167"/>
      <c r="AM733" s="167"/>
      <c r="AN733" s="167"/>
      <c r="AO733" s="167"/>
      <c r="AP733" s="167"/>
      <c r="AQ733" s="14"/>
      <c r="AR733" s="14"/>
      <c r="AS733" s="14"/>
      <c r="AT733" s="14"/>
      <c r="AU733" s="1"/>
      <c r="AV733" s="1"/>
      <c r="AW733" s="1"/>
      <c r="AX733" s="1"/>
      <c r="AY733" s="1"/>
      <c r="AZ733" s="1"/>
      <c r="BA733" s="1"/>
      <c r="BB733" s="1"/>
      <c r="BC733" s="1"/>
      <c r="BD733" s="1"/>
    </row>
    <row r="734" spans="1:56" ht="15" customHeight="1" x14ac:dyDescent="0.25">
      <c r="A734" s="3"/>
      <c r="B734" s="14"/>
      <c r="C734" s="14"/>
      <c r="D734" s="14"/>
      <c r="E734" s="14"/>
      <c r="F734" s="14"/>
      <c r="G734" s="14"/>
      <c r="H734" s="14"/>
      <c r="I734" s="14"/>
      <c r="J734" s="14"/>
      <c r="K734" s="14"/>
      <c r="L734" s="14"/>
      <c r="M734" s="14"/>
      <c r="N734" s="14"/>
      <c r="O734" s="14"/>
      <c r="P734" s="167"/>
      <c r="Q734" s="167"/>
      <c r="R734" s="167"/>
      <c r="S734" s="167"/>
      <c r="T734" s="167"/>
      <c r="U734" s="167"/>
      <c r="V734" s="14"/>
      <c r="W734" s="167"/>
      <c r="X734" s="167"/>
      <c r="Y734" s="167"/>
      <c r="Z734" s="167"/>
      <c r="AA734" s="167"/>
      <c r="AB734" s="167"/>
      <c r="AC734" s="14"/>
      <c r="AD734" s="167"/>
      <c r="AE734" s="167"/>
      <c r="AF734" s="167"/>
      <c r="AG734" s="167"/>
      <c r="AH734" s="167"/>
      <c r="AI734" s="167"/>
      <c r="AJ734" s="14"/>
      <c r="AK734" s="167"/>
      <c r="AL734" s="167"/>
      <c r="AM734" s="167"/>
      <c r="AN734" s="167"/>
      <c r="AO734" s="167"/>
      <c r="AP734" s="167"/>
      <c r="AQ734" s="14"/>
      <c r="AR734" s="14"/>
      <c r="AS734" s="14"/>
      <c r="AT734" s="14"/>
      <c r="AU734" s="1"/>
      <c r="AV734" s="1"/>
      <c r="AW734" s="1"/>
      <c r="AX734" s="1"/>
      <c r="AY734" s="1"/>
      <c r="AZ734" s="1"/>
      <c r="BA734" s="1"/>
      <c r="BB734" s="1"/>
      <c r="BC734" s="1"/>
      <c r="BD734" s="1"/>
    </row>
    <row r="735" spans="1:56" ht="15" customHeight="1" x14ac:dyDescent="0.25">
      <c r="A735" s="3"/>
      <c r="B735" s="14"/>
      <c r="C735" s="14"/>
      <c r="D735" s="14"/>
      <c r="E735" s="14"/>
      <c r="F735" s="14"/>
      <c r="G735" s="14"/>
      <c r="H735" s="14"/>
      <c r="I735" s="14"/>
      <c r="J735" s="14"/>
      <c r="K735" s="14"/>
      <c r="L735" s="14"/>
      <c r="M735" s="14"/>
      <c r="N735" s="14"/>
      <c r="O735" s="14"/>
      <c r="P735" s="167"/>
      <c r="Q735" s="167"/>
      <c r="R735" s="167"/>
      <c r="S735" s="167"/>
      <c r="T735" s="167"/>
      <c r="U735" s="167"/>
      <c r="V735" s="14"/>
      <c r="W735" s="167"/>
      <c r="X735" s="167"/>
      <c r="Y735" s="167"/>
      <c r="Z735" s="167"/>
      <c r="AA735" s="167"/>
      <c r="AB735" s="167"/>
      <c r="AC735" s="14"/>
      <c r="AD735" s="167"/>
      <c r="AE735" s="167"/>
      <c r="AF735" s="167"/>
      <c r="AG735" s="167"/>
      <c r="AH735" s="167"/>
      <c r="AI735" s="167"/>
      <c r="AJ735" s="14"/>
      <c r="AK735" s="167"/>
      <c r="AL735" s="167"/>
      <c r="AM735" s="167"/>
      <c r="AN735" s="167"/>
      <c r="AO735" s="167"/>
      <c r="AP735" s="167"/>
      <c r="AQ735" s="14"/>
      <c r="AR735" s="14"/>
      <c r="AS735" s="14"/>
      <c r="AT735" s="14"/>
      <c r="AU735" s="1"/>
      <c r="AV735" s="1"/>
      <c r="AW735" s="1"/>
      <c r="AX735" s="1"/>
      <c r="AY735" s="1"/>
      <c r="AZ735" s="1"/>
      <c r="BA735" s="1"/>
      <c r="BB735" s="1"/>
      <c r="BC735" s="1"/>
      <c r="BD735" s="1"/>
    </row>
    <row r="736" spans="1:56" ht="2.25" customHeight="1" x14ac:dyDescent="0.25">
      <c r="A736" s="3"/>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
      <c r="AV736" s="1"/>
      <c r="AW736" s="1"/>
      <c r="AX736" s="1"/>
      <c r="AY736" s="1"/>
      <c r="AZ736" s="1"/>
      <c r="BA736" s="1"/>
      <c r="BB736" s="1"/>
      <c r="BC736" s="1"/>
      <c r="BD736" s="1"/>
    </row>
    <row r="737" spans="1:56" ht="15" customHeight="1" x14ac:dyDescent="0.25">
      <c r="A737" s="3"/>
      <c r="B737" s="112" t="s">
        <v>246</v>
      </c>
      <c r="C737" s="159"/>
      <c r="D737" s="159"/>
      <c r="E737" s="159"/>
      <c r="F737" s="159"/>
      <c r="G737" s="159"/>
      <c r="H737" s="159"/>
      <c r="I737" s="159"/>
      <c r="J737" s="159"/>
      <c r="K737" s="159"/>
      <c r="L737" s="159"/>
      <c r="M737" s="159"/>
      <c r="N737" s="159"/>
      <c r="O737" s="14"/>
      <c r="P737" s="152">
        <f>AK524</f>
        <v>0</v>
      </c>
      <c r="Q737" s="153"/>
      <c r="R737" s="153"/>
      <c r="S737" s="154"/>
      <c r="T737" s="113" t="s">
        <v>153</v>
      </c>
      <c r="U737" s="113"/>
      <c r="V737" s="14"/>
      <c r="W737" s="152">
        <f>J608</f>
        <v>0</v>
      </c>
      <c r="X737" s="153"/>
      <c r="Y737" s="153"/>
      <c r="Z737" s="154"/>
      <c r="AA737" s="113" t="s">
        <v>153</v>
      </c>
      <c r="AB737" s="113"/>
      <c r="AC737" s="14"/>
      <c r="AD737" s="152">
        <f>SUM(P737,W737)</f>
        <v>0</v>
      </c>
      <c r="AE737" s="153"/>
      <c r="AF737" s="153"/>
      <c r="AG737" s="154"/>
      <c r="AH737" s="113" t="s">
        <v>153</v>
      </c>
      <c r="AI737" s="113"/>
      <c r="AJ737" s="14"/>
      <c r="AK737" s="152">
        <f>Q458</f>
        <v>0</v>
      </c>
      <c r="AL737" s="153"/>
      <c r="AM737" s="153"/>
      <c r="AN737" s="154"/>
      <c r="AO737" s="113" t="s">
        <v>153</v>
      </c>
      <c r="AP737" s="113"/>
      <c r="AQ737" s="14"/>
      <c r="AR737" s="14"/>
      <c r="AS737" s="14"/>
      <c r="AT737" s="14"/>
      <c r="AU737" s="1"/>
      <c r="AV737" s="1"/>
      <c r="AW737" s="1"/>
      <c r="AX737" s="1"/>
      <c r="AY737" s="1"/>
      <c r="AZ737" s="1"/>
      <c r="BA737" s="1"/>
      <c r="BB737" s="1"/>
      <c r="BC737" s="1"/>
      <c r="BD737" s="1"/>
    </row>
    <row r="738" spans="1:56" ht="2.25" customHeight="1" x14ac:dyDescent="0.25">
      <c r="A738" s="3"/>
      <c r="B738" s="14"/>
      <c r="C738" s="14"/>
      <c r="D738" s="14"/>
      <c r="E738" s="14"/>
      <c r="F738" s="14"/>
      <c r="G738" s="14"/>
      <c r="H738" s="14"/>
      <c r="I738" s="14"/>
      <c r="J738" s="14"/>
      <c r="K738" s="14"/>
      <c r="L738" s="14"/>
      <c r="M738" s="14"/>
      <c r="N738" s="13"/>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
      <c r="AV738" s="1"/>
      <c r="AW738" s="1"/>
      <c r="AX738" s="1"/>
      <c r="AY738" s="1"/>
      <c r="AZ738" s="1"/>
      <c r="BA738" s="1"/>
      <c r="BB738" s="1"/>
      <c r="BC738" s="1"/>
      <c r="BD738" s="1"/>
    </row>
    <row r="739" spans="1:56" ht="15" customHeight="1" x14ac:dyDescent="0.25">
      <c r="A739" s="3"/>
      <c r="B739" s="112" t="s">
        <v>234</v>
      </c>
      <c r="C739" s="159"/>
      <c r="D739" s="159"/>
      <c r="E739" s="159"/>
      <c r="F739" s="159"/>
      <c r="G739" s="159"/>
      <c r="H739" s="159"/>
      <c r="I739" s="159"/>
      <c r="J739" s="159"/>
      <c r="K739" s="159"/>
      <c r="L739" s="159"/>
      <c r="M739" s="159"/>
      <c r="N739" s="159"/>
      <c r="O739" s="14"/>
      <c r="P739" s="152">
        <f>AK549</f>
        <v>0</v>
      </c>
      <c r="Q739" s="153"/>
      <c r="R739" s="153"/>
      <c r="S739" s="154"/>
      <c r="T739" s="113" t="s">
        <v>153</v>
      </c>
      <c r="U739" s="113"/>
      <c r="V739" s="14"/>
      <c r="W739" s="152">
        <f>J610</f>
        <v>0</v>
      </c>
      <c r="X739" s="153"/>
      <c r="Y739" s="153"/>
      <c r="Z739" s="154"/>
      <c r="AA739" s="113" t="s">
        <v>153</v>
      </c>
      <c r="AB739" s="113"/>
      <c r="AC739" s="14"/>
      <c r="AD739" s="152">
        <f>SUM(P739,W739)</f>
        <v>0</v>
      </c>
      <c r="AE739" s="153"/>
      <c r="AF739" s="153"/>
      <c r="AG739" s="154"/>
      <c r="AH739" s="113" t="s">
        <v>153</v>
      </c>
      <c r="AI739" s="113"/>
      <c r="AJ739" s="14"/>
      <c r="AK739" s="152">
        <f>B462</f>
        <v>0</v>
      </c>
      <c r="AL739" s="153"/>
      <c r="AM739" s="153"/>
      <c r="AN739" s="154"/>
      <c r="AO739" s="113" t="s">
        <v>153</v>
      </c>
      <c r="AP739" s="113"/>
      <c r="AQ739" s="14"/>
      <c r="AR739" s="14"/>
      <c r="AS739" s="14"/>
      <c r="AT739" s="14"/>
      <c r="AU739" s="1"/>
      <c r="AV739" s="1"/>
      <c r="AW739" s="1"/>
      <c r="AX739" s="1"/>
      <c r="AY739" s="1"/>
      <c r="AZ739" s="1"/>
      <c r="BA739" s="1"/>
      <c r="BB739" s="1"/>
      <c r="BC739" s="1"/>
      <c r="BD739" s="1"/>
    </row>
    <row r="740" spans="1:56" ht="2.25" customHeight="1" x14ac:dyDescent="0.25">
      <c r="A740" s="3"/>
      <c r="B740" s="14"/>
      <c r="C740" s="14"/>
      <c r="D740" s="14"/>
      <c r="E740" s="14"/>
      <c r="F740" s="14"/>
      <c r="G740" s="14"/>
      <c r="H740" s="14"/>
      <c r="I740" s="14"/>
      <c r="J740" s="14"/>
      <c r="K740" s="14"/>
      <c r="L740" s="14"/>
      <c r="M740" s="14"/>
      <c r="N740" s="13"/>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
      <c r="AV740" s="1"/>
      <c r="AW740" s="1"/>
      <c r="AX740" s="1"/>
      <c r="AY740" s="1"/>
      <c r="AZ740" s="1"/>
      <c r="BA740" s="1"/>
      <c r="BB740" s="1"/>
      <c r="BC740" s="1"/>
      <c r="BD740" s="1"/>
    </row>
    <row r="741" spans="1:56" ht="15" customHeight="1" x14ac:dyDescent="0.25">
      <c r="A741" s="3"/>
      <c r="B741" s="112" t="s">
        <v>235</v>
      </c>
      <c r="C741" s="159"/>
      <c r="D741" s="159"/>
      <c r="E741" s="159"/>
      <c r="F741" s="159"/>
      <c r="G741" s="159"/>
      <c r="H741" s="159"/>
      <c r="I741" s="159"/>
      <c r="J741" s="159"/>
      <c r="K741" s="159"/>
      <c r="L741" s="159"/>
      <c r="M741" s="159"/>
      <c r="N741" s="159"/>
      <c r="O741" s="14"/>
      <c r="P741" s="152">
        <f>SUM(Q553,Q555,Q557,Q559,Q561,Q563,Q565,Q567)</f>
        <v>0</v>
      </c>
      <c r="Q741" s="153"/>
      <c r="R741" s="153"/>
      <c r="S741" s="154"/>
      <c r="T741" s="113" t="s">
        <v>153</v>
      </c>
      <c r="U741" s="113"/>
      <c r="V741" s="14"/>
      <c r="W741" s="152">
        <f>J612</f>
        <v>0</v>
      </c>
      <c r="X741" s="153"/>
      <c r="Y741" s="153"/>
      <c r="Z741" s="154"/>
      <c r="AA741" s="113" t="s">
        <v>153</v>
      </c>
      <c r="AB741" s="113"/>
      <c r="AC741" s="14"/>
      <c r="AD741" s="152">
        <f>SUM(P741,W741)</f>
        <v>0</v>
      </c>
      <c r="AE741" s="153"/>
      <c r="AF741" s="153"/>
      <c r="AG741" s="154"/>
      <c r="AH741" s="113" t="s">
        <v>153</v>
      </c>
      <c r="AI741" s="113"/>
      <c r="AJ741" s="14"/>
      <c r="AK741" s="189"/>
      <c r="AL741" s="189"/>
      <c r="AM741" s="189"/>
      <c r="AN741" s="189"/>
      <c r="AO741" s="189"/>
      <c r="AP741" s="189"/>
      <c r="AQ741" s="14"/>
      <c r="AR741" s="14"/>
      <c r="AS741" s="14"/>
      <c r="AT741" s="14"/>
      <c r="AU741" s="1"/>
      <c r="AV741" s="1"/>
      <c r="AW741" s="1"/>
      <c r="AX741" s="1"/>
      <c r="AY741" s="1"/>
      <c r="AZ741" s="1"/>
      <c r="BA741" s="1"/>
      <c r="BB741" s="1"/>
      <c r="BC741" s="1"/>
      <c r="BD741" s="1"/>
    </row>
    <row r="742" spans="1:56" ht="2.25" customHeight="1" x14ac:dyDescent="0.25">
      <c r="A742" s="3"/>
      <c r="B742" s="14"/>
      <c r="C742" s="14"/>
      <c r="D742" s="14"/>
      <c r="E742" s="14"/>
      <c r="F742" s="14"/>
      <c r="G742" s="14"/>
      <c r="H742" s="14"/>
      <c r="I742" s="14"/>
      <c r="J742" s="14"/>
      <c r="K742" s="14"/>
      <c r="L742" s="14"/>
      <c r="M742" s="14"/>
      <c r="N742" s="13"/>
      <c r="O742" s="14"/>
      <c r="P742" s="14"/>
      <c r="Q742" s="14"/>
      <c r="R742" s="14"/>
      <c r="S742" s="14"/>
      <c r="T742" s="14"/>
      <c r="U742" s="14"/>
      <c r="V742" s="14"/>
      <c r="W742" s="83"/>
      <c r="X742" s="83"/>
      <c r="Y742" s="83"/>
      <c r="Z742" s="83"/>
      <c r="AA742" s="14"/>
      <c r="AB742" s="14"/>
      <c r="AC742" s="14"/>
      <c r="AD742" s="14"/>
      <c r="AE742" s="14"/>
      <c r="AF742" s="14"/>
      <c r="AG742" s="14"/>
      <c r="AH742" s="14"/>
      <c r="AI742" s="14"/>
      <c r="AJ742" s="14"/>
      <c r="AK742" s="14"/>
      <c r="AL742" s="14"/>
      <c r="AM742" s="14"/>
      <c r="AN742" s="14"/>
      <c r="AO742" s="14"/>
      <c r="AP742" s="14"/>
      <c r="AQ742" s="14"/>
      <c r="AR742" s="14"/>
      <c r="AS742" s="14"/>
      <c r="AT742" s="14"/>
      <c r="AU742" s="1"/>
      <c r="AV742" s="1"/>
      <c r="AW742" s="1"/>
      <c r="AX742" s="1"/>
      <c r="AY742" s="1"/>
      <c r="AZ742" s="1"/>
      <c r="BA742" s="1"/>
      <c r="BB742" s="1"/>
      <c r="BC742" s="1"/>
      <c r="BD742" s="1"/>
    </row>
    <row r="743" spans="1:56" ht="15" customHeight="1" x14ac:dyDescent="0.25">
      <c r="A743" s="3"/>
      <c r="B743" s="112" t="s">
        <v>197</v>
      </c>
      <c r="C743" s="159"/>
      <c r="D743" s="159"/>
      <c r="E743" s="159"/>
      <c r="F743" s="159"/>
      <c r="G743" s="159"/>
      <c r="H743" s="159"/>
      <c r="I743" s="159"/>
      <c r="J743" s="159"/>
      <c r="K743" s="159"/>
      <c r="L743" s="159"/>
      <c r="M743" s="159"/>
      <c r="N743" s="159"/>
      <c r="O743" s="14"/>
      <c r="P743" s="152">
        <f>Q571</f>
        <v>0</v>
      </c>
      <c r="Q743" s="153"/>
      <c r="R743" s="153"/>
      <c r="S743" s="154"/>
      <c r="T743" s="113" t="s">
        <v>153</v>
      </c>
      <c r="U743" s="113"/>
      <c r="V743" s="14"/>
      <c r="W743" s="152">
        <f>Q644</f>
        <v>0</v>
      </c>
      <c r="X743" s="153"/>
      <c r="Y743" s="153"/>
      <c r="Z743" s="154"/>
      <c r="AA743" s="113" t="s">
        <v>153</v>
      </c>
      <c r="AB743" s="113"/>
      <c r="AC743" s="14"/>
      <c r="AD743" s="152">
        <f>SUM(P743,W743)</f>
        <v>0</v>
      </c>
      <c r="AE743" s="153"/>
      <c r="AF743" s="153"/>
      <c r="AG743" s="154"/>
      <c r="AH743" s="113" t="s">
        <v>153</v>
      </c>
      <c r="AI743" s="113"/>
      <c r="AJ743" s="14"/>
      <c r="AK743" s="152">
        <f>Q468</f>
        <v>0</v>
      </c>
      <c r="AL743" s="153"/>
      <c r="AM743" s="153"/>
      <c r="AN743" s="154"/>
      <c r="AO743" s="113" t="s">
        <v>153</v>
      </c>
      <c r="AP743" s="113"/>
      <c r="AQ743" s="14"/>
      <c r="AR743" s="14"/>
      <c r="AS743" s="14"/>
      <c r="AT743" s="14"/>
      <c r="AU743" s="1"/>
      <c r="AV743" s="1"/>
      <c r="AW743" s="1"/>
      <c r="AX743" s="1"/>
      <c r="AY743" s="1"/>
      <c r="AZ743" s="1"/>
      <c r="BA743" s="1"/>
      <c r="BB743" s="1"/>
      <c r="BC743" s="1"/>
      <c r="BD743" s="1"/>
    </row>
    <row r="744" spans="1:56" ht="2.25" customHeight="1" x14ac:dyDescent="0.25">
      <c r="A744" s="3"/>
      <c r="B744" s="14"/>
      <c r="C744" s="14"/>
      <c r="D744" s="14"/>
      <c r="E744" s="14"/>
      <c r="F744" s="14"/>
      <c r="G744" s="14"/>
      <c r="H744" s="14"/>
      <c r="I744" s="14"/>
      <c r="J744" s="14"/>
      <c r="K744" s="14"/>
      <c r="L744" s="14"/>
      <c r="M744" s="14"/>
      <c r="N744" s="13"/>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83"/>
      <c r="AN744" s="14"/>
      <c r="AO744" s="14"/>
      <c r="AP744" s="14"/>
      <c r="AQ744" s="14"/>
      <c r="AR744" s="14"/>
      <c r="AS744" s="14"/>
      <c r="AT744" s="14"/>
      <c r="AU744" s="1"/>
      <c r="AV744" s="1"/>
      <c r="AW744" s="1"/>
      <c r="AX744" s="1"/>
      <c r="AY744" s="1"/>
      <c r="AZ744" s="1"/>
      <c r="BA744" s="1"/>
      <c r="BB744" s="1"/>
      <c r="BC744" s="1"/>
      <c r="BD744" s="1"/>
    </row>
    <row r="745" spans="1:56" ht="15" customHeight="1" x14ac:dyDescent="0.25">
      <c r="A745" s="3"/>
      <c r="B745" s="112" t="s">
        <v>196</v>
      </c>
      <c r="C745" s="159"/>
      <c r="D745" s="159"/>
      <c r="E745" s="159"/>
      <c r="F745" s="159"/>
      <c r="G745" s="159"/>
      <c r="H745" s="159"/>
      <c r="I745" s="159"/>
      <c r="J745" s="159"/>
      <c r="K745" s="159"/>
      <c r="L745" s="159"/>
      <c r="M745" s="159"/>
      <c r="N745" s="159"/>
      <c r="O745" s="14"/>
      <c r="P745" s="152">
        <f>Q575</f>
        <v>0</v>
      </c>
      <c r="Q745" s="153"/>
      <c r="R745" s="153"/>
      <c r="S745" s="154"/>
      <c r="T745" s="113" t="s">
        <v>153</v>
      </c>
      <c r="U745" s="113"/>
      <c r="V745" s="14"/>
      <c r="W745" s="152">
        <f>Q644+Q646</f>
        <v>0</v>
      </c>
      <c r="X745" s="153"/>
      <c r="Y745" s="153"/>
      <c r="Z745" s="154"/>
      <c r="AA745" s="113" t="s">
        <v>153</v>
      </c>
      <c r="AB745" s="113"/>
      <c r="AC745" s="14"/>
      <c r="AD745" s="152">
        <f>SUM(P745,W745)</f>
        <v>0</v>
      </c>
      <c r="AE745" s="153"/>
      <c r="AF745" s="153"/>
      <c r="AG745" s="154"/>
      <c r="AH745" s="113" t="s">
        <v>153</v>
      </c>
      <c r="AI745" s="113"/>
      <c r="AJ745" s="14"/>
      <c r="AK745" s="152">
        <f>Q466</f>
        <v>0</v>
      </c>
      <c r="AL745" s="153"/>
      <c r="AM745" s="153"/>
      <c r="AN745" s="154"/>
      <c r="AO745" s="113" t="s">
        <v>153</v>
      </c>
      <c r="AP745" s="113"/>
      <c r="AQ745" s="14"/>
      <c r="AR745" s="14"/>
      <c r="AS745" s="14"/>
      <c r="AT745" s="14"/>
      <c r="AU745" s="1"/>
      <c r="AV745" s="1"/>
      <c r="AW745" s="1"/>
      <c r="AX745" s="1"/>
      <c r="AY745" s="1"/>
      <c r="AZ745" s="1"/>
      <c r="BA745" s="1"/>
      <c r="BB745" s="1"/>
      <c r="BC745" s="1"/>
      <c r="BD745" s="1"/>
    </row>
    <row r="746" spans="1:56" ht="2.25" customHeight="1" x14ac:dyDescent="0.25">
      <c r="A746" s="3"/>
      <c r="B746" s="14"/>
      <c r="C746" s="14"/>
      <c r="D746" s="14"/>
      <c r="E746" s="14"/>
      <c r="F746" s="14"/>
      <c r="G746" s="14"/>
      <c r="H746" s="14"/>
      <c r="I746" s="14"/>
      <c r="J746" s="14"/>
      <c r="K746" s="14"/>
      <c r="L746" s="14"/>
      <c r="M746" s="14"/>
      <c r="N746" s="13"/>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
      <c r="AV746" s="1"/>
      <c r="AW746" s="1"/>
      <c r="AX746" s="1"/>
      <c r="AY746" s="1"/>
      <c r="AZ746" s="1"/>
      <c r="BA746" s="1"/>
      <c r="BB746" s="1"/>
      <c r="BC746" s="1"/>
      <c r="BD746" s="1"/>
    </row>
    <row r="747" spans="1:56" ht="15" customHeight="1" x14ac:dyDescent="0.25">
      <c r="A747" s="3"/>
      <c r="B747" s="112" t="s">
        <v>198</v>
      </c>
      <c r="C747" s="159"/>
      <c r="D747" s="159"/>
      <c r="E747" s="159"/>
      <c r="F747" s="159"/>
      <c r="G747" s="159"/>
      <c r="H747" s="159"/>
      <c r="I747" s="159"/>
      <c r="J747" s="159"/>
      <c r="K747" s="159"/>
      <c r="L747" s="159"/>
      <c r="M747" s="159"/>
      <c r="N747" s="159"/>
      <c r="O747" s="14"/>
      <c r="P747" s="152">
        <f>Q573</f>
        <v>0</v>
      </c>
      <c r="Q747" s="153"/>
      <c r="R747" s="153"/>
      <c r="S747" s="154"/>
      <c r="T747" s="113" t="s">
        <v>153</v>
      </c>
      <c r="U747" s="113"/>
      <c r="V747" s="14"/>
      <c r="W747" s="152">
        <f>Q648</f>
        <v>0</v>
      </c>
      <c r="X747" s="153"/>
      <c r="Y747" s="153"/>
      <c r="Z747" s="154"/>
      <c r="AA747" s="113" t="s">
        <v>153</v>
      </c>
      <c r="AB747" s="113"/>
      <c r="AC747" s="14"/>
      <c r="AD747" s="152">
        <f>SUM(P747,W747)</f>
        <v>0</v>
      </c>
      <c r="AE747" s="153"/>
      <c r="AF747" s="153"/>
      <c r="AG747" s="154"/>
      <c r="AH747" s="113" t="s">
        <v>153</v>
      </c>
      <c r="AI747" s="113"/>
      <c r="AJ747" s="14"/>
      <c r="AK747" s="152">
        <f>Q470</f>
        <v>0</v>
      </c>
      <c r="AL747" s="153"/>
      <c r="AM747" s="153"/>
      <c r="AN747" s="154"/>
      <c r="AO747" s="113" t="s">
        <v>153</v>
      </c>
      <c r="AP747" s="113"/>
      <c r="AQ747" s="14"/>
      <c r="AR747" s="14"/>
      <c r="AS747" s="14"/>
      <c r="AT747" s="14"/>
      <c r="AU747" s="1"/>
      <c r="AV747" s="1"/>
      <c r="AW747" s="1"/>
      <c r="AX747" s="1"/>
      <c r="AY747" s="1"/>
      <c r="AZ747" s="1"/>
      <c r="BA747" s="1"/>
      <c r="BB747" s="1"/>
      <c r="BC747" s="1"/>
      <c r="BD747" s="1"/>
    </row>
    <row r="748" spans="1:56" ht="2.25" customHeight="1" x14ac:dyDescent="0.25">
      <c r="A748" s="3"/>
      <c r="B748" s="14"/>
      <c r="C748" s="14"/>
      <c r="D748" s="14"/>
      <c r="E748" s="14"/>
      <c r="F748" s="14"/>
      <c r="G748" s="14"/>
      <c r="H748" s="14"/>
      <c r="I748" s="14"/>
      <c r="J748" s="14"/>
      <c r="K748" s="14"/>
      <c r="L748" s="14"/>
      <c r="M748" s="14"/>
      <c r="N748" s="13"/>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
      <c r="AV748" s="1"/>
      <c r="AW748" s="1"/>
      <c r="AX748" s="1"/>
      <c r="AY748" s="1"/>
      <c r="AZ748" s="1"/>
      <c r="BA748" s="1"/>
      <c r="BB748" s="1"/>
      <c r="BC748" s="1"/>
      <c r="BD748" s="1"/>
    </row>
    <row r="749" spans="1:56" ht="15" customHeight="1" x14ac:dyDescent="0.25">
      <c r="A749" s="3"/>
      <c r="B749" s="112" t="s">
        <v>199</v>
      </c>
      <c r="C749" s="159"/>
      <c r="D749" s="159"/>
      <c r="E749" s="159"/>
      <c r="F749" s="159"/>
      <c r="G749" s="159"/>
      <c r="H749" s="159"/>
      <c r="I749" s="159"/>
      <c r="J749" s="159"/>
      <c r="K749" s="159"/>
      <c r="L749" s="159"/>
      <c r="M749" s="159"/>
      <c r="N749" s="159"/>
      <c r="O749" s="14"/>
      <c r="P749" s="152">
        <f>Q577</f>
        <v>0</v>
      </c>
      <c r="Q749" s="153"/>
      <c r="R749" s="153"/>
      <c r="S749" s="154"/>
      <c r="T749" s="113" t="s">
        <v>153</v>
      </c>
      <c r="U749" s="113"/>
      <c r="V749" s="14"/>
      <c r="W749" s="152">
        <f>Q650</f>
        <v>0</v>
      </c>
      <c r="X749" s="153"/>
      <c r="Y749" s="153"/>
      <c r="Z749" s="154"/>
      <c r="AA749" s="113" t="s">
        <v>153</v>
      </c>
      <c r="AB749" s="113"/>
      <c r="AC749" s="14"/>
      <c r="AD749" s="152">
        <f>SUM(P749,W749)</f>
        <v>0</v>
      </c>
      <c r="AE749" s="153"/>
      <c r="AF749" s="153"/>
      <c r="AG749" s="154"/>
      <c r="AH749" s="113" t="s">
        <v>153</v>
      </c>
      <c r="AI749" s="113"/>
      <c r="AJ749" s="14"/>
      <c r="AK749" s="152">
        <f>Q472</f>
        <v>0</v>
      </c>
      <c r="AL749" s="153"/>
      <c r="AM749" s="153"/>
      <c r="AN749" s="154"/>
      <c r="AO749" s="113" t="s">
        <v>153</v>
      </c>
      <c r="AP749" s="113"/>
      <c r="AQ749" s="14"/>
      <c r="AR749" s="14"/>
      <c r="AS749" s="14"/>
      <c r="AT749" s="14"/>
      <c r="AU749" s="1"/>
      <c r="AV749" s="1"/>
      <c r="AW749" s="1"/>
      <c r="AX749" s="1"/>
      <c r="AY749" s="1"/>
      <c r="AZ749" s="1"/>
      <c r="BA749" s="1"/>
      <c r="BB749" s="1"/>
      <c r="BC749" s="1"/>
      <c r="BD749" s="1"/>
    </row>
    <row r="750" spans="1:56" ht="15" customHeight="1" x14ac:dyDescent="0.25">
      <c r="A750" s="12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3"/>
      <c r="AL750" s="113"/>
      <c r="AM750" s="113"/>
      <c r="AN750" s="113"/>
      <c r="AO750" s="113"/>
      <c r="AP750" s="113"/>
      <c r="AQ750" s="14"/>
      <c r="AR750" s="14"/>
      <c r="AS750" s="14"/>
      <c r="AT750" s="14"/>
      <c r="AU750" s="1"/>
      <c r="AV750" s="1"/>
      <c r="AW750" s="1"/>
      <c r="AX750" s="1"/>
      <c r="AY750" s="1"/>
      <c r="AZ750" s="1"/>
      <c r="BA750" s="1"/>
      <c r="BB750" s="1"/>
      <c r="BC750" s="1"/>
      <c r="BD750" s="1"/>
    </row>
    <row r="751" spans="1:56" ht="15" customHeight="1" x14ac:dyDescent="0.25">
      <c r="A751" s="3"/>
      <c r="B751" s="144" t="s">
        <v>272</v>
      </c>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9"/>
      <c r="AQ751" s="14"/>
      <c r="AR751" s="14"/>
      <c r="AS751" s="14"/>
      <c r="AT751" s="14"/>
      <c r="AU751" s="1"/>
      <c r="AV751" s="1"/>
      <c r="AW751" s="1"/>
      <c r="AX751" s="1"/>
      <c r="AY751" s="1"/>
      <c r="AZ751" s="1"/>
      <c r="BA751" s="1"/>
      <c r="BB751" s="1"/>
      <c r="BC751" s="1"/>
      <c r="BD751" s="1"/>
    </row>
    <row r="752" spans="1:56" ht="2.25" customHeight="1" x14ac:dyDescent="0.25">
      <c r="A752" s="3"/>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
      <c r="AV752" s="1"/>
      <c r="AW752" s="1"/>
      <c r="AX752" s="1"/>
      <c r="AY752" s="1"/>
      <c r="AZ752" s="1"/>
      <c r="BA752" s="1"/>
      <c r="BB752" s="1"/>
      <c r="BC752" s="1"/>
      <c r="BD752" s="1"/>
    </row>
    <row r="753" spans="1:56" ht="15" customHeight="1" x14ac:dyDescent="0.25">
      <c r="A753" s="3">
        <v>65</v>
      </c>
      <c r="B753" s="169" t="s">
        <v>273</v>
      </c>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c r="AA753" s="169"/>
      <c r="AB753" s="169"/>
      <c r="AC753" s="169"/>
      <c r="AD753" s="169"/>
      <c r="AE753" s="169"/>
      <c r="AF753" s="169"/>
      <c r="AG753" s="169"/>
      <c r="AH753" s="169"/>
      <c r="AI753" s="169"/>
      <c r="AJ753" s="169"/>
      <c r="AK753" s="169"/>
      <c r="AL753" s="169"/>
      <c r="AM753" s="169"/>
      <c r="AN753" s="169"/>
      <c r="AO753" s="169"/>
      <c r="AP753" s="169"/>
      <c r="AQ753" s="14"/>
      <c r="AR753" s="14"/>
      <c r="AS753" s="14"/>
      <c r="AT753" s="14"/>
      <c r="AU753" s="1"/>
      <c r="AV753" s="1"/>
      <c r="AW753" s="1"/>
      <c r="AX753" s="1"/>
      <c r="AY753" s="1"/>
      <c r="AZ753" s="1"/>
      <c r="BA753" s="1"/>
      <c r="BB753" s="1"/>
      <c r="BC753" s="1"/>
      <c r="BD753" s="1"/>
    </row>
    <row r="754" spans="1:56" ht="15" customHeight="1" x14ac:dyDescent="0.25">
      <c r="A754" s="3"/>
      <c r="B754" s="169"/>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c r="AA754" s="169"/>
      <c r="AB754" s="169"/>
      <c r="AC754" s="169"/>
      <c r="AD754" s="169"/>
      <c r="AE754" s="169"/>
      <c r="AF754" s="169"/>
      <c r="AG754" s="169"/>
      <c r="AH754" s="169"/>
      <c r="AI754" s="169"/>
      <c r="AJ754" s="169"/>
      <c r="AK754" s="169"/>
      <c r="AL754" s="169"/>
      <c r="AM754" s="169"/>
      <c r="AN754" s="169"/>
      <c r="AO754" s="169"/>
      <c r="AP754" s="169"/>
      <c r="AQ754" s="14"/>
      <c r="AR754" s="14"/>
      <c r="AS754" s="14"/>
      <c r="AT754" s="14"/>
      <c r="AU754" s="1"/>
      <c r="AV754" s="1"/>
      <c r="AW754" s="1"/>
      <c r="AX754" s="1"/>
      <c r="AY754" s="1"/>
      <c r="AZ754" s="1"/>
      <c r="BA754" s="1"/>
      <c r="BB754" s="1"/>
      <c r="BC754" s="1"/>
      <c r="BD754" s="1"/>
    </row>
    <row r="755" spans="1:56" ht="2.25" customHeight="1" x14ac:dyDescent="0.25">
      <c r="A755" s="3"/>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
      <c r="AV755" s="1"/>
      <c r="AW755" s="1"/>
      <c r="AX755" s="1"/>
      <c r="AY755" s="1"/>
      <c r="AZ755" s="1"/>
      <c r="BA755" s="1"/>
      <c r="BB755" s="1"/>
      <c r="BC755" s="1"/>
      <c r="BD755" s="1"/>
    </row>
    <row r="756" spans="1:56" ht="15" customHeight="1" x14ac:dyDescent="0.25">
      <c r="A756" s="3">
        <v>66</v>
      </c>
      <c r="B756" s="168" t="s">
        <v>274</v>
      </c>
      <c r="C756" s="159"/>
      <c r="D756" s="159"/>
      <c r="E756" s="159"/>
      <c r="F756" s="159"/>
      <c r="G756" s="159"/>
      <c r="H756" s="159"/>
      <c r="I756" s="159"/>
      <c r="J756" s="159"/>
      <c r="K756" s="159"/>
      <c r="L756" s="159"/>
      <c r="M756" s="159"/>
      <c r="N756" s="159"/>
      <c r="O756" s="159"/>
      <c r="P756" s="159"/>
      <c r="Q756" s="159"/>
      <c r="R756" s="159"/>
      <c r="S756" s="159"/>
      <c r="T756" s="159"/>
      <c r="U756" s="159"/>
      <c r="V756" s="159"/>
      <c r="W756" s="159"/>
      <c r="X756" s="159"/>
      <c r="Y756" s="159"/>
      <c r="Z756" s="159"/>
      <c r="AA756" s="159"/>
      <c r="AB756" s="159"/>
      <c r="AC756" s="159"/>
      <c r="AD756" s="159"/>
      <c r="AE756" s="159"/>
      <c r="AF756" s="159"/>
      <c r="AG756" s="159"/>
      <c r="AH756" s="159"/>
      <c r="AI756" s="159"/>
      <c r="AJ756" s="159"/>
      <c r="AK756" s="159"/>
      <c r="AL756" s="159"/>
      <c r="AM756" s="159"/>
      <c r="AN756" s="159"/>
      <c r="AO756" s="159"/>
      <c r="AP756" s="159"/>
      <c r="AQ756" s="14"/>
      <c r="AR756" s="14"/>
      <c r="AS756" s="14"/>
      <c r="AT756" s="14"/>
      <c r="AU756" s="1"/>
      <c r="AV756" s="1"/>
      <c r="AW756" s="1"/>
      <c r="AX756" s="1"/>
      <c r="AY756" s="1"/>
      <c r="AZ756" s="1"/>
      <c r="BA756" s="1"/>
      <c r="BB756" s="1"/>
      <c r="BC756" s="1"/>
      <c r="BD756" s="1"/>
    </row>
    <row r="757" spans="1:56" ht="2.25" customHeight="1" x14ac:dyDescent="0.25">
      <c r="A757" s="3"/>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
      <c r="AV757" s="1"/>
      <c r="AW757" s="1"/>
      <c r="AX757" s="1"/>
      <c r="AY757" s="1"/>
      <c r="AZ757" s="1"/>
      <c r="BA757" s="1"/>
      <c r="BB757" s="1"/>
      <c r="BC757" s="1"/>
      <c r="BD757" s="1"/>
    </row>
    <row r="758" spans="1:56" ht="15" customHeight="1" x14ac:dyDescent="0.25">
      <c r="A758" s="3"/>
      <c r="B758" s="14"/>
      <c r="C758" s="113" t="s">
        <v>275</v>
      </c>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3"/>
      <c r="AL758" s="113"/>
      <c r="AM758" s="113"/>
      <c r="AN758" s="113"/>
      <c r="AO758" s="113"/>
      <c r="AP758" s="113"/>
      <c r="AQ758" s="14"/>
      <c r="AR758" s="14"/>
      <c r="AS758" s="14"/>
      <c r="AT758" s="14"/>
      <c r="AU758" s="1"/>
      <c r="AV758" s="1"/>
      <c r="AW758" s="1"/>
      <c r="AX758" s="1"/>
      <c r="AY758" s="1"/>
      <c r="AZ758" s="1"/>
      <c r="BA758" s="1"/>
      <c r="BB758" s="1"/>
      <c r="BC758" s="1"/>
      <c r="BD758" s="1"/>
    </row>
    <row r="759" spans="1:56" ht="2.25" customHeight="1" x14ac:dyDescent="0.25">
      <c r="A759" s="3"/>
      <c r="B759" s="17"/>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4"/>
      <c r="AR759" s="14"/>
      <c r="AS759" s="14"/>
      <c r="AT759" s="14"/>
      <c r="AU759" s="1"/>
      <c r="AV759" s="1"/>
      <c r="AW759" s="1"/>
      <c r="AX759" s="1"/>
      <c r="AY759" s="1"/>
      <c r="AZ759" s="1"/>
      <c r="BA759" s="1"/>
      <c r="BB759" s="1"/>
      <c r="BC759" s="1"/>
      <c r="BD759" s="1"/>
    </row>
    <row r="760" spans="1:56" ht="15" customHeight="1" x14ac:dyDescent="0.25">
      <c r="A760" s="3"/>
      <c r="B760" s="14"/>
      <c r="C760" s="113" t="s">
        <v>276</v>
      </c>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c r="AA760" s="113"/>
      <c r="AB760" s="113"/>
      <c r="AC760" s="113"/>
      <c r="AD760" s="113"/>
      <c r="AE760" s="113"/>
      <c r="AF760" s="113"/>
      <c r="AG760" s="113"/>
      <c r="AH760" s="113"/>
      <c r="AI760" s="113"/>
      <c r="AJ760" s="113"/>
      <c r="AK760" s="113"/>
      <c r="AL760" s="113"/>
      <c r="AM760" s="113"/>
      <c r="AN760" s="113"/>
      <c r="AO760" s="113"/>
      <c r="AP760" s="113"/>
      <c r="AQ760" s="14"/>
      <c r="AR760" s="14"/>
      <c r="AS760" s="14"/>
      <c r="AT760" s="14"/>
      <c r="AU760" s="1"/>
      <c r="AV760" s="1"/>
      <c r="AW760" s="1"/>
      <c r="AX760" s="1"/>
      <c r="AY760" s="1"/>
      <c r="AZ760" s="1"/>
      <c r="BA760" s="1"/>
      <c r="BB760" s="1"/>
      <c r="BC760" s="1"/>
      <c r="BD760" s="1"/>
    </row>
    <row r="761" spans="1:56" ht="2.25" customHeight="1" x14ac:dyDescent="0.25">
      <c r="A761" s="3"/>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
      <c r="AV761" s="1"/>
      <c r="AW761" s="1"/>
      <c r="AX761" s="1"/>
      <c r="AY761" s="1"/>
      <c r="AZ761" s="1"/>
      <c r="BA761" s="1"/>
      <c r="BB761" s="1"/>
      <c r="BC761" s="1"/>
      <c r="BD761" s="1"/>
    </row>
    <row r="762" spans="1:56" ht="15" customHeight="1" x14ac:dyDescent="0.25">
      <c r="A762" s="3"/>
      <c r="B762" s="14"/>
      <c r="C762" s="113" t="s">
        <v>277</v>
      </c>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3"/>
      <c r="AK762" s="113"/>
      <c r="AL762" s="113"/>
      <c r="AM762" s="113"/>
      <c r="AN762" s="113"/>
      <c r="AO762" s="113"/>
      <c r="AP762" s="113"/>
      <c r="AQ762" s="14"/>
      <c r="AR762" s="14"/>
      <c r="AS762" s="14"/>
      <c r="AT762" s="14"/>
      <c r="AU762" s="1"/>
      <c r="AV762" s="1"/>
      <c r="AW762" s="1"/>
      <c r="AX762" s="1"/>
      <c r="AY762" s="1"/>
      <c r="AZ762" s="1"/>
      <c r="BA762" s="1"/>
      <c r="BB762" s="1"/>
      <c r="BC762" s="1"/>
      <c r="BD762" s="1"/>
    </row>
    <row r="763" spans="1:56" ht="2.25" customHeight="1" x14ac:dyDescent="0.25">
      <c r="A763" s="3"/>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
      <c r="AV763" s="1"/>
      <c r="AW763" s="1"/>
      <c r="AX763" s="1"/>
      <c r="AY763" s="1"/>
      <c r="AZ763" s="1"/>
      <c r="BA763" s="1"/>
      <c r="BB763" s="1"/>
      <c r="BC763" s="1"/>
      <c r="BD763" s="1"/>
    </row>
    <row r="764" spans="1:56" ht="15" customHeight="1" x14ac:dyDescent="0.25">
      <c r="A764" s="3"/>
      <c r="B764" s="14"/>
      <c r="C764" s="113" t="s">
        <v>278</v>
      </c>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3"/>
      <c r="AL764" s="113"/>
      <c r="AM764" s="113"/>
      <c r="AN764" s="113"/>
      <c r="AO764" s="113"/>
      <c r="AP764" s="113"/>
      <c r="AQ764" s="14"/>
      <c r="AR764" s="14"/>
      <c r="AS764" s="14"/>
      <c r="AT764" s="14"/>
      <c r="AU764" s="1"/>
      <c r="AV764" s="1"/>
      <c r="AW764" s="1"/>
      <c r="AX764" s="1"/>
      <c r="AY764" s="1"/>
      <c r="AZ764" s="1"/>
      <c r="BA764" s="1"/>
      <c r="BB764" s="1"/>
      <c r="BC764" s="1"/>
      <c r="BD764" s="1"/>
    </row>
    <row r="765" spans="1:56" ht="2.25" customHeight="1" x14ac:dyDescent="0.25">
      <c r="A765" s="3"/>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
      <c r="AV765" s="1"/>
      <c r="AW765" s="1"/>
      <c r="AX765" s="1"/>
      <c r="AY765" s="1"/>
      <c r="AZ765" s="1"/>
      <c r="BA765" s="1"/>
      <c r="BB765" s="1"/>
      <c r="BC765" s="1"/>
      <c r="BD765" s="1"/>
    </row>
    <row r="766" spans="1:56" ht="15" customHeight="1" x14ac:dyDescent="0.25">
      <c r="A766" s="3"/>
      <c r="B766" s="14"/>
      <c r="C766" s="113" t="s">
        <v>279</v>
      </c>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3"/>
      <c r="AL766" s="113"/>
      <c r="AM766" s="113"/>
      <c r="AN766" s="113"/>
      <c r="AO766" s="113"/>
      <c r="AP766" s="113"/>
      <c r="AQ766" s="14"/>
      <c r="AR766" s="14"/>
      <c r="AS766" s="14"/>
      <c r="AT766" s="14"/>
      <c r="AU766" s="1"/>
      <c r="AV766" s="1"/>
      <c r="AW766" s="1"/>
      <c r="AX766" s="1"/>
      <c r="AY766" s="1"/>
      <c r="AZ766" s="1"/>
      <c r="BA766" s="1"/>
      <c r="BB766" s="1"/>
      <c r="BC766" s="1"/>
      <c r="BD766" s="1"/>
    </row>
    <row r="767" spans="1:56" ht="2.25" customHeight="1" x14ac:dyDescent="0.25">
      <c r="A767" s="3"/>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
      <c r="AV767" s="1"/>
      <c r="AW767" s="1"/>
      <c r="AX767" s="1"/>
      <c r="AY767" s="1"/>
      <c r="AZ767" s="1"/>
      <c r="BA767" s="1"/>
      <c r="BB767" s="1"/>
      <c r="BC767" s="1"/>
      <c r="BD767" s="1"/>
    </row>
    <row r="768" spans="1:56" ht="15" customHeight="1" x14ac:dyDescent="0.25">
      <c r="A768" s="3"/>
      <c r="B768" s="14"/>
      <c r="C768" s="111" t="s">
        <v>280</v>
      </c>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11"/>
      <c r="AL768" s="111"/>
      <c r="AM768" s="111"/>
      <c r="AN768" s="111"/>
      <c r="AO768" s="111"/>
      <c r="AP768" s="111"/>
      <c r="AQ768" s="14"/>
      <c r="AR768" s="14"/>
      <c r="AS768" s="14"/>
      <c r="AT768" s="14"/>
      <c r="AU768" s="1"/>
      <c r="AV768" s="1"/>
      <c r="AW768" s="1"/>
      <c r="AX768" s="1"/>
      <c r="AY768" s="1"/>
      <c r="AZ768" s="1"/>
      <c r="BA768" s="1"/>
      <c r="BB768" s="1"/>
      <c r="BC768" s="1"/>
      <c r="BD768" s="1"/>
    </row>
    <row r="769" spans="1:56" ht="2.25" customHeight="1" x14ac:dyDescent="0.25">
      <c r="A769" s="3"/>
      <c r="B769" s="14"/>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14"/>
      <c r="AR769" s="14"/>
      <c r="AS769" s="14"/>
      <c r="AT769" s="14"/>
      <c r="AU769" s="1"/>
      <c r="AV769" s="1"/>
      <c r="AW769" s="1"/>
      <c r="AX769" s="1"/>
      <c r="AY769" s="1"/>
      <c r="AZ769" s="1"/>
      <c r="BA769" s="1"/>
      <c r="BB769" s="1"/>
      <c r="BC769" s="1"/>
      <c r="BD769" s="1"/>
    </row>
    <row r="770" spans="1:56" ht="15" customHeight="1" x14ac:dyDescent="0.25">
      <c r="A770" s="3"/>
      <c r="B770" s="14"/>
      <c r="C770" s="257" t="s">
        <v>281</v>
      </c>
      <c r="D770" s="257"/>
      <c r="E770" s="257"/>
      <c r="F770" s="257"/>
      <c r="G770" s="257"/>
      <c r="H770" s="257"/>
      <c r="I770" s="257"/>
      <c r="J770" s="257"/>
      <c r="K770" s="257"/>
      <c r="L770" s="257"/>
      <c r="M770" s="257"/>
      <c r="N770" s="257"/>
      <c r="O770" s="257"/>
      <c r="P770" s="257"/>
      <c r="Q770" s="257"/>
      <c r="R770" s="257"/>
      <c r="S770" s="257"/>
      <c r="T770" s="257"/>
      <c r="U770" s="257"/>
      <c r="V770" s="257"/>
      <c r="W770" s="257"/>
      <c r="X770" s="257"/>
      <c r="Y770" s="257"/>
      <c r="Z770" s="257"/>
      <c r="AA770" s="257"/>
      <c r="AB770" s="257"/>
      <c r="AC770" s="257"/>
      <c r="AD770" s="257"/>
      <c r="AE770" s="257"/>
      <c r="AF770" s="257"/>
      <c r="AG770" s="257"/>
      <c r="AH770" s="257"/>
      <c r="AI770" s="257"/>
      <c r="AJ770" s="257"/>
      <c r="AK770" s="257"/>
      <c r="AL770" s="257"/>
      <c r="AM770" s="257"/>
      <c r="AN770" s="257"/>
      <c r="AO770" s="257"/>
      <c r="AP770" s="257"/>
      <c r="AQ770" s="14"/>
      <c r="AR770" s="14"/>
      <c r="AS770" s="14"/>
      <c r="AT770" s="14"/>
      <c r="AU770" s="1"/>
      <c r="AV770" s="1"/>
      <c r="AW770" s="1"/>
      <c r="AX770" s="1"/>
      <c r="AY770" s="1"/>
      <c r="AZ770" s="1"/>
      <c r="BA770" s="1"/>
      <c r="BB770" s="1"/>
      <c r="BC770" s="1"/>
      <c r="BD770" s="1"/>
    </row>
    <row r="771" spans="1:56" ht="15" customHeight="1" x14ac:dyDescent="0.25">
      <c r="A771" s="3"/>
      <c r="B771" s="14"/>
      <c r="C771" s="257"/>
      <c r="D771" s="257"/>
      <c r="E771" s="257"/>
      <c r="F771" s="257"/>
      <c r="G771" s="257"/>
      <c r="H771" s="257"/>
      <c r="I771" s="257"/>
      <c r="J771" s="257"/>
      <c r="K771" s="257"/>
      <c r="L771" s="257"/>
      <c r="M771" s="257"/>
      <c r="N771" s="257"/>
      <c r="O771" s="257"/>
      <c r="P771" s="257"/>
      <c r="Q771" s="257"/>
      <c r="R771" s="257"/>
      <c r="S771" s="257"/>
      <c r="T771" s="257"/>
      <c r="U771" s="257"/>
      <c r="V771" s="257"/>
      <c r="W771" s="257"/>
      <c r="X771" s="257"/>
      <c r="Y771" s="257"/>
      <c r="Z771" s="257"/>
      <c r="AA771" s="257"/>
      <c r="AB771" s="257"/>
      <c r="AC771" s="257"/>
      <c r="AD771" s="257"/>
      <c r="AE771" s="257"/>
      <c r="AF771" s="257"/>
      <c r="AG771" s="257"/>
      <c r="AH771" s="257"/>
      <c r="AI771" s="257"/>
      <c r="AJ771" s="257"/>
      <c r="AK771" s="257"/>
      <c r="AL771" s="257"/>
      <c r="AM771" s="257"/>
      <c r="AN771" s="257"/>
      <c r="AO771" s="257"/>
      <c r="AP771" s="257"/>
      <c r="AQ771" s="14"/>
      <c r="AR771" s="14"/>
      <c r="AS771" s="14"/>
      <c r="AT771" s="14"/>
      <c r="AU771" s="1"/>
      <c r="AV771" s="1"/>
      <c r="AW771" s="1"/>
      <c r="AX771" s="1"/>
      <c r="AY771" s="1"/>
      <c r="AZ771" s="1"/>
      <c r="BA771" s="1"/>
      <c r="BB771" s="1"/>
      <c r="BC771" s="1"/>
      <c r="BD771" s="1"/>
    </row>
    <row r="772" spans="1:56" ht="2.25" customHeight="1" x14ac:dyDescent="0.25">
      <c r="A772" s="3"/>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
      <c r="AV772" s="1"/>
      <c r="AW772" s="1"/>
      <c r="AX772" s="1"/>
      <c r="AY772" s="1"/>
      <c r="AZ772" s="1"/>
      <c r="BA772" s="1"/>
      <c r="BB772" s="1"/>
      <c r="BC772" s="1"/>
      <c r="BD772" s="1"/>
    </row>
    <row r="773" spans="1:56" ht="15" customHeight="1" x14ac:dyDescent="0.25">
      <c r="A773" s="3"/>
      <c r="B773" s="14"/>
      <c r="C773" s="111" t="s">
        <v>282</v>
      </c>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11"/>
      <c r="AL773" s="111"/>
      <c r="AM773" s="111"/>
      <c r="AN773" s="111"/>
      <c r="AO773" s="111"/>
      <c r="AP773" s="111"/>
      <c r="AQ773" s="14"/>
      <c r="AR773" s="14"/>
      <c r="AS773" s="14"/>
      <c r="AT773" s="14"/>
      <c r="AU773" s="1"/>
      <c r="AV773" s="1"/>
      <c r="AW773" s="1"/>
      <c r="AX773" s="1"/>
      <c r="AY773" s="1"/>
      <c r="AZ773" s="1"/>
      <c r="BA773" s="1"/>
      <c r="BB773" s="1"/>
      <c r="BC773" s="1"/>
      <c r="BD773" s="1"/>
    </row>
    <row r="774" spans="1:56" ht="2.25" customHeight="1" x14ac:dyDescent="0.25">
      <c r="A774" s="3"/>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
      <c r="AV774" s="1"/>
      <c r="AW774" s="1"/>
      <c r="AX774" s="1"/>
      <c r="AY774" s="1"/>
      <c r="AZ774" s="1"/>
      <c r="BA774" s="1"/>
      <c r="BB774" s="1"/>
      <c r="BC774" s="1"/>
      <c r="BD774" s="1"/>
    </row>
    <row r="775" spans="1:56" ht="15" customHeight="1" x14ac:dyDescent="0.3">
      <c r="A775" s="58"/>
      <c r="B775" s="28"/>
      <c r="C775" s="143" t="s">
        <v>283</v>
      </c>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3"/>
      <c r="AL775" s="143"/>
      <c r="AM775" s="143"/>
      <c r="AN775" s="143"/>
      <c r="AO775" s="143"/>
      <c r="AP775" s="143"/>
      <c r="AQ775" s="28"/>
      <c r="AR775" s="28"/>
      <c r="AS775" s="28"/>
      <c r="AT775" s="28"/>
      <c r="AU775" s="1"/>
      <c r="AV775" s="1"/>
      <c r="AW775" s="1"/>
      <c r="AX775" s="1"/>
      <c r="AY775" s="1"/>
      <c r="AZ775" s="1"/>
      <c r="BA775" s="1"/>
      <c r="BB775" s="1"/>
      <c r="BC775" s="1"/>
      <c r="BD775" s="1"/>
    </row>
    <row r="776" spans="1:56" ht="2.25" customHeight="1" x14ac:dyDescent="0.3">
      <c r="A776" s="5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1"/>
      <c r="AV776" s="1"/>
      <c r="AW776" s="1"/>
      <c r="AX776" s="1"/>
      <c r="AY776" s="1"/>
      <c r="AZ776" s="1"/>
      <c r="BA776" s="1"/>
      <c r="BB776" s="1"/>
      <c r="BC776" s="1"/>
      <c r="BD776" s="1"/>
    </row>
    <row r="777" spans="1:56" ht="15" customHeight="1" x14ac:dyDescent="0.25">
      <c r="A777" s="3"/>
      <c r="B777" s="14"/>
      <c r="C777" s="113" t="s">
        <v>284</v>
      </c>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3"/>
      <c r="AL777" s="113"/>
      <c r="AM777" s="113"/>
      <c r="AN777" s="113"/>
      <c r="AO777" s="113"/>
      <c r="AP777" s="113"/>
      <c r="AQ777" s="14"/>
      <c r="AR777" s="14"/>
      <c r="AS777" s="14"/>
      <c r="AT777" s="14"/>
      <c r="AU777" s="1"/>
      <c r="AV777" s="1"/>
      <c r="AW777" s="1"/>
      <c r="AX777" s="1"/>
      <c r="AY777" s="1"/>
      <c r="AZ777" s="1"/>
      <c r="BA777" s="1"/>
      <c r="BB777" s="1"/>
      <c r="BC777" s="1"/>
      <c r="BD777" s="1"/>
    </row>
    <row r="778" spans="1:56" ht="2.25" customHeight="1" x14ac:dyDescent="0.25">
      <c r="A778" s="3"/>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
      <c r="AV778" s="1"/>
      <c r="AW778" s="1"/>
      <c r="AX778" s="1"/>
      <c r="AY778" s="1"/>
      <c r="AZ778" s="1"/>
      <c r="BA778" s="1"/>
      <c r="BB778" s="1"/>
      <c r="BC778" s="1"/>
      <c r="BD778" s="1"/>
    </row>
    <row r="779" spans="1:56" ht="15" customHeight="1" x14ac:dyDescent="0.25">
      <c r="A779" s="3"/>
      <c r="B779" s="14"/>
      <c r="C779" s="113" t="s">
        <v>285</v>
      </c>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3"/>
      <c r="AL779" s="113"/>
      <c r="AM779" s="113"/>
      <c r="AN779" s="113"/>
      <c r="AO779" s="113"/>
      <c r="AP779" s="113"/>
      <c r="AQ779" s="14"/>
      <c r="AR779" s="14"/>
      <c r="AS779" s="14"/>
      <c r="AT779" s="14"/>
      <c r="AU779" s="1"/>
      <c r="AV779" s="1"/>
      <c r="AW779" s="1"/>
      <c r="AX779" s="1"/>
      <c r="AY779" s="1"/>
      <c r="AZ779" s="1"/>
      <c r="BA779" s="1"/>
      <c r="BB779" s="1"/>
      <c r="BC779" s="1"/>
      <c r="BD779" s="1"/>
    </row>
    <row r="780" spans="1:56" ht="2.25" customHeight="1" x14ac:dyDescent="0.25">
      <c r="A780" s="3"/>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
      <c r="AV780" s="1"/>
      <c r="AW780" s="1"/>
      <c r="AX780" s="1"/>
      <c r="AY780" s="1"/>
      <c r="AZ780" s="1"/>
      <c r="BA780" s="1"/>
      <c r="BB780" s="1"/>
      <c r="BC780" s="1"/>
      <c r="BD780" s="1"/>
    </row>
    <row r="781" spans="1:56" ht="15" customHeight="1" x14ac:dyDescent="0.25">
      <c r="A781" s="3"/>
      <c r="B781" s="14"/>
      <c r="C781" s="111" t="s">
        <v>286</v>
      </c>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11"/>
      <c r="AL781" s="111"/>
      <c r="AM781" s="111"/>
      <c r="AN781" s="111"/>
      <c r="AO781" s="111"/>
      <c r="AP781" s="111"/>
      <c r="AQ781" s="14"/>
      <c r="AR781" s="14"/>
      <c r="AS781" s="14"/>
      <c r="AT781" s="14"/>
      <c r="AU781" s="1"/>
      <c r="AV781" s="1"/>
      <c r="AW781" s="1"/>
      <c r="AX781" s="1"/>
      <c r="AY781" s="1"/>
      <c r="AZ781" s="1"/>
      <c r="BA781" s="1"/>
      <c r="BB781" s="1"/>
      <c r="BC781" s="1"/>
      <c r="BD781" s="1"/>
    </row>
    <row r="782" spans="1:56" ht="2.25" customHeight="1" x14ac:dyDescent="0.25">
      <c r="A782" s="3"/>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
      <c r="AV782" s="1"/>
      <c r="AW782" s="1"/>
      <c r="AX782" s="1"/>
      <c r="AY782" s="1"/>
      <c r="AZ782" s="1"/>
      <c r="BA782" s="1"/>
      <c r="BB782" s="1"/>
      <c r="BC782" s="1"/>
      <c r="BD782" s="1"/>
    </row>
    <row r="783" spans="1:56" ht="30" customHeight="1" x14ac:dyDescent="0.25">
      <c r="A783" s="3"/>
      <c r="B783" s="14"/>
      <c r="C783" s="166" t="s">
        <v>287</v>
      </c>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c r="AE783" s="126"/>
      <c r="AF783" s="126"/>
      <c r="AG783" s="126"/>
      <c r="AH783" s="126"/>
      <c r="AI783" s="126"/>
      <c r="AJ783" s="126"/>
      <c r="AK783" s="126"/>
      <c r="AL783" s="126"/>
      <c r="AM783" s="126"/>
      <c r="AN783" s="126"/>
      <c r="AO783" s="126"/>
      <c r="AP783" s="126"/>
      <c r="AQ783" s="14"/>
      <c r="AR783" s="14"/>
      <c r="AS783" s="14"/>
      <c r="AT783" s="14"/>
      <c r="AU783" s="1"/>
      <c r="AV783" s="1"/>
      <c r="AW783" s="1"/>
      <c r="AX783" s="1"/>
      <c r="AY783" s="1"/>
      <c r="AZ783" s="1"/>
      <c r="BA783" s="1"/>
      <c r="BB783" s="1"/>
      <c r="BC783" s="1"/>
      <c r="BD783" s="1"/>
    </row>
    <row r="784" spans="1:56" ht="2.25" customHeight="1" x14ac:dyDescent="0.25">
      <c r="A784" s="3"/>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
      <c r="AV784" s="1"/>
      <c r="AW784" s="1"/>
      <c r="AX784" s="1"/>
      <c r="AY784" s="1"/>
      <c r="AZ784" s="1"/>
      <c r="BA784" s="1"/>
      <c r="BB784" s="1"/>
      <c r="BC784" s="1"/>
      <c r="BD784" s="1"/>
    </row>
    <row r="785" spans="1:56" ht="15" customHeight="1" x14ac:dyDescent="0.25">
      <c r="A785" s="3"/>
      <c r="B785" s="14"/>
      <c r="C785" s="113" t="s">
        <v>288</v>
      </c>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3"/>
      <c r="AL785" s="113"/>
      <c r="AM785" s="113"/>
      <c r="AN785" s="113"/>
      <c r="AO785" s="113"/>
      <c r="AP785" s="113"/>
      <c r="AQ785" s="14"/>
      <c r="AR785" s="14"/>
      <c r="AS785" s="14"/>
      <c r="AT785" s="14"/>
      <c r="AU785" s="1"/>
      <c r="AV785" s="1"/>
      <c r="AW785" s="1"/>
      <c r="AX785" s="1"/>
      <c r="AY785" s="1"/>
      <c r="AZ785" s="1"/>
      <c r="BA785" s="1"/>
      <c r="BB785" s="1"/>
      <c r="BC785" s="1"/>
      <c r="BD785" s="1"/>
    </row>
    <row r="786" spans="1:56" ht="2.25" customHeight="1" x14ac:dyDescent="0.25">
      <c r="A786" s="3"/>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
      <c r="AV786" s="1"/>
      <c r="AW786" s="1"/>
      <c r="AX786" s="1"/>
      <c r="AY786" s="1"/>
      <c r="AZ786" s="1"/>
      <c r="BA786" s="1"/>
      <c r="BB786" s="1"/>
      <c r="BC786" s="1"/>
      <c r="BD786" s="1"/>
    </row>
    <row r="787" spans="1:56" ht="28.2" customHeight="1" x14ac:dyDescent="0.25">
      <c r="A787" s="3"/>
      <c r="B787" s="24"/>
      <c r="C787" s="297" t="s">
        <v>289</v>
      </c>
      <c r="D787" s="205"/>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c r="AB787" s="205"/>
      <c r="AC787" s="205"/>
      <c r="AD787" s="205"/>
      <c r="AE787" s="205"/>
      <c r="AF787" s="205"/>
      <c r="AG787" s="205"/>
      <c r="AH787" s="205"/>
      <c r="AI787" s="205"/>
      <c r="AJ787" s="205"/>
      <c r="AK787" s="205"/>
      <c r="AL787" s="205"/>
      <c r="AM787" s="205"/>
      <c r="AN787" s="205"/>
      <c r="AO787" s="205"/>
      <c r="AP787" s="205"/>
      <c r="AQ787" s="24"/>
      <c r="AR787" s="24"/>
      <c r="AS787" s="24"/>
      <c r="AT787" s="24"/>
      <c r="AU787" s="1"/>
      <c r="AV787" s="1"/>
      <c r="AW787" s="1"/>
      <c r="AX787" s="1"/>
      <c r="AY787" s="1"/>
      <c r="AZ787" s="1"/>
      <c r="BA787" s="1"/>
      <c r="BB787" s="1"/>
      <c r="BC787" s="1"/>
      <c r="BD787" s="1"/>
    </row>
    <row r="788" spans="1:56" s="93" customFormat="1" ht="2.25" customHeight="1" x14ac:dyDescent="0.3">
      <c r="A788" s="18"/>
      <c r="B788" s="24"/>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c r="AJ788" s="85"/>
      <c r="AK788" s="85"/>
      <c r="AL788" s="85"/>
      <c r="AM788" s="85"/>
      <c r="AN788" s="85"/>
      <c r="AO788" s="85"/>
      <c r="AP788" s="85"/>
      <c r="AQ788" s="24"/>
      <c r="AR788" s="24"/>
      <c r="AS788" s="24"/>
      <c r="AT788" s="24"/>
      <c r="AU788" s="14"/>
      <c r="AV788" s="14"/>
      <c r="AW788" s="14"/>
      <c r="AX788" s="14"/>
      <c r="AY788" s="14"/>
      <c r="AZ788" s="14"/>
      <c r="BA788" s="14"/>
      <c r="BB788" s="14"/>
      <c r="BC788" s="14"/>
      <c r="BD788" s="14"/>
    </row>
    <row r="789" spans="1:56" s="93" customFormat="1" ht="15" customHeight="1" x14ac:dyDescent="0.3">
      <c r="C789" s="326" t="s">
        <v>290</v>
      </c>
      <c r="D789" s="326"/>
      <c r="E789" s="326"/>
      <c r="F789" s="326"/>
      <c r="G789" s="326"/>
      <c r="H789" s="326"/>
      <c r="I789" s="326"/>
      <c r="J789" s="326"/>
      <c r="K789" s="326"/>
      <c r="L789" s="326"/>
      <c r="M789" s="326"/>
      <c r="N789" s="326"/>
      <c r="O789" s="326"/>
      <c r="P789" s="326"/>
      <c r="Q789" s="326"/>
      <c r="R789" s="326"/>
      <c r="S789" s="326"/>
      <c r="T789" s="326"/>
      <c r="U789" s="326"/>
      <c r="V789" s="326"/>
      <c r="W789" s="326"/>
      <c r="X789" s="326"/>
      <c r="Y789" s="326"/>
      <c r="Z789" s="326"/>
      <c r="AA789" s="326"/>
      <c r="AB789" s="326"/>
      <c r="AC789" s="326"/>
      <c r="AD789" s="326"/>
      <c r="AE789" s="326"/>
      <c r="AF789" s="326"/>
      <c r="AG789" s="326"/>
      <c r="AH789" s="326"/>
      <c r="AI789" s="326"/>
      <c r="AJ789" s="326"/>
      <c r="AK789" s="326"/>
      <c r="AL789" s="326"/>
      <c r="AM789" s="326"/>
      <c r="AN789" s="326"/>
      <c r="AO789" s="326"/>
      <c r="AP789" s="326"/>
    </row>
    <row r="790" spans="1:56" s="93" customFormat="1" ht="2.25" customHeight="1" x14ac:dyDescent="0.3">
      <c r="C790" s="327"/>
      <c r="D790" s="327"/>
      <c r="E790" s="327"/>
      <c r="F790" s="327"/>
      <c r="G790" s="327"/>
      <c r="H790" s="327"/>
      <c r="I790" s="327"/>
      <c r="J790" s="327"/>
      <c r="K790" s="327"/>
      <c r="L790" s="327"/>
      <c r="M790" s="327"/>
      <c r="N790" s="327"/>
      <c r="O790" s="327"/>
      <c r="P790" s="327"/>
      <c r="Q790" s="327"/>
      <c r="R790" s="327"/>
      <c r="S790" s="327"/>
      <c r="T790" s="327"/>
      <c r="U790" s="327"/>
      <c r="V790" s="327"/>
      <c r="W790" s="327"/>
      <c r="X790" s="327"/>
      <c r="Y790" s="327"/>
      <c r="Z790" s="327"/>
      <c r="AA790" s="327"/>
      <c r="AB790" s="327"/>
      <c r="AC790" s="327"/>
      <c r="AD790" s="327"/>
      <c r="AE790" s="327"/>
      <c r="AF790" s="327"/>
      <c r="AG790" s="327"/>
      <c r="AH790" s="327"/>
      <c r="AI790" s="327"/>
      <c r="AJ790" s="327"/>
      <c r="AK790" s="327"/>
      <c r="AL790" s="327"/>
      <c r="AM790" s="327"/>
      <c r="AN790" s="327"/>
      <c r="AO790" s="327"/>
      <c r="AP790" s="327"/>
    </row>
    <row r="791" spans="1:56" s="93" customFormat="1" ht="15" customHeight="1" x14ac:dyDescent="0.3">
      <c r="A791" s="18"/>
      <c r="B791" s="24"/>
      <c r="C791" s="257" t="s">
        <v>291</v>
      </c>
      <c r="D791" s="257"/>
      <c r="E791" s="257"/>
      <c r="F791" s="257"/>
      <c r="G791" s="257"/>
      <c r="H791" s="257"/>
      <c r="I791" s="257"/>
      <c r="J791" s="257"/>
      <c r="K791" s="257"/>
      <c r="L791" s="257"/>
      <c r="M791" s="257"/>
      <c r="N791" s="257"/>
      <c r="O791" s="257"/>
      <c r="P791" s="257"/>
      <c r="Q791" s="257"/>
      <c r="R791" s="257"/>
      <c r="S791" s="257"/>
      <c r="T791" s="257"/>
      <c r="U791" s="257"/>
      <c r="V791" s="257"/>
      <c r="W791" s="257"/>
      <c r="X791" s="257"/>
      <c r="Y791" s="257"/>
      <c r="Z791" s="257"/>
      <c r="AA791" s="257"/>
      <c r="AB791" s="257"/>
      <c r="AC791" s="257"/>
      <c r="AD791" s="257"/>
      <c r="AE791" s="257"/>
      <c r="AF791" s="257"/>
      <c r="AG791" s="257"/>
      <c r="AH791" s="257"/>
      <c r="AI791" s="257"/>
      <c r="AJ791" s="257"/>
      <c r="AK791" s="257"/>
      <c r="AL791" s="257"/>
      <c r="AM791" s="257"/>
      <c r="AN791" s="257"/>
      <c r="AO791" s="257"/>
      <c r="AP791" s="257"/>
      <c r="AQ791" s="24"/>
      <c r="AR791" s="24"/>
      <c r="AS791" s="24"/>
      <c r="AT791" s="24"/>
      <c r="AU791" s="14"/>
      <c r="AV791" s="14"/>
      <c r="AW791" s="14"/>
      <c r="AX791" s="14"/>
      <c r="AY791" s="14"/>
      <c r="AZ791" s="14"/>
      <c r="BA791" s="14"/>
      <c r="BB791" s="14"/>
      <c r="BC791" s="14"/>
      <c r="BD791" s="14"/>
    </row>
    <row r="792" spans="1:56" ht="15" customHeight="1" x14ac:dyDescent="0.25">
      <c r="A792" s="3"/>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
      <c r="AV792" s="1"/>
      <c r="AW792" s="1"/>
      <c r="AX792" s="1"/>
      <c r="AY792" s="1"/>
      <c r="AZ792" s="1"/>
      <c r="BA792" s="1"/>
      <c r="BB792" s="1"/>
      <c r="BC792" s="1"/>
      <c r="BD792" s="1"/>
    </row>
    <row r="793" spans="1:56" ht="15" customHeight="1" x14ac:dyDescent="0.25">
      <c r="A793" s="20"/>
      <c r="B793" s="144" t="s">
        <v>292</v>
      </c>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c r="AA793" s="144"/>
      <c r="AB793" s="144"/>
      <c r="AC793" s="144"/>
      <c r="AD793" s="144"/>
      <c r="AE793" s="144"/>
      <c r="AF793" s="144"/>
      <c r="AG793" s="144"/>
      <c r="AH793" s="144"/>
      <c r="AI793" s="144"/>
      <c r="AJ793" s="144"/>
      <c r="AK793" s="144"/>
      <c r="AL793" s="144"/>
      <c r="AM793" s="144"/>
      <c r="AN793" s="144"/>
      <c r="AO793" s="144"/>
      <c r="AP793" s="149"/>
      <c r="AQ793" s="14"/>
      <c r="AR793" s="14"/>
      <c r="AS793" s="14"/>
      <c r="AT793" s="14"/>
      <c r="AU793" s="1"/>
      <c r="AV793" s="1"/>
      <c r="AW793" s="1"/>
      <c r="AX793" s="1"/>
      <c r="AY793" s="1"/>
      <c r="AZ793" s="1"/>
      <c r="BA793" s="1"/>
      <c r="BB793" s="1"/>
      <c r="BC793" s="1"/>
      <c r="BD793" s="1"/>
    </row>
    <row r="794" spans="1:56" ht="15" customHeight="1" x14ac:dyDescent="0.25">
      <c r="A794" s="20"/>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
      <c r="AV794" s="1"/>
      <c r="AW794" s="1"/>
      <c r="AX794" s="1"/>
      <c r="AY794" s="1"/>
      <c r="AZ794" s="1"/>
      <c r="BA794" s="1"/>
      <c r="BB794" s="1"/>
      <c r="BC794" s="1"/>
      <c r="BD794" s="1"/>
    </row>
    <row r="795" spans="1:56" ht="15" customHeight="1" x14ac:dyDescent="0.25">
      <c r="A795" s="3">
        <v>67</v>
      </c>
      <c r="B795" s="125" t="s">
        <v>293</v>
      </c>
      <c r="C795" s="298"/>
      <c r="D795" s="298"/>
      <c r="E795" s="298"/>
      <c r="F795" s="298"/>
      <c r="G795" s="298"/>
      <c r="H795" s="298"/>
      <c r="I795" s="298"/>
      <c r="J795" s="298"/>
      <c r="K795" s="298"/>
      <c r="L795" s="298"/>
      <c r="M795" s="298"/>
      <c r="N795" s="298"/>
      <c r="O795" s="298"/>
      <c r="P795" s="298"/>
      <c r="Q795" s="298"/>
      <c r="R795" s="298"/>
      <c r="S795" s="298"/>
      <c r="T795" s="298"/>
      <c r="U795" s="298"/>
      <c r="V795" s="298"/>
      <c r="W795" s="298"/>
      <c r="X795" s="298"/>
      <c r="Y795" s="298"/>
      <c r="Z795" s="298"/>
      <c r="AA795" s="298"/>
      <c r="AB795" s="298"/>
      <c r="AC795" s="298"/>
      <c r="AD795" s="298"/>
      <c r="AE795" s="298"/>
      <c r="AF795" s="298"/>
      <c r="AG795" s="298"/>
      <c r="AH795" s="298"/>
      <c r="AI795" s="298"/>
      <c r="AJ795" s="298"/>
      <c r="AK795" s="298"/>
      <c r="AL795" s="298"/>
      <c r="AM795" s="298"/>
      <c r="AN795" s="298"/>
      <c r="AO795" s="298"/>
      <c r="AP795" s="298"/>
      <c r="AQ795" s="14"/>
      <c r="AR795" s="14"/>
      <c r="AS795" s="14"/>
      <c r="AT795" s="14"/>
      <c r="AU795" s="1"/>
      <c r="AV795" s="1"/>
      <c r="AW795" s="1"/>
      <c r="AX795" s="1"/>
      <c r="AY795" s="1"/>
      <c r="AZ795" s="1"/>
      <c r="BA795" s="1"/>
      <c r="BB795" s="1"/>
      <c r="BC795" s="1"/>
      <c r="BD795" s="1"/>
    </row>
    <row r="796" spans="1:56" ht="15" customHeight="1" x14ac:dyDescent="0.25">
      <c r="A796" s="20"/>
      <c r="B796" s="169" t="s">
        <v>294</v>
      </c>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c r="AA796" s="169"/>
      <c r="AB796" s="169"/>
      <c r="AC796" s="169"/>
      <c r="AD796" s="169"/>
      <c r="AE796" s="169"/>
      <c r="AF796" s="169"/>
      <c r="AG796" s="169"/>
      <c r="AH796" s="169"/>
      <c r="AI796" s="169"/>
      <c r="AJ796" s="169"/>
      <c r="AK796" s="169"/>
      <c r="AL796" s="169"/>
      <c r="AM796" s="169"/>
      <c r="AN796" s="169"/>
      <c r="AO796" s="169"/>
      <c r="AP796" s="169"/>
      <c r="AQ796" s="14"/>
      <c r="AR796" s="14"/>
      <c r="AS796" s="14"/>
      <c r="AT796" s="14"/>
      <c r="AU796" s="1"/>
      <c r="AV796" s="1"/>
      <c r="AW796" s="1"/>
      <c r="AX796" s="1"/>
      <c r="AY796" s="1"/>
      <c r="AZ796" s="1"/>
      <c r="BA796" s="1"/>
      <c r="BB796" s="1"/>
      <c r="BC796" s="1"/>
      <c r="BD796" s="1"/>
    </row>
    <row r="797" spans="1:56" ht="15" customHeight="1" x14ac:dyDescent="0.25">
      <c r="A797" s="20"/>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c r="AO797" s="77"/>
      <c r="AP797" s="77"/>
      <c r="AQ797" s="14"/>
      <c r="AR797" s="14"/>
      <c r="AS797" s="14"/>
      <c r="AT797" s="14"/>
      <c r="AU797" s="1"/>
      <c r="AV797" s="1"/>
      <c r="AW797" s="1"/>
      <c r="AX797" s="1"/>
      <c r="AY797" s="1"/>
      <c r="AZ797" s="1"/>
      <c r="BA797" s="1"/>
      <c r="BB797" s="1"/>
      <c r="BC797" s="1"/>
      <c r="BD797" s="1"/>
    </row>
    <row r="798" spans="1:56" ht="15" customHeight="1" x14ac:dyDescent="0.3">
      <c r="A798" s="20"/>
      <c r="B798" s="112" t="s">
        <v>295</v>
      </c>
      <c r="C798" s="112"/>
      <c r="D798" s="112"/>
      <c r="E798" s="112"/>
      <c r="F798" s="112"/>
      <c r="G798" s="112"/>
      <c r="H798" s="112"/>
      <c r="I798" s="112"/>
      <c r="J798" s="112"/>
      <c r="K798" s="112"/>
      <c r="L798" s="112"/>
      <c r="M798" s="112"/>
      <c r="N798" s="14"/>
      <c r="O798" s="299" t="s">
        <v>55</v>
      </c>
      <c r="P798" s="300"/>
      <c r="Q798" s="76"/>
      <c r="R798" s="76"/>
      <c r="S798" s="50"/>
      <c r="T798" s="299" t="s">
        <v>56</v>
      </c>
      <c r="U798" s="299"/>
      <c r="V798" s="300"/>
      <c r="W798" s="76"/>
      <c r="X798" s="76"/>
      <c r="Y798" s="49"/>
      <c r="Z798" s="299" t="s">
        <v>57</v>
      </c>
      <c r="AA798" s="299"/>
      <c r="AB798" s="76"/>
      <c r="AC798" s="76"/>
      <c r="AD798" s="76"/>
      <c r="AE798" s="76"/>
      <c r="AF798" s="14"/>
      <c r="AG798" s="14"/>
      <c r="AH798" s="14"/>
      <c r="AI798" s="14"/>
      <c r="AJ798" s="14"/>
      <c r="AK798" s="14"/>
      <c r="AL798" s="14"/>
      <c r="AM798" s="14"/>
      <c r="AN798" s="14"/>
      <c r="AO798" s="14"/>
      <c r="AP798" s="14"/>
      <c r="AQ798" s="14"/>
      <c r="AR798" s="14"/>
      <c r="AS798" s="14"/>
      <c r="AT798" s="14"/>
      <c r="AU798" s="1"/>
      <c r="AV798" s="1"/>
      <c r="AW798" s="1"/>
      <c r="AX798" s="1"/>
      <c r="AY798" s="1"/>
      <c r="AZ798" s="1"/>
      <c r="BA798" s="1"/>
      <c r="BB798" s="1"/>
      <c r="BC798" s="1"/>
      <c r="BD798" s="1"/>
    </row>
    <row r="799" spans="1:56" ht="15" customHeight="1" x14ac:dyDescent="0.25">
      <c r="A799" s="20"/>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
      <c r="AV799" s="1"/>
      <c r="AW799" s="1"/>
      <c r="AX799" s="1"/>
      <c r="AY799" s="1"/>
      <c r="AZ799" s="1"/>
      <c r="BA799" s="1"/>
      <c r="BB799" s="1"/>
      <c r="BC799" s="1"/>
      <c r="BD799" s="1"/>
    </row>
    <row r="800" spans="1:56" ht="15" customHeight="1" x14ac:dyDescent="0.25">
      <c r="A800" s="20"/>
      <c r="B800" s="315" t="s">
        <v>296</v>
      </c>
      <c r="C800" s="315"/>
      <c r="D800" s="315"/>
      <c r="E800" s="315"/>
      <c r="F800" s="315"/>
      <c r="G800" s="315"/>
      <c r="H800" s="315"/>
      <c r="I800" s="315"/>
      <c r="J800" s="315"/>
      <c r="K800" s="315"/>
      <c r="L800" s="315"/>
      <c r="M800" s="315"/>
      <c r="N800" s="14"/>
      <c r="O800" s="225"/>
      <c r="P800" s="301"/>
      <c r="Q800" s="301"/>
      <c r="R800" s="301"/>
      <c r="S800" s="301"/>
      <c r="T800" s="301"/>
      <c r="U800" s="301"/>
      <c r="V800" s="301"/>
      <c r="W800" s="301"/>
      <c r="X800" s="301"/>
      <c r="Y800" s="301"/>
      <c r="Z800" s="301"/>
      <c r="AA800" s="301"/>
      <c r="AB800" s="301"/>
      <c r="AC800" s="301"/>
      <c r="AD800" s="301"/>
      <c r="AE800" s="301"/>
      <c r="AF800" s="301"/>
      <c r="AG800" s="301"/>
      <c r="AH800" s="302"/>
      <c r="AI800" s="14"/>
      <c r="AJ800" s="14"/>
      <c r="AK800" s="14"/>
      <c r="AL800" s="14"/>
      <c r="AM800" s="14"/>
      <c r="AN800" s="14"/>
      <c r="AO800" s="14"/>
      <c r="AP800" s="14"/>
      <c r="AQ800" s="14"/>
      <c r="AR800" s="14"/>
      <c r="AS800" s="14"/>
      <c r="AT800" s="14"/>
      <c r="AU800" s="1"/>
      <c r="AV800" s="1"/>
      <c r="AW800" s="1"/>
      <c r="AX800" s="1"/>
      <c r="AY800" s="1"/>
      <c r="AZ800" s="1"/>
      <c r="BA800" s="1"/>
      <c r="BB800" s="1"/>
      <c r="BC800" s="1"/>
      <c r="BD800" s="1"/>
    </row>
    <row r="801" spans="1:56" ht="15" customHeight="1" x14ac:dyDescent="0.25">
      <c r="A801" s="20"/>
      <c r="B801" s="315"/>
      <c r="C801" s="315"/>
      <c r="D801" s="315"/>
      <c r="E801" s="315"/>
      <c r="F801" s="315"/>
      <c r="G801" s="315"/>
      <c r="H801" s="315"/>
      <c r="I801" s="315"/>
      <c r="J801" s="315"/>
      <c r="K801" s="315"/>
      <c r="L801" s="315"/>
      <c r="M801" s="315"/>
      <c r="N801" s="14"/>
      <c r="O801" s="303"/>
      <c r="P801" s="304"/>
      <c r="Q801" s="304"/>
      <c r="R801" s="304"/>
      <c r="S801" s="304"/>
      <c r="T801" s="304"/>
      <c r="U801" s="304"/>
      <c r="V801" s="304"/>
      <c r="W801" s="304"/>
      <c r="X801" s="304"/>
      <c r="Y801" s="304"/>
      <c r="Z801" s="304"/>
      <c r="AA801" s="304"/>
      <c r="AB801" s="304"/>
      <c r="AC801" s="304"/>
      <c r="AD801" s="304"/>
      <c r="AE801" s="304"/>
      <c r="AF801" s="304"/>
      <c r="AG801" s="304"/>
      <c r="AH801" s="305"/>
      <c r="AI801" s="14"/>
      <c r="AJ801" s="14"/>
      <c r="AK801" s="14"/>
      <c r="AL801" s="14"/>
      <c r="AM801" s="14"/>
      <c r="AN801" s="14"/>
      <c r="AO801" s="14"/>
      <c r="AP801" s="14"/>
      <c r="AQ801" s="14"/>
      <c r="AR801" s="14"/>
      <c r="AS801" s="14"/>
      <c r="AT801" s="14"/>
      <c r="AU801" s="1"/>
      <c r="AV801" s="1"/>
      <c r="AW801" s="1"/>
      <c r="AX801" s="1"/>
      <c r="AY801" s="1"/>
      <c r="AZ801" s="1"/>
      <c r="BA801" s="1"/>
      <c r="BB801" s="1"/>
      <c r="BC801" s="1"/>
      <c r="BD801" s="1"/>
    </row>
    <row r="802" spans="1:56" ht="15" customHeight="1" x14ac:dyDescent="0.25">
      <c r="A802" s="20"/>
      <c r="B802" s="315"/>
      <c r="C802" s="315"/>
      <c r="D802" s="315"/>
      <c r="E802" s="315"/>
      <c r="F802" s="315"/>
      <c r="G802" s="315"/>
      <c r="H802" s="315"/>
      <c r="I802" s="315"/>
      <c r="J802" s="315"/>
      <c r="K802" s="315"/>
      <c r="L802" s="315"/>
      <c r="M802" s="315"/>
      <c r="N802" s="14"/>
      <c r="O802" s="303"/>
      <c r="P802" s="304"/>
      <c r="Q802" s="304"/>
      <c r="R802" s="304"/>
      <c r="S802" s="304"/>
      <c r="T802" s="304"/>
      <c r="U802" s="304"/>
      <c r="V802" s="304"/>
      <c r="W802" s="304"/>
      <c r="X802" s="304"/>
      <c r="Y802" s="304"/>
      <c r="Z802" s="304"/>
      <c r="AA802" s="304"/>
      <c r="AB802" s="304"/>
      <c r="AC802" s="304"/>
      <c r="AD802" s="304"/>
      <c r="AE802" s="304"/>
      <c r="AF802" s="304"/>
      <c r="AG802" s="304"/>
      <c r="AH802" s="305"/>
      <c r="AI802" s="14"/>
      <c r="AJ802" s="14"/>
      <c r="AK802" s="14"/>
      <c r="AL802" s="14"/>
      <c r="AM802" s="14"/>
      <c r="AN802" s="14"/>
      <c r="AO802" s="14"/>
      <c r="AP802" s="14"/>
      <c r="AQ802" s="14"/>
      <c r="AR802" s="14"/>
      <c r="AS802" s="14"/>
      <c r="AT802" s="14"/>
      <c r="AU802" s="1"/>
      <c r="AV802" s="1"/>
      <c r="AW802" s="1"/>
      <c r="AX802" s="1"/>
      <c r="AY802" s="1"/>
      <c r="AZ802" s="1"/>
      <c r="BA802" s="1"/>
      <c r="BB802" s="1"/>
      <c r="BC802" s="1"/>
      <c r="BD802" s="1"/>
    </row>
    <row r="803" spans="1:56" ht="15" customHeight="1" x14ac:dyDescent="0.25">
      <c r="A803" s="20"/>
      <c r="B803" s="315"/>
      <c r="C803" s="315"/>
      <c r="D803" s="315"/>
      <c r="E803" s="315"/>
      <c r="F803" s="315"/>
      <c r="G803" s="315"/>
      <c r="H803" s="315"/>
      <c r="I803" s="315"/>
      <c r="J803" s="315"/>
      <c r="K803" s="315"/>
      <c r="L803" s="315"/>
      <c r="M803" s="315"/>
      <c r="N803" s="14"/>
      <c r="O803" s="303"/>
      <c r="P803" s="304"/>
      <c r="Q803" s="304"/>
      <c r="R803" s="304"/>
      <c r="S803" s="304"/>
      <c r="T803" s="304"/>
      <c r="U803" s="304"/>
      <c r="V803" s="304"/>
      <c r="W803" s="304"/>
      <c r="X803" s="304"/>
      <c r="Y803" s="304"/>
      <c r="Z803" s="304"/>
      <c r="AA803" s="304"/>
      <c r="AB803" s="304"/>
      <c r="AC803" s="304"/>
      <c r="AD803" s="304"/>
      <c r="AE803" s="304"/>
      <c r="AF803" s="304"/>
      <c r="AG803" s="304"/>
      <c r="AH803" s="305"/>
      <c r="AI803" s="14"/>
      <c r="AJ803" s="14"/>
      <c r="AK803" s="14"/>
      <c r="AL803" s="14"/>
      <c r="AM803" s="14"/>
      <c r="AN803" s="14"/>
      <c r="AO803" s="14"/>
      <c r="AP803" s="14"/>
      <c r="AQ803" s="14"/>
      <c r="AR803" s="14"/>
      <c r="AS803" s="14"/>
      <c r="AT803" s="14"/>
      <c r="AU803" s="1"/>
      <c r="AV803" s="1"/>
      <c r="AW803" s="1"/>
      <c r="AX803" s="1"/>
      <c r="AY803" s="1"/>
      <c r="AZ803" s="1"/>
      <c r="BA803" s="1"/>
      <c r="BB803" s="1"/>
      <c r="BC803" s="1"/>
      <c r="BD803" s="1"/>
    </row>
    <row r="804" spans="1:56" ht="15" customHeight="1" x14ac:dyDescent="0.25">
      <c r="A804" s="20"/>
      <c r="B804" s="315"/>
      <c r="C804" s="315"/>
      <c r="D804" s="315"/>
      <c r="E804" s="315"/>
      <c r="F804" s="315"/>
      <c r="G804" s="315"/>
      <c r="H804" s="315"/>
      <c r="I804" s="315"/>
      <c r="J804" s="315"/>
      <c r="K804" s="315"/>
      <c r="L804" s="315"/>
      <c r="M804" s="315"/>
      <c r="N804" s="14"/>
      <c r="O804" s="306"/>
      <c r="P804" s="307"/>
      <c r="Q804" s="307"/>
      <c r="R804" s="307"/>
      <c r="S804" s="307"/>
      <c r="T804" s="307"/>
      <c r="U804" s="307"/>
      <c r="V804" s="307"/>
      <c r="W804" s="307"/>
      <c r="X804" s="307"/>
      <c r="Y804" s="307"/>
      <c r="Z804" s="307"/>
      <c r="AA804" s="307"/>
      <c r="AB804" s="307"/>
      <c r="AC804" s="307"/>
      <c r="AD804" s="307"/>
      <c r="AE804" s="307"/>
      <c r="AF804" s="307"/>
      <c r="AG804" s="307"/>
      <c r="AH804" s="308"/>
      <c r="AI804" s="14"/>
      <c r="AJ804" s="14"/>
      <c r="AK804" s="14"/>
      <c r="AL804" s="14"/>
      <c r="AM804" s="14"/>
      <c r="AN804" s="14"/>
      <c r="AO804" s="14"/>
      <c r="AP804" s="14"/>
      <c r="AQ804" s="14"/>
      <c r="AR804" s="14"/>
      <c r="AS804" s="14"/>
      <c r="AT804" s="14"/>
      <c r="AU804" s="1"/>
      <c r="AV804" s="1"/>
      <c r="AW804" s="1"/>
      <c r="AX804" s="1"/>
      <c r="AY804" s="1"/>
      <c r="AZ804" s="1"/>
      <c r="BA804" s="1"/>
      <c r="BB804" s="1"/>
      <c r="BC804" s="1"/>
      <c r="BD804" s="1"/>
    </row>
    <row r="805" spans="1:56" ht="2.25" customHeight="1" x14ac:dyDescent="0.25">
      <c r="A805" s="20"/>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
      <c r="AV805" s="1"/>
      <c r="AW805" s="1"/>
      <c r="AX805" s="1"/>
      <c r="AY805" s="1"/>
      <c r="AZ805" s="1"/>
      <c r="BA805" s="1"/>
      <c r="BB805" s="1"/>
      <c r="BC805" s="1"/>
      <c r="BD805" s="1"/>
    </row>
    <row r="806" spans="1:56" ht="15" customHeight="1" x14ac:dyDescent="0.25">
      <c r="A806" s="20"/>
      <c r="B806" s="103" t="s">
        <v>64</v>
      </c>
      <c r="C806" s="103"/>
      <c r="D806" s="103"/>
      <c r="E806" s="103"/>
      <c r="F806" s="103"/>
      <c r="G806" s="103"/>
      <c r="H806" s="103"/>
      <c r="I806" s="103"/>
      <c r="J806" s="103"/>
      <c r="K806" s="103"/>
      <c r="L806" s="103"/>
      <c r="M806" s="103"/>
      <c r="N806" s="14"/>
      <c r="O806" s="309"/>
      <c r="P806" s="310"/>
      <c r="Q806" s="310"/>
      <c r="R806" s="310"/>
      <c r="S806" s="310"/>
      <c r="T806" s="310"/>
      <c r="U806" s="310"/>
      <c r="V806" s="310"/>
      <c r="W806" s="310"/>
      <c r="X806" s="310"/>
      <c r="Y806" s="310"/>
      <c r="Z806" s="310"/>
      <c r="AA806" s="310"/>
      <c r="AB806" s="310"/>
      <c r="AC806" s="310"/>
      <c r="AD806" s="310"/>
      <c r="AE806" s="310"/>
      <c r="AF806" s="310"/>
      <c r="AG806" s="310"/>
      <c r="AH806" s="311"/>
      <c r="AI806" s="14"/>
      <c r="AJ806" s="14"/>
      <c r="AK806" s="14"/>
      <c r="AL806" s="14"/>
      <c r="AM806" s="14"/>
      <c r="AN806" s="14"/>
      <c r="AO806" s="14"/>
      <c r="AP806" s="14"/>
      <c r="AQ806" s="14"/>
      <c r="AR806" s="14"/>
      <c r="AS806" s="14"/>
      <c r="AT806" s="14"/>
      <c r="AU806" s="1"/>
      <c r="AV806" s="1"/>
      <c r="AW806" s="1"/>
      <c r="AX806" s="1"/>
      <c r="AY806" s="1"/>
      <c r="AZ806" s="1"/>
      <c r="BA806" s="1"/>
      <c r="BB806" s="1"/>
      <c r="BC806" s="1"/>
      <c r="BD806" s="1"/>
    </row>
    <row r="807" spans="1:56" ht="2.2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
      <c r="AV807" s="1"/>
      <c r="AW807" s="1"/>
      <c r="AX807" s="1"/>
      <c r="AY807" s="1"/>
      <c r="AZ807" s="1"/>
      <c r="BA807" s="1"/>
      <c r="BB807" s="1"/>
      <c r="BC807" s="1"/>
      <c r="BD807" s="1"/>
    </row>
    <row r="808" spans="1:56" ht="15" customHeight="1" x14ac:dyDescent="0.25">
      <c r="A808" s="20"/>
      <c r="B808" s="103" t="s">
        <v>297</v>
      </c>
      <c r="C808" s="103"/>
      <c r="D808" s="103"/>
      <c r="E808" s="103"/>
      <c r="F808" s="103"/>
      <c r="G808" s="103"/>
      <c r="H808" s="103"/>
      <c r="I808" s="103"/>
      <c r="J808" s="103"/>
      <c r="K808" s="103"/>
      <c r="L808" s="103"/>
      <c r="M808" s="103"/>
      <c r="N808" s="14"/>
      <c r="O808" s="309"/>
      <c r="P808" s="310"/>
      <c r="Q808" s="310"/>
      <c r="R808" s="310"/>
      <c r="S808" s="310"/>
      <c r="T808" s="310"/>
      <c r="U808" s="310"/>
      <c r="V808" s="310"/>
      <c r="W808" s="310"/>
      <c r="X808" s="310"/>
      <c r="Y808" s="310"/>
      <c r="Z808" s="310"/>
      <c r="AA808" s="310"/>
      <c r="AB808" s="310"/>
      <c r="AC808" s="310"/>
      <c r="AD808" s="310"/>
      <c r="AE808" s="310"/>
      <c r="AF808" s="310"/>
      <c r="AG808" s="310"/>
      <c r="AH808" s="311"/>
      <c r="AI808" s="14"/>
      <c r="AJ808" s="14"/>
      <c r="AK808" s="14"/>
      <c r="AL808" s="14"/>
      <c r="AM808" s="14"/>
      <c r="AN808" s="14"/>
      <c r="AO808" s="14"/>
      <c r="AP808" s="14"/>
      <c r="AQ808" s="14"/>
      <c r="AR808" s="14"/>
      <c r="AS808" s="14"/>
      <c r="AT808" s="14"/>
      <c r="AU808" s="1"/>
      <c r="AV808" s="1"/>
      <c r="AW808" s="1"/>
      <c r="AX808" s="1"/>
      <c r="AY808" s="1"/>
      <c r="AZ808" s="1"/>
      <c r="BA808" s="1"/>
      <c r="BB808" s="1"/>
      <c r="BC808" s="1"/>
      <c r="BD808" s="1"/>
    </row>
    <row r="809" spans="1:56" ht="15" customHeight="1" x14ac:dyDescent="0.25">
      <c r="A809" s="20"/>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
      <c r="AV809" s="1"/>
      <c r="AW809" s="1"/>
      <c r="AX809" s="1"/>
      <c r="AY809" s="1"/>
      <c r="AZ809" s="1"/>
      <c r="BA809" s="1"/>
      <c r="BB809" s="1"/>
      <c r="BC809" s="1"/>
      <c r="BD809" s="1"/>
    </row>
    <row r="810" spans="1:56" ht="15" customHeight="1" x14ac:dyDescent="0.25">
      <c r="A810" s="20"/>
      <c r="B810" s="144" t="s">
        <v>298</v>
      </c>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44"/>
      <c r="AD810" s="144"/>
      <c r="AE810" s="144"/>
      <c r="AF810" s="144"/>
      <c r="AG810" s="144"/>
      <c r="AH810" s="144"/>
      <c r="AI810" s="144"/>
      <c r="AJ810" s="144"/>
      <c r="AK810" s="144"/>
      <c r="AL810" s="144"/>
      <c r="AM810" s="144"/>
      <c r="AN810" s="144"/>
      <c r="AO810" s="144"/>
      <c r="AP810" s="149"/>
      <c r="AQ810" s="14"/>
      <c r="AR810" s="14"/>
      <c r="AS810" s="14"/>
      <c r="AT810" s="14"/>
      <c r="AU810" s="1"/>
      <c r="AV810" s="1"/>
      <c r="AW810" s="1"/>
      <c r="AX810" s="1"/>
      <c r="AY810" s="1"/>
      <c r="AZ810" s="1"/>
      <c r="BA810" s="1"/>
      <c r="BB810" s="1"/>
      <c r="BC810" s="1"/>
      <c r="BD810" s="1"/>
    </row>
    <row r="811" spans="1:56" ht="2.25" customHeight="1" x14ac:dyDescent="0.25">
      <c r="A811" s="17"/>
      <c r="B811" s="59"/>
      <c r="C811" s="59"/>
      <c r="D811" s="59"/>
      <c r="E811" s="59"/>
      <c r="F811" s="59"/>
      <c r="G811" s="59"/>
      <c r="H811" s="59"/>
      <c r="I811" s="59"/>
      <c r="J811" s="59"/>
      <c r="K811" s="59"/>
      <c r="L811" s="59"/>
      <c r="M811" s="59"/>
      <c r="N811" s="59"/>
      <c r="O811" s="59"/>
      <c r="P811" s="59"/>
      <c r="Q811" s="59"/>
      <c r="R811" s="59"/>
      <c r="S811" s="59"/>
      <c r="T811" s="59"/>
      <c r="U811" s="59"/>
      <c r="V811" s="59"/>
      <c r="W811" s="60"/>
      <c r="X811" s="60"/>
      <c r="Y811" s="60"/>
      <c r="Z811" s="60"/>
      <c r="AA811" s="60"/>
      <c r="AB811" s="60"/>
      <c r="AC811" s="60"/>
      <c r="AD811" s="60"/>
      <c r="AE811" s="60"/>
      <c r="AF811" s="60"/>
      <c r="AG811" s="60"/>
      <c r="AH811" s="60"/>
      <c r="AI811" s="60"/>
      <c r="AJ811" s="60"/>
      <c r="AK811" s="60"/>
      <c r="AL811" s="60"/>
      <c r="AM811" s="60"/>
      <c r="AN811" s="60"/>
      <c r="AO811" s="60"/>
      <c r="AP811" s="60"/>
      <c r="AQ811" s="14"/>
      <c r="AR811" s="14"/>
      <c r="AS811" s="14"/>
      <c r="AT811" s="14"/>
      <c r="AU811" s="1"/>
      <c r="AV811" s="1"/>
      <c r="AW811" s="1"/>
      <c r="AX811" s="1"/>
      <c r="AY811" s="1"/>
      <c r="AZ811" s="1"/>
      <c r="BA811" s="1"/>
      <c r="BB811" s="1"/>
      <c r="BC811" s="1"/>
      <c r="BD811" s="1"/>
    </row>
    <row r="812" spans="1:56" ht="15" customHeight="1" x14ac:dyDescent="0.25">
      <c r="A812" s="20">
        <v>68</v>
      </c>
      <c r="B812" s="312" t="s">
        <v>299</v>
      </c>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c r="AA812" s="312"/>
      <c r="AB812" s="312"/>
      <c r="AC812" s="312"/>
      <c r="AD812" s="312"/>
      <c r="AE812" s="312"/>
      <c r="AF812" s="312"/>
      <c r="AG812" s="312"/>
      <c r="AH812" s="312"/>
      <c r="AI812" s="312"/>
      <c r="AJ812" s="312"/>
      <c r="AK812" s="312"/>
      <c r="AL812" s="312"/>
      <c r="AM812" s="312"/>
      <c r="AN812" s="312"/>
      <c r="AO812" s="312"/>
      <c r="AP812" s="312"/>
      <c r="AQ812" s="14"/>
      <c r="AR812" s="14"/>
      <c r="AS812" s="14"/>
      <c r="AT812" s="14"/>
      <c r="AU812" s="1"/>
      <c r="AV812" s="1"/>
      <c r="AW812" s="1"/>
      <c r="AX812" s="1"/>
      <c r="AY812" s="1"/>
      <c r="AZ812" s="1"/>
      <c r="BA812" s="1"/>
      <c r="BB812" s="1"/>
      <c r="BC812" s="1"/>
      <c r="BD812" s="1"/>
    </row>
    <row r="813" spans="1:56" ht="30" customHeight="1" x14ac:dyDescent="0.25">
      <c r="A813" s="20"/>
      <c r="B813" s="313" t="s">
        <v>300</v>
      </c>
      <c r="C813" s="314"/>
      <c r="D813" s="314"/>
      <c r="E813" s="314"/>
      <c r="F813" s="314"/>
      <c r="G813" s="314"/>
      <c r="H813" s="314"/>
      <c r="I813" s="314"/>
      <c r="J813" s="314"/>
      <c r="K813" s="314"/>
      <c r="L813" s="314"/>
      <c r="M813" s="314"/>
      <c r="N813" s="314"/>
      <c r="O813" s="314"/>
      <c r="P813" s="314"/>
      <c r="Q813" s="314"/>
      <c r="R813" s="314"/>
      <c r="S813" s="314"/>
      <c r="T813" s="314"/>
      <c r="U813" s="314"/>
      <c r="V813" s="314"/>
      <c r="W813" s="314"/>
      <c r="X813" s="314"/>
      <c r="Y813" s="314"/>
      <c r="Z813" s="314"/>
      <c r="AA813" s="314"/>
      <c r="AB813" s="314"/>
      <c r="AC813" s="314"/>
      <c r="AD813" s="314"/>
      <c r="AE813" s="314"/>
      <c r="AF813" s="314"/>
      <c r="AG813" s="314"/>
      <c r="AH813" s="314"/>
      <c r="AI813" s="314"/>
      <c r="AJ813" s="314"/>
      <c r="AK813" s="314"/>
      <c r="AL813" s="314"/>
      <c r="AM813" s="314"/>
      <c r="AN813" s="314"/>
      <c r="AO813" s="314"/>
      <c r="AP813" s="314"/>
      <c r="AQ813" s="14"/>
      <c r="AR813" s="14"/>
      <c r="AS813" s="14"/>
      <c r="AT813" s="14"/>
      <c r="AU813" s="1"/>
      <c r="AV813" s="1"/>
      <c r="AW813" s="1"/>
      <c r="AX813" s="1"/>
      <c r="AY813" s="1"/>
      <c r="AZ813" s="1"/>
      <c r="BA813" s="1"/>
      <c r="BB813" s="1"/>
      <c r="BC813" s="1"/>
      <c r="BD813" s="1"/>
    </row>
    <row r="814" spans="1:56" ht="15" customHeight="1" x14ac:dyDescent="0.25">
      <c r="A814" s="20"/>
      <c r="B814" s="222" t="s">
        <v>301</v>
      </c>
      <c r="C814" s="222"/>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c r="AA814" s="222"/>
      <c r="AB814" s="222"/>
      <c r="AC814" s="222"/>
      <c r="AD814" s="222"/>
      <c r="AE814" s="222"/>
      <c r="AF814" s="222"/>
      <c r="AG814" s="222"/>
      <c r="AH814" s="222"/>
      <c r="AI814" s="222"/>
      <c r="AJ814" s="222"/>
      <c r="AK814" s="222"/>
      <c r="AL814" s="222"/>
      <c r="AM814" s="222"/>
      <c r="AN814" s="222"/>
      <c r="AO814" s="222"/>
      <c r="AP814" s="222"/>
      <c r="AQ814" s="14"/>
      <c r="AR814" s="14"/>
      <c r="AS814" s="14"/>
      <c r="AT814" s="14"/>
      <c r="AU814" s="1"/>
      <c r="AV814" s="1"/>
      <c r="AW814" s="1"/>
      <c r="AX814" s="1"/>
      <c r="AY814" s="1"/>
      <c r="AZ814" s="1"/>
      <c r="BA814" s="1"/>
      <c r="BB814" s="1"/>
      <c r="BC814" s="1"/>
      <c r="BD814" s="1"/>
    </row>
    <row r="815" spans="1:56" ht="15" hidden="1" customHeight="1" x14ac:dyDescent="0.25">
      <c r="A815" s="11"/>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
      <c r="AV815" s="1"/>
      <c r="AW815" s="1"/>
      <c r="AX815" s="1"/>
      <c r="AY815" s="1"/>
      <c r="AZ815" s="1"/>
      <c r="BA815" s="1"/>
      <c r="BB815" s="1"/>
      <c r="BC815" s="1"/>
      <c r="BD815" s="1"/>
    </row>
    <row r="816" spans="1:56" ht="15" customHeight="1" x14ac:dyDescent="0.25"/>
    <row r="826" ht="15" customHeight="1" x14ac:dyDescent="0.25"/>
    <row r="828" ht="15" customHeight="1" x14ac:dyDescent="0.25"/>
    <row r="829" ht="15" customHeight="1" x14ac:dyDescent="0.25"/>
    <row r="832" ht="15" customHeight="1" x14ac:dyDescent="0.25"/>
    <row r="1340" ht="15" customHeight="1" x14ac:dyDescent="0.25"/>
    <row r="1356" ht="15" customHeight="1" x14ac:dyDescent="0.25"/>
    <row r="1357" ht="15" customHeight="1" x14ac:dyDescent="0.25"/>
    <row r="1372" ht="15" customHeight="1" x14ac:dyDescent="0.25"/>
    <row r="1373" ht="15" customHeight="1" x14ac:dyDescent="0.25"/>
    <row r="1374" ht="15" customHeight="1" x14ac:dyDescent="0.25"/>
    <row r="1388" ht="15" customHeight="1" x14ac:dyDescent="0.25"/>
    <row r="1389" ht="15" customHeight="1" x14ac:dyDescent="0.25"/>
    <row r="1418" ht="15" customHeight="1" x14ac:dyDescent="0.25"/>
    <row r="1420" ht="15" customHeight="1" x14ac:dyDescent="0.25"/>
    <row r="1424"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6" ht="15" customHeight="1" x14ac:dyDescent="0.25"/>
    <row r="1440" ht="15" customHeight="1" x14ac:dyDescent="0.25"/>
    <row r="1444"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sheetData>
  <sheetProtection algorithmName="SHA-512" hashValue="YdoYMR6kz7jmlGwswODOvqvW0YkNqjCxIT9dAdMtm30GQJ/ESck+/uoMEq9k1Gep3Uv6Yj4ApZn1v+sneErnyg==" saltValue="bmMY0zLMm3tOnEJ20XfJ5A==" spinCount="100000" sheet="1" objects="1" scenarios="1"/>
  <mergeCells count="934">
    <mergeCell ref="B282:AP282"/>
    <mergeCell ref="B582:AP584"/>
    <mergeCell ref="B654:AP655"/>
    <mergeCell ref="B693:AP696"/>
    <mergeCell ref="B753:AP754"/>
    <mergeCell ref="C770:AP771"/>
    <mergeCell ref="C789:AP789"/>
    <mergeCell ref="C790:AP790"/>
    <mergeCell ref="C791:AP791"/>
    <mergeCell ref="AD749:AG749"/>
    <mergeCell ref="AH749:AI749"/>
    <mergeCell ref="AK749:AN749"/>
    <mergeCell ref="AO749:AP749"/>
    <mergeCell ref="C760:AP760"/>
    <mergeCell ref="C762:AP762"/>
    <mergeCell ref="C764:AP764"/>
    <mergeCell ref="B743:N743"/>
    <mergeCell ref="P743:S743"/>
    <mergeCell ref="T743:U743"/>
    <mergeCell ref="W743:Z743"/>
    <mergeCell ref="AA743:AB743"/>
    <mergeCell ref="AD743:AG743"/>
    <mergeCell ref="AH743:AI743"/>
    <mergeCell ref="AK743:AN743"/>
    <mergeCell ref="B237:AP237"/>
    <mergeCell ref="C239:AP239"/>
    <mergeCell ref="C241:AP241"/>
    <mergeCell ref="B243:AP243"/>
    <mergeCell ref="B244:AP244"/>
    <mergeCell ref="C246:AP246"/>
    <mergeCell ref="C248:AP248"/>
    <mergeCell ref="C249:D249"/>
    <mergeCell ref="E249:Z249"/>
    <mergeCell ref="AA249:AP249"/>
    <mergeCell ref="B222:B223"/>
    <mergeCell ref="C222:AP223"/>
    <mergeCell ref="C225:AP225"/>
    <mergeCell ref="B227:AP227"/>
    <mergeCell ref="C229:W229"/>
    <mergeCell ref="AD229:AP229"/>
    <mergeCell ref="AD231:AP231"/>
    <mergeCell ref="AD233:AP233"/>
    <mergeCell ref="C235:AP235"/>
    <mergeCell ref="B208:AP210"/>
    <mergeCell ref="C212:AP212"/>
    <mergeCell ref="C213:D213"/>
    <mergeCell ref="E213:AA213"/>
    <mergeCell ref="AB213:AP213"/>
    <mergeCell ref="C214:AP214"/>
    <mergeCell ref="C215:AP216"/>
    <mergeCell ref="C218:AP218"/>
    <mergeCell ref="B220:AP220"/>
    <mergeCell ref="C181:AP181"/>
    <mergeCell ref="D183:AP188"/>
    <mergeCell ref="D190:AP192"/>
    <mergeCell ref="C194:AP194"/>
    <mergeCell ref="B196:AP196"/>
    <mergeCell ref="B198:AP199"/>
    <mergeCell ref="B201:AP201"/>
    <mergeCell ref="C203:AP203"/>
    <mergeCell ref="C205:AP205"/>
    <mergeCell ref="B800:M804"/>
    <mergeCell ref="A750:AP750"/>
    <mergeCell ref="B751:AP751"/>
    <mergeCell ref="B756:AP756"/>
    <mergeCell ref="C758:AP758"/>
    <mergeCell ref="B585:AP585"/>
    <mergeCell ref="B657:AP657"/>
    <mergeCell ref="C766:AP766"/>
    <mergeCell ref="C768:AP768"/>
    <mergeCell ref="C773:AP773"/>
    <mergeCell ref="C775:AP775"/>
    <mergeCell ref="C777:AP777"/>
    <mergeCell ref="C779:AP779"/>
    <mergeCell ref="W747:Z747"/>
    <mergeCell ref="AA747:AB747"/>
    <mergeCell ref="AD747:AG747"/>
    <mergeCell ref="AH747:AI747"/>
    <mergeCell ref="AK747:AN747"/>
    <mergeCell ref="AO747:AP747"/>
    <mergeCell ref="B749:N749"/>
    <mergeCell ref="P749:S749"/>
    <mergeCell ref="T749:U749"/>
    <mergeCell ref="W749:Z749"/>
    <mergeCell ref="AA749:AB749"/>
    <mergeCell ref="A125:A126"/>
    <mergeCell ref="B814:AP814"/>
    <mergeCell ref="C787:AP787"/>
    <mergeCell ref="B793:AP793"/>
    <mergeCell ref="B795:AP795"/>
    <mergeCell ref="B796:AP796"/>
    <mergeCell ref="B798:M798"/>
    <mergeCell ref="O798:P798"/>
    <mergeCell ref="T798:V798"/>
    <mergeCell ref="Z798:AA798"/>
    <mergeCell ref="O800:AH804"/>
    <mergeCell ref="B806:M806"/>
    <mergeCell ref="O806:AH806"/>
    <mergeCell ref="B808:M808"/>
    <mergeCell ref="O808:AH808"/>
    <mergeCell ref="B810:AP810"/>
    <mergeCell ref="B812:AP812"/>
    <mergeCell ref="B813:AP813"/>
    <mergeCell ref="C781:AP781"/>
    <mergeCell ref="C783:AP783"/>
    <mergeCell ref="C785:AP785"/>
    <mergeCell ref="B747:N747"/>
    <mergeCell ref="P747:S747"/>
    <mergeCell ref="T747:U747"/>
    <mergeCell ref="AO743:AP743"/>
    <mergeCell ref="B745:N745"/>
    <mergeCell ref="P745:S745"/>
    <mergeCell ref="T745:U745"/>
    <mergeCell ref="W745:Z745"/>
    <mergeCell ref="AA745:AB745"/>
    <mergeCell ref="AD745:AG745"/>
    <mergeCell ref="AH745:AI745"/>
    <mergeCell ref="AK745:AN745"/>
    <mergeCell ref="AO745:AP745"/>
    <mergeCell ref="B716:O716"/>
    <mergeCell ref="Q716:X716"/>
    <mergeCell ref="Y716:Z716"/>
    <mergeCell ref="B718:O718"/>
    <mergeCell ref="Q718:X718"/>
    <mergeCell ref="Y718:Z718"/>
    <mergeCell ref="B720:O720"/>
    <mergeCell ref="Q720:X720"/>
    <mergeCell ref="Y720:Z720"/>
    <mergeCell ref="B722:O722"/>
    <mergeCell ref="Q722:X722"/>
    <mergeCell ref="Y722:Z722"/>
    <mergeCell ref="A724:AP724"/>
    <mergeCell ref="A725:AP725"/>
    <mergeCell ref="B726:AP726"/>
    <mergeCell ref="B728:AP729"/>
    <mergeCell ref="P731:U735"/>
    <mergeCell ref="W731:AB735"/>
    <mergeCell ref="AD731:AI735"/>
    <mergeCell ref="AK731:AP735"/>
    <mergeCell ref="AO737:AP737"/>
    <mergeCell ref="AH739:AI739"/>
    <mergeCell ref="B698:O698"/>
    <mergeCell ref="Q698:X698"/>
    <mergeCell ref="Y698:Z698"/>
    <mergeCell ref="B700:O700"/>
    <mergeCell ref="Q700:X700"/>
    <mergeCell ref="Y700:Z700"/>
    <mergeCell ref="B702:O702"/>
    <mergeCell ref="Q702:X702"/>
    <mergeCell ref="Y702:Z702"/>
    <mergeCell ref="B704:O704"/>
    <mergeCell ref="Q704:X704"/>
    <mergeCell ref="Y704:Z704"/>
    <mergeCell ref="B706:O706"/>
    <mergeCell ref="AA706:AH706"/>
    <mergeCell ref="AI706:AJ706"/>
    <mergeCell ref="B708:O709"/>
    <mergeCell ref="Q709:X709"/>
    <mergeCell ref="Y709:Z709"/>
    <mergeCell ref="AD737:AG737"/>
    <mergeCell ref="B711:O712"/>
    <mergeCell ref="Q712:X712"/>
    <mergeCell ref="Y712:Z712"/>
    <mergeCell ref="B648:O648"/>
    <mergeCell ref="Q648:V648"/>
    <mergeCell ref="W648:X648"/>
    <mergeCell ref="B650:O650"/>
    <mergeCell ref="Q650:V650"/>
    <mergeCell ref="W650:X650"/>
    <mergeCell ref="AH660:AI660"/>
    <mergeCell ref="B679:AP679"/>
    <mergeCell ref="B681:AP681"/>
    <mergeCell ref="B652:AP652"/>
    <mergeCell ref="B656:AP656"/>
    <mergeCell ref="Q658:X658"/>
    <mergeCell ref="Z658:AI658"/>
    <mergeCell ref="B662:O662"/>
    <mergeCell ref="Q662:V662"/>
    <mergeCell ref="W662:X662"/>
    <mergeCell ref="Z662:AG662"/>
    <mergeCell ref="AH662:AI662"/>
    <mergeCell ref="B664:O664"/>
    <mergeCell ref="Q664:V664"/>
    <mergeCell ref="W664:X664"/>
    <mergeCell ref="Z664:AG664"/>
    <mergeCell ref="AH664:AI664"/>
    <mergeCell ref="B666:AP666"/>
    <mergeCell ref="Q637:V637"/>
    <mergeCell ref="W637:X637"/>
    <mergeCell ref="A639:AP639"/>
    <mergeCell ref="B641:AP641"/>
    <mergeCell ref="Q642:X642"/>
    <mergeCell ref="B644:O644"/>
    <mergeCell ref="Q644:V644"/>
    <mergeCell ref="W644:X644"/>
    <mergeCell ref="B646:O646"/>
    <mergeCell ref="Q646:V646"/>
    <mergeCell ref="W646:X646"/>
    <mergeCell ref="B612:H612"/>
    <mergeCell ref="J612:M612"/>
    <mergeCell ref="N612:O612"/>
    <mergeCell ref="B624:O624"/>
    <mergeCell ref="Q624:V624"/>
    <mergeCell ref="W624:X624"/>
    <mergeCell ref="Z624:AG624"/>
    <mergeCell ref="AH624:AI624"/>
    <mergeCell ref="A625:AP625"/>
    <mergeCell ref="AH618:AI618"/>
    <mergeCell ref="AH620:AI620"/>
    <mergeCell ref="AH622:AI622"/>
    <mergeCell ref="Z620:AG620"/>
    <mergeCell ref="Q620:V620"/>
    <mergeCell ref="W622:X622"/>
    <mergeCell ref="W620:X620"/>
    <mergeCell ref="Z622:AG622"/>
    <mergeCell ref="B626:AP627"/>
    <mergeCell ref="Q629:X629"/>
    <mergeCell ref="B631:O631"/>
    <mergeCell ref="Q631:V631"/>
    <mergeCell ref="W631:X631"/>
    <mergeCell ref="B633:O633"/>
    <mergeCell ref="Q633:V633"/>
    <mergeCell ref="W633:X633"/>
    <mergeCell ref="B602:H602"/>
    <mergeCell ref="I602:N602"/>
    <mergeCell ref="O602:P602"/>
    <mergeCell ref="R602:U602"/>
    <mergeCell ref="Z602:AE602"/>
    <mergeCell ref="AF602:AG602"/>
    <mergeCell ref="B604:H604"/>
    <mergeCell ref="I604:N604"/>
    <mergeCell ref="O604:P604"/>
    <mergeCell ref="R604:U604"/>
    <mergeCell ref="Z604:AE604"/>
    <mergeCell ref="AF604:AG604"/>
    <mergeCell ref="B606:AP606"/>
    <mergeCell ref="B608:H608"/>
    <mergeCell ref="J608:M608"/>
    <mergeCell ref="N608:O608"/>
    <mergeCell ref="B610:H610"/>
    <mergeCell ref="J610:M610"/>
    <mergeCell ref="N610:O610"/>
    <mergeCell ref="B592:H592"/>
    <mergeCell ref="I592:N592"/>
    <mergeCell ref="O592:P592"/>
    <mergeCell ref="R592:U592"/>
    <mergeCell ref="Y592:AD592"/>
    <mergeCell ref="AE592:AF592"/>
    <mergeCell ref="AG592:AN592"/>
    <mergeCell ref="AO592:AP592"/>
    <mergeCell ref="B594:AP595"/>
    <mergeCell ref="I597:P598"/>
    <mergeCell ref="R597:U598"/>
    <mergeCell ref="W597:AG598"/>
    <mergeCell ref="B599:AP599"/>
    <mergeCell ref="B600:H600"/>
    <mergeCell ref="I600:N600"/>
    <mergeCell ref="O600:P600"/>
    <mergeCell ref="R600:U600"/>
    <mergeCell ref="Z600:AE600"/>
    <mergeCell ref="AF600:AG600"/>
    <mergeCell ref="AE590:AF590"/>
    <mergeCell ref="AG590:AN590"/>
    <mergeCell ref="AO590:AP590"/>
    <mergeCell ref="I586:P586"/>
    <mergeCell ref="R586:U586"/>
    <mergeCell ref="V586:AF586"/>
    <mergeCell ref="AG586:AP586"/>
    <mergeCell ref="B588:H588"/>
    <mergeCell ref="I588:N588"/>
    <mergeCell ref="O588:P588"/>
    <mergeCell ref="R588:U588"/>
    <mergeCell ref="Y588:AD588"/>
    <mergeCell ref="AE588:AF588"/>
    <mergeCell ref="AG588:AN588"/>
    <mergeCell ref="AO588:AP588"/>
    <mergeCell ref="B575:O575"/>
    <mergeCell ref="Q575:V575"/>
    <mergeCell ref="W575:X575"/>
    <mergeCell ref="B567:O567"/>
    <mergeCell ref="Q567:V567"/>
    <mergeCell ref="Y589:AD589"/>
    <mergeCell ref="B590:H590"/>
    <mergeCell ref="I590:N590"/>
    <mergeCell ref="O590:P590"/>
    <mergeCell ref="R590:U590"/>
    <mergeCell ref="Y590:AD590"/>
    <mergeCell ref="B561:O561"/>
    <mergeCell ref="Q561:V561"/>
    <mergeCell ref="W561:X561"/>
    <mergeCell ref="W567:X567"/>
    <mergeCell ref="B569:AP569"/>
    <mergeCell ref="B571:O571"/>
    <mergeCell ref="Q571:V571"/>
    <mergeCell ref="W571:X571"/>
    <mergeCell ref="B573:O573"/>
    <mergeCell ref="Q573:V573"/>
    <mergeCell ref="W573:X573"/>
    <mergeCell ref="X544:AC544"/>
    <mergeCell ref="AD544:AE544"/>
    <mergeCell ref="AG544:AJ544"/>
    <mergeCell ref="B577:O577"/>
    <mergeCell ref="Q577:V577"/>
    <mergeCell ref="W577:X577"/>
    <mergeCell ref="A579:AP579"/>
    <mergeCell ref="B580:AP580"/>
    <mergeCell ref="B549:AJ549"/>
    <mergeCell ref="AK549:AN549"/>
    <mergeCell ref="AO549:AP549"/>
    <mergeCell ref="B551:AP551"/>
    <mergeCell ref="B553:O553"/>
    <mergeCell ref="Q553:V553"/>
    <mergeCell ref="W553:X553"/>
    <mergeCell ref="B555:O555"/>
    <mergeCell ref="Q555:V555"/>
    <mergeCell ref="W555:X555"/>
    <mergeCell ref="B557:O557"/>
    <mergeCell ref="Q557:V557"/>
    <mergeCell ref="W557:X557"/>
    <mergeCell ref="B559:O559"/>
    <mergeCell ref="Q559:V559"/>
    <mergeCell ref="W559:X559"/>
    <mergeCell ref="B546:E546"/>
    <mergeCell ref="G546:L546"/>
    <mergeCell ref="M546:N546"/>
    <mergeCell ref="P546:S546"/>
    <mergeCell ref="X546:AC546"/>
    <mergeCell ref="AD546:AE546"/>
    <mergeCell ref="AG546:AJ546"/>
    <mergeCell ref="B534:E534"/>
    <mergeCell ref="G534:L534"/>
    <mergeCell ref="M534:N534"/>
    <mergeCell ref="P534:S534"/>
    <mergeCell ref="X534:AC534"/>
    <mergeCell ref="AD534:AE534"/>
    <mergeCell ref="B536:AP538"/>
    <mergeCell ref="B539:AP539"/>
    <mergeCell ref="B541:E542"/>
    <mergeCell ref="G541:N542"/>
    <mergeCell ref="P541:S542"/>
    <mergeCell ref="U541:AE542"/>
    <mergeCell ref="AG541:AO542"/>
    <mergeCell ref="B544:E544"/>
    <mergeCell ref="G544:L544"/>
    <mergeCell ref="M544:N544"/>
    <mergeCell ref="P544:S544"/>
    <mergeCell ref="B517:E518"/>
    <mergeCell ref="G517:N518"/>
    <mergeCell ref="P517:S518"/>
    <mergeCell ref="U517:AE518"/>
    <mergeCell ref="A523:AP523"/>
    <mergeCell ref="B524:AJ524"/>
    <mergeCell ref="AK524:AN524"/>
    <mergeCell ref="AO524:AP524"/>
    <mergeCell ref="B526:AP527"/>
    <mergeCell ref="AG517:AO518"/>
    <mergeCell ref="B520:E520"/>
    <mergeCell ref="G520:L520"/>
    <mergeCell ref="M520:N520"/>
    <mergeCell ref="P520:S520"/>
    <mergeCell ref="X520:AC520"/>
    <mergeCell ref="AD520:AE520"/>
    <mergeCell ref="AG520:AJ520"/>
    <mergeCell ref="B522:E522"/>
    <mergeCell ref="G522:L522"/>
    <mergeCell ref="M522:N522"/>
    <mergeCell ref="P522:S522"/>
    <mergeCell ref="X522:AC522"/>
    <mergeCell ref="AD522:AE522"/>
    <mergeCell ref="AG522:AJ522"/>
    <mergeCell ref="G529:N530"/>
    <mergeCell ref="P529:S530"/>
    <mergeCell ref="U529:AE530"/>
    <mergeCell ref="B532:E532"/>
    <mergeCell ref="G532:L532"/>
    <mergeCell ref="M532:N532"/>
    <mergeCell ref="P532:S532"/>
    <mergeCell ref="X532:AC532"/>
    <mergeCell ref="AD532:AE532"/>
    <mergeCell ref="B505:E505"/>
    <mergeCell ref="I505:N505"/>
    <mergeCell ref="S505:V505"/>
    <mergeCell ref="AF505:AK505"/>
    <mergeCell ref="AL505:AM505"/>
    <mergeCell ref="B507:E507"/>
    <mergeCell ref="I507:N507"/>
    <mergeCell ref="S507:V507"/>
    <mergeCell ref="AF507:AK507"/>
    <mergeCell ref="AL507:AM507"/>
    <mergeCell ref="B509:E509"/>
    <mergeCell ref="I509:N509"/>
    <mergeCell ref="S509:V509"/>
    <mergeCell ref="AF509:AK509"/>
    <mergeCell ref="AL509:AM509"/>
    <mergeCell ref="B511:AP514"/>
    <mergeCell ref="B515:AP515"/>
    <mergeCell ref="B497:E497"/>
    <mergeCell ref="I497:N497"/>
    <mergeCell ref="S497:V497"/>
    <mergeCell ref="AF497:AK497"/>
    <mergeCell ref="AL497:AM497"/>
    <mergeCell ref="B499:E499"/>
    <mergeCell ref="I499:N499"/>
    <mergeCell ref="S499:V499"/>
    <mergeCell ref="AF499:AK499"/>
    <mergeCell ref="AL499:AM499"/>
    <mergeCell ref="B501:E501"/>
    <mergeCell ref="I501:N501"/>
    <mergeCell ref="S501:V501"/>
    <mergeCell ref="AF501:AK501"/>
    <mergeCell ref="AL501:AM501"/>
    <mergeCell ref="B503:E503"/>
    <mergeCell ref="I503:N503"/>
    <mergeCell ref="S503:V503"/>
    <mergeCell ref="AF503:AK503"/>
    <mergeCell ref="AL503:AM503"/>
    <mergeCell ref="B489:E489"/>
    <mergeCell ref="I489:N489"/>
    <mergeCell ref="S489:V489"/>
    <mergeCell ref="AF489:AK489"/>
    <mergeCell ref="AL489:AM489"/>
    <mergeCell ref="B491:E491"/>
    <mergeCell ref="I491:N491"/>
    <mergeCell ref="S491:V491"/>
    <mergeCell ref="AF491:AK491"/>
    <mergeCell ref="AL491:AM491"/>
    <mergeCell ref="B493:E493"/>
    <mergeCell ref="I493:N493"/>
    <mergeCell ref="S493:V493"/>
    <mergeCell ref="AF493:AK493"/>
    <mergeCell ref="AL493:AM493"/>
    <mergeCell ref="B495:E495"/>
    <mergeCell ref="I495:N495"/>
    <mergeCell ref="S495:V495"/>
    <mergeCell ref="AF495:AK495"/>
    <mergeCell ref="AL495:AM495"/>
    <mergeCell ref="B468:O468"/>
    <mergeCell ref="Q468:V468"/>
    <mergeCell ref="W468:X468"/>
    <mergeCell ref="B470:O470"/>
    <mergeCell ref="Q470:V470"/>
    <mergeCell ref="W470:X470"/>
    <mergeCell ref="B472:O472"/>
    <mergeCell ref="Q472:V472"/>
    <mergeCell ref="W472:X472"/>
    <mergeCell ref="B480:AP481"/>
    <mergeCell ref="B482:AP482"/>
    <mergeCell ref="B484:F485"/>
    <mergeCell ref="I484:Q485"/>
    <mergeCell ref="S484:V485"/>
    <mergeCell ref="X484:AN485"/>
    <mergeCell ref="B487:E487"/>
    <mergeCell ref="I487:N487"/>
    <mergeCell ref="S487:V487"/>
    <mergeCell ref="AF487:AK487"/>
    <mergeCell ref="AL487:AM487"/>
    <mergeCell ref="B398:O398"/>
    <mergeCell ref="Q398:T398"/>
    <mergeCell ref="U398:V398"/>
    <mergeCell ref="X398:AC398"/>
    <mergeCell ref="AD398:AE398"/>
    <mergeCell ref="B400:O401"/>
    <mergeCell ref="B403:O404"/>
    <mergeCell ref="W448:X448"/>
    <mergeCell ref="B450:O452"/>
    <mergeCell ref="Q452:V452"/>
    <mergeCell ref="W452:X452"/>
    <mergeCell ref="B426:O426"/>
    <mergeCell ref="B420:AP421"/>
    <mergeCell ref="B423:O424"/>
    <mergeCell ref="B430:AP431"/>
    <mergeCell ref="B433:O434"/>
    <mergeCell ref="X424:AC424"/>
    <mergeCell ref="Q424:T424"/>
    <mergeCell ref="U424:V424"/>
    <mergeCell ref="B406:O406"/>
    <mergeCell ref="B412:O412"/>
    <mergeCell ref="Q412:T412"/>
    <mergeCell ref="U412:V412"/>
    <mergeCell ref="X401:AC401"/>
    <mergeCell ref="B394:O394"/>
    <mergeCell ref="Q394:T394"/>
    <mergeCell ref="U394:V394"/>
    <mergeCell ref="X394:AC394"/>
    <mergeCell ref="AD394:AE394"/>
    <mergeCell ref="B396:O396"/>
    <mergeCell ref="Q396:T396"/>
    <mergeCell ref="U396:V396"/>
    <mergeCell ref="X396:AC396"/>
    <mergeCell ref="AD396:AE396"/>
    <mergeCell ref="B390:O390"/>
    <mergeCell ref="Q390:T390"/>
    <mergeCell ref="U390:V390"/>
    <mergeCell ref="X390:AC390"/>
    <mergeCell ref="AD390:AE390"/>
    <mergeCell ref="B392:O392"/>
    <mergeCell ref="Q392:T392"/>
    <mergeCell ref="U392:V392"/>
    <mergeCell ref="X392:AC392"/>
    <mergeCell ref="AD392:AE392"/>
    <mergeCell ref="B386:O386"/>
    <mergeCell ref="Q386:T386"/>
    <mergeCell ref="U386:V386"/>
    <mergeCell ref="X386:AC386"/>
    <mergeCell ref="AD386:AE386"/>
    <mergeCell ref="B388:O388"/>
    <mergeCell ref="Q388:T388"/>
    <mergeCell ref="U388:V388"/>
    <mergeCell ref="X388:AC388"/>
    <mergeCell ref="AD388:AE388"/>
    <mergeCell ref="B378:O378"/>
    <mergeCell ref="Q378:T378"/>
    <mergeCell ref="U378:V378"/>
    <mergeCell ref="X378:AC378"/>
    <mergeCell ref="AD378:AE378"/>
    <mergeCell ref="B380:O380"/>
    <mergeCell ref="U380:V380"/>
    <mergeCell ref="X380:AC380"/>
    <mergeCell ref="AD380:AE380"/>
    <mergeCell ref="Q380:T380"/>
    <mergeCell ref="A382:O382"/>
    <mergeCell ref="Q382:T382"/>
    <mergeCell ref="U382:V382"/>
    <mergeCell ref="X382:AC382"/>
    <mergeCell ref="AD382:AE382"/>
    <mergeCell ref="B384:O384"/>
    <mergeCell ref="Q384:T384"/>
    <mergeCell ref="U384:V384"/>
    <mergeCell ref="X384:AC384"/>
    <mergeCell ref="AD384:AE384"/>
    <mergeCell ref="B370:O370"/>
    <mergeCell ref="Q370:T370"/>
    <mergeCell ref="U370:V370"/>
    <mergeCell ref="X370:AC370"/>
    <mergeCell ref="AD370:AE370"/>
    <mergeCell ref="B372:O372"/>
    <mergeCell ref="Q372:T372"/>
    <mergeCell ref="U372:V372"/>
    <mergeCell ref="X372:AC372"/>
    <mergeCell ref="AD372:AE372"/>
    <mergeCell ref="B374:O374"/>
    <mergeCell ref="Q374:T374"/>
    <mergeCell ref="U374:V374"/>
    <mergeCell ref="X374:AC374"/>
    <mergeCell ref="AD374:AE374"/>
    <mergeCell ref="B376:O376"/>
    <mergeCell ref="Q376:T376"/>
    <mergeCell ref="U376:V376"/>
    <mergeCell ref="X376:AC376"/>
    <mergeCell ref="AD376:AE376"/>
    <mergeCell ref="B362:O362"/>
    <mergeCell ref="Q362:T362"/>
    <mergeCell ref="U362:V362"/>
    <mergeCell ref="X362:AC362"/>
    <mergeCell ref="AD362:AE362"/>
    <mergeCell ref="B364:O364"/>
    <mergeCell ref="Q364:T364"/>
    <mergeCell ref="U364:V364"/>
    <mergeCell ref="X364:AC364"/>
    <mergeCell ref="AD364:AE364"/>
    <mergeCell ref="B366:O366"/>
    <mergeCell ref="Q366:T366"/>
    <mergeCell ref="U366:V366"/>
    <mergeCell ref="X366:AC366"/>
    <mergeCell ref="AD366:AE366"/>
    <mergeCell ref="A367:N367"/>
    <mergeCell ref="B368:O368"/>
    <mergeCell ref="Q368:T368"/>
    <mergeCell ref="U368:V368"/>
    <mergeCell ref="X368:AC368"/>
    <mergeCell ref="AD368:AE368"/>
    <mergeCell ref="B337:O337"/>
    <mergeCell ref="Q337:T337"/>
    <mergeCell ref="B339:O339"/>
    <mergeCell ref="Q339:T339"/>
    <mergeCell ref="B341:O341"/>
    <mergeCell ref="Q341:T341"/>
    <mergeCell ref="B343:O343"/>
    <mergeCell ref="Q343:T343"/>
    <mergeCell ref="B345:AP345"/>
    <mergeCell ref="B347:E347"/>
    <mergeCell ref="B349:AP349"/>
    <mergeCell ref="B351:E351"/>
    <mergeCell ref="B353:AP353"/>
    <mergeCell ref="B355:E355"/>
    <mergeCell ref="B357:AP358"/>
    <mergeCell ref="B360:O360"/>
    <mergeCell ref="Q360:T360"/>
    <mergeCell ref="U360:V360"/>
    <mergeCell ref="X360:AC360"/>
    <mergeCell ref="AD360:AE360"/>
    <mergeCell ref="C304:AP304"/>
    <mergeCell ref="C306:AP306"/>
    <mergeCell ref="C308:AP308"/>
    <mergeCell ref="C310:AP310"/>
    <mergeCell ref="J311:AP311"/>
    <mergeCell ref="B313:AP313"/>
    <mergeCell ref="C315:AP315"/>
    <mergeCell ref="C317:AP317"/>
    <mergeCell ref="B319:AP319"/>
    <mergeCell ref="B321:E321"/>
    <mergeCell ref="B323:AP323"/>
    <mergeCell ref="B325:E325"/>
    <mergeCell ref="B328:AP328"/>
    <mergeCell ref="B331:AP331"/>
    <mergeCell ref="B333:AP333"/>
    <mergeCell ref="B335:O335"/>
    <mergeCell ref="Q335:T335"/>
    <mergeCell ref="C254:AP254"/>
    <mergeCell ref="C256:AP256"/>
    <mergeCell ref="B258:AP258"/>
    <mergeCell ref="C261:E261"/>
    <mergeCell ref="J261:L261"/>
    <mergeCell ref="C263:AP263"/>
    <mergeCell ref="B264:AP264"/>
    <mergeCell ref="B266:AP278"/>
    <mergeCell ref="B280:AP280"/>
    <mergeCell ref="B281:AP281"/>
    <mergeCell ref="B283:AP294"/>
    <mergeCell ref="A296:AP296"/>
    <mergeCell ref="B297:AP297"/>
    <mergeCell ref="C299:AP299"/>
    <mergeCell ref="C301:AP301"/>
    <mergeCell ref="B303:AP303"/>
    <mergeCell ref="AM172:AP172"/>
    <mergeCell ref="B174:O174"/>
    <mergeCell ref="Q174:T174"/>
    <mergeCell ref="V174:AP174"/>
    <mergeCell ref="B176:AP176"/>
    <mergeCell ref="B178:C178"/>
    <mergeCell ref="D178:U178"/>
    <mergeCell ref="V178:AP178"/>
    <mergeCell ref="A157:AP157"/>
    <mergeCell ref="B159:AP159"/>
    <mergeCell ref="B161:O161"/>
    <mergeCell ref="Q161:AP162"/>
    <mergeCell ref="B164:O164"/>
    <mergeCell ref="B166:O166"/>
    <mergeCell ref="Q166:AK166"/>
    <mergeCell ref="AM166:AP166"/>
    <mergeCell ref="B168:O168"/>
    <mergeCell ref="Q168:T168"/>
    <mergeCell ref="V168:AP168"/>
    <mergeCell ref="Q115:AK115"/>
    <mergeCell ref="AM115:AP115"/>
    <mergeCell ref="V117:AP117"/>
    <mergeCell ref="B115:O115"/>
    <mergeCell ref="Q117:T117"/>
    <mergeCell ref="B136:AP136"/>
    <mergeCell ref="B119:O119"/>
    <mergeCell ref="B150:AP151"/>
    <mergeCell ref="B170:O170"/>
    <mergeCell ref="Q113:AP113"/>
    <mergeCell ref="B92:O92"/>
    <mergeCell ref="Q72:AP72"/>
    <mergeCell ref="B74:AP74"/>
    <mergeCell ref="Q76:AP76"/>
    <mergeCell ref="B78:O78"/>
    <mergeCell ref="Q78:AK78"/>
    <mergeCell ref="AM78:AP78"/>
    <mergeCell ref="Q94:V94"/>
    <mergeCell ref="W94:X94"/>
    <mergeCell ref="Z94:AE94"/>
    <mergeCell ref="AF94:AG94"/>
    <mergeCell ref="AI94:AN94"/>
    <mergeCell ref="AO94:AP94"/>
    <mergeCell ref="C100:AP100"/>
    <mergeCell ref="C102:AP102"/>
    <mergeCell ref="B104:AP104"/>
    <mergeCell ref="C107:AP107"/>
    <mergeCell ref="C109:AP109"/>
    <mergeCell ref="B111:AP111"/>
    <mergeCell ref="B105:AP106"/>
    <mergeCell ref="B416:O416"/>
    <mergeCell ref="B414:O414"/>
    <mergeCell ref="B460:AP460"/>
    <mergeCell ref="B462:G462"/>
    <mergeCell ref="H462:I462"/>
    <mergeCell ref="B464:AP464"/>
    <mergeCell ref="B466:O466"/>
    <mergeCell ref="Q466:V466"/>
    <mergeCell ref="W466:X466"/>
    <mergeCell ref="B454:O456"/>
    <mergeCell ref="Q456:V456"/>
    <mergeCell ref="W456:X456"/>
    <mergeCell ref="B458:O458"/>
    <mergeCell ref="Q458:V458"/>
    <mergeCell ref="W458:X458"/>
    <mergeCell ref="Q434:T434"/>
    <mergeCell ref="U434:V434"/>
    <mergeCell ref="X434:AC434"/>
    <mergeCell ref="AD434:AE434"/>
    <mergeCell ref="AD424:AE424"/>
    <mergeCell ref="AD414:AE414"/>
    <mergeCell ref="X414:AC414"/>
    <mergeCell ref="Q416:T416"/>
    <mergeCell ref="U416:V416"/>
    <mergeCell ref="AD416:AE416"/>
    <mergeCell ref="AD418:AE418"/>
    <mergeCell ref="X416:AC416"/>
    <mergeCell ref="X418:AC418"/>
    <mergeCell ref="X428:AC428"/>
    <mergeCell ref="AD426:AE426"/>
    <mergeCell ref="X426:AC426"/>
    <mergeCell ref="U426:V426"/>
    <mergeCell ref="Q426:T426"/>
    <mergeCell ref="AD428:AE428"/>
    <mergeCell ref="B477:AP478"/>
    <mergeCell ref="B563:O563"/>
    <mergeCell ref="Q563:V563"/>
    <mergeCell ref="W563:X563"/>
    <mergeCell ref="B565:O565"/>
    <mergeCell ref="Q565:V565"/>
    <mergeCell ref="W565:X565"/>
    <mergeCell ref="B436:O436"/>
    <mergeCell ref="B438:O438"/>
    <mergeCell ref="B446:O446"/>
    <mergeCell ref="Q446:V446"/>
    <mergeCell ref="W446:X446"/>
    <mergeCell ref="B448:O448"/>
    <mergeCell ref="Q448:V448"/>
    <mergeCell ref="U437:V437"/>
    <mergeCell ref="Q436:T436"/>
    <mergeCell ref="U436:V436"/>
    <mergeCell ref="X436:AC436"/>
    <mergeCell ref="AD436:AE436"/>
    <mergeCell ref="X438:AC438"/>
    <mergeCell ref="AD438:AE438"/>
    <mergeCell ref="A439:AP439"/>
    <mergeCell ref="A440:AP440"/>
    <mergeCell ref="B474:AP474"/>
    <mergeCell ref="W672:X672"/>
    <mergeCell ref="B683:AP683"/>
    <mergeCell ref="B685:I685"/>
    <mergeCell ref="J685:K685"/>
    <mergeCell ref="B687:AP687"/>
    <mergeCell ref="B689:AP689"/>
    <mergeCell ref="Q674:V674"/>
    <mergeCell ref="W674:X674"/>
    <mergeCell ref="AH676:AI676"/>
    <mergeCell ref="B674:O674"/>
    <mergeCell ref="AO741:AP741"/>
    <mergeCell ref="AK741:AN741"/>
    <mergeCell ref="AK739:AN739"/>
    <mergeCell ref="AK737:AN737"/>
    <mergeCell ref="AO739:AP739"/>
    <mergeCell ref="B739:N739"/>
    <mergeCell ref="B737:N737"/>
    <mergeCell ref="B741:N741"/>
    <mergeCell ref="AA739:AB739"/>
    <mergeCell ref="W737:Z737"/>
    <mergeCell ref="W739:Z739"/>
    <mergeCell ref="W741:Z741"/>
    <mergeCell ref="AH741:AI741"/>
    <mergeCell ref="P741:S741"/>
    <mergeCell ref="T741:U741"/>
    <mergeCell ref="P737:S737"/>
    <mergeCell ref="T737:U737"/>
    <mergeCell ref="AA741:AB741"/>
    <mergeCell ref="AH737:AI737"/>
    <mergeCell ref="AD741:AG741"/>
    <mergeCell ref="AA737:AB737"/>
    <mergeCell ref="T739:U739"/>
    <mergeCell ref="P739:S739"/>
    <mergeCell ref="AD739:AG739"/>
    <mergeCell ref="B714:O714"/>
    <mergeCell ref="Q714:X714"/>
    <mergeCell ref="Y714:Z714"/>
    <mergeCell ref="B660:O660"/>
    <mergeCell ref="Q660:V660"/>
    <mergeCell ref="W660:X660"/>
    <mergeCell ref="Z660:AG660"/>
    <mergeCell ref="B672:O672"/>
    <mergeCell ref="B670:O670"/>
    <mergeCell ref="Z670:AG670"/>
    <mergeCell ref="Q672:V672"/>
    <mergeCell ref="Z668:AI668"/>
    <mergeCell ref="Q668:X668"/>
    <mergeCell ref="Z674:AG674"/>
    <mergeCell ref="AH674:AI674"/>
    <mergeCell ref="B676:O676"/>
    <mergeCell ref="Q676:V676"/>
    <mergeCell ref="W676:X676"/>
    <mergeCell ref="Z676:AG676"/>
    <mergeCell ref="AH670:AI670"/>
    <mergeCell ref="AH672:AI672"/>
    <mergeCell ref="Q670:V670"/>
    <mergeCell ref="W670:X670"/>
    <mergeCell ref="Z672:AG672"/>
    <mergeCell ref="B635:O635"/>
    <mergeCell ref="Q635:V635"/>
    <mergeCell ref="W635:X635"/>
    <mergeCell ref="B637:O637"/>
    <mergeCell ref="Q406:T406"/>
    <mergeCell ref="U406:V406"/>
    <mergeCell ref="U414:V414"/>
    <mergeCell ref="U401:V401"/>
    <mergeCell ref="U410:V410"/>
    <mergeCell ref="X408:AC408"/>
    <mergeCell ref="B418:O418"/>
    <mergeCell ref="Q618:V618"/>
    <mergeCell ref="W618:X618"/>
    <mergeCell ref="B620:O620"/>
    <mergeCell ref="B622:O622"/>
    <mergeCell ref="B618:O618"/>
    <mergeCell ref="B614:AP614"/>
    <mergeCell ref="Z616:AI616"/>
    <mergeCell ref="Z618:AG618"/>
    <mergeCell ref="Q616:X616"/>
    <mergeCell ref="Q622:V622"/>
    <mergeCell ref="B441:AP442"/>
    <mergeCell ref="B444:AP444"/>
    <mergeCell ref="B428:O428"/>
    <mergeCell ref="B410:O410"/>
    <mergeCell ref="B408:O408"/>
    <mergeCell ref="C146:AP146"/>
    <mergeCell ref="C148:AP148"/>
    <mergeCell ref="C153:AP153"/>
    <mergeCell ref="C155:AP155"/>
    <mergeCell ref="Q119:AP119"/>
    <mergeCell ref="B121:O121"/>
    <mergeCell ref="Q121:AP121"/>
    <mergeCell ref="B123:O123"/>
    <mergeCell ref="AD401:AE401"/>
    <mergeCell ref="AD410:AE410"/>
    <mergeCell ref="AD138:AP138"/>
    <mergeCell ref="C140:AP140"/>
    <mergeCell ref="B142:AP142"/>
    <mergeCell ref="B144:AP144"/>
    <mergeCell ref="Q123:AP123"/>
    <mergeCell ref="B125:AP126"/>
    <mergeCell ref="C128:G128"/>
    <mergeCell ref="C130:G130"/>
    <mergeCell ref="B132:AP132"/>
    <mergeCell ref="B179:AP179"/>
    <mergeCell ref="B172:O172"/>
    <mergeCell ref="Q172:AK172"/>
    <mergeCell ref="AD412:AE412"/>
    <mergeCell ref="X406:AC406"/>
    <mergeCell ref="AD406:AE406"/>
    <mergeCell ref="X410:AC410"/>
    <mergeCell ref="Q401:T401"/>
    <mergeCell ref="X412:AC412"/>
    <mergeCell ref="Q414:T414"/>
    <mergeCell ref="Q410:T410"/>
    <mergeCell ref="Q408:T408"/>
    <mergeCell ref="U408:V408"/>
    <mergeCell ref="AD408:AE408"/>
    <mergeCell ref="Q404:T404"/>
    <mergeCell ref="U404:V404"/>
    <mergeCell ref="X404:AC404"/>
    <mergeCell ref="AD404:AE404"/>
    <mergeCell ref="AG2:AP2"/>
    <mergeCell ref="AH7:AP7"/>
    <mergeCell ref="B113:O113"/>
    <mergeCell ref="C259:AP259"/>
    <mergeCell ref="B251:AP251"/>
    <mergeCell ref="B253:AP253"/>
    <mergeCell ref="C44:AP44"/>
    <mergeCell ref="B40:AP40"/>
    <mergeCell ref="B34:AP34"/>
    <mergeCell ref="B80:O80"/>
    <mergeCell ref="B72:O72"/>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B60:O60"/>
    <mergeCell ref="Q60:AK60"/>
    <mergeCell ref="AM60:AP60"/>
    <mergeCell ref="AM68:AP68"/>
    <mergeCell ref="Q70:T70"/>
    <mergeCell ref="V70:AP70"/>
    <mergeCell ref="C42:AP42"/>
    <mergeCell ref="B46:AP46"/>
    <mergeCell ref="B48:O48"/>
    <mergeCell ref="Q48:AP48"/>
    <mergeCell ref="B50:O50"/>
    <mergeCell ref="Q50:AK50"/>
    <mergeCell ref="AM50:AP50"/>
    <mergeCell ref="B52:O52"/>
    <mergeCell ref="Q52:T52"/>
    <mergeCell ref="V52:AP52"/>
    <mergeCell ref="B62:O62"/>
    <mergeCell ref="Q62:T62"/>
    <mergeCell ref="V62:AP62"/>
    <mergeCell ref="B64:AP64"/>
    <mergeCell ref="B66:O66"/>
    <mergeCell ref="Q66:AP66"/>
    <mergeCell ref="B68:O68"/>
    <mergeCell ref="Q68:AK68"/>
    <mergeCell ref="AH8:AP8"/>
    <mergeCell ref="AH9:AP9"/>
    <mergeCell ref="AI10:AP11"/>
    <mergeCell ref="B76:O76"/>
    <mergeCell ref="B117:O117"/>
    <mergeCell ref="B90:O90"/>
    <mergeCell ref="Q90:AP90"/>
    <mergeCell ref="B94:O94"/>
    <mergeCell ref="Q80:T80"/>
    <mergeCell ref="V80:AP80"/>
    <mergeCell ref="A82:AP82"/>
    <mergeCell ref="B84:AP84"/>
    <mergeCell ref="B86:AP86"/>
    <mergeCell ref="B88:O88"/>
    <mergeCell ref="Q88:AP88"/>
    <mergeCell ref="Q92:AP92"/>
    <mergeCell ref="B98:AP98"/>
    <mergeCell ref="B96:O96"/>
    <mergeCell ref="C38:N38"/>
    <mergeCell ref="B70:O70"/>
    <mergeCell ref="B54:O54"/>
    <mergeCell ref="B56:AP56"/>
    <mergeCell ref="B58:O58"/>
    <mergeCell ref="Q58:AP58"/>
  </mergeCells>
  <dataValidations disablePrompts="1" count="14">
    <dataValidation type="whole" operator="greaterThanOrEqual" allowBlank="1" showInputMessage="1" showErrorMessage="1" error="De waarde die u invult, moet een geheel getal zijn." sqref="Q436:T436 Q434:T434 Q426:T426 Q424:T424 Q401:T401 Q404:T404 Q406:T406 Q408:T408 Q410:T410 Q412:T412 Q414:T414 Q416:T416 Q398:T398 Q396:T396 Q394:T394 Q392:T392 Q390:T390 Q388:T388 Q386:T386 Q384:T384 Q382:T382 Q380:T380 Q366:T366 Q368:T368 Q370:T370 Q372:T372 Q374:T374 Q376:T376 Q378:T378 Q364:T364 Q362:T362 Q360:T360 B355:E355 B351:E351 B347:E347 Q341:T341 Q339:T339 Q337:T337 Q335:T335 B325:E325 B321:E321" xr:uid="{D23681D5-FEC3-4D9B-90DA-AB5AA37F5292}">
      <formula1>0</formula1>
    </dataValidation>
    <dataValidation type="whole" allowBlank="1" showInputMessage="1" showErrorMessage="1" error="De waarde die u invult, moet tussen 0000 en 9999 liggen." sqref="S487:V487 S489:V489 S491:V491 S493:V493 S495:V495 S497:V497 S499:V499 S501:V501 S503:V503 S505:V505 S507:V507 S509:V509 P520:S520 P522:S522 P532:S532 P534:S534 P544:S544 P546:S546 R588:U588 R590:U590 T593 R592:U592 R600:U600 R602:U602 R604:U604" xr:uid="{6F746150-0E80-4A9A-8D9B-76F0FEA23769}">
      <formula1>0</formula1>
      <formula2>9999</formula2>
    </dataValidation>
    <dataValidation type="decimal" operator="greaterThanOrEqual" allowBlank="1" showInputMessage="1" showErrorMessage="1" error="De waarde die u invult, moet groter of gelijk aan nul zijn." sqref="Q698:X698 Q714:X714 Q716:X716 Q718:X718 V719 Q720:X720 B685:I685 Z676:AG676 Z674:AG674 Z672:AG672 Z670:AG670 Z660:AG660 Z662:AG662 Z618:AG618 Z620:AG620 Z622:AG622 Z624:AG624 AG588:AN588 AG590:AN590" xr:uid="{7A6326C3-BB19-497F-AE1F-98807EE29C12}">
      <formula1>0</formula1>
    </dataValidation>
    <dataValidation type="whole" allowBlank="1" showInputMessage="1" showErrorMessage="1" error="De waarde die invult, moet tussen 0 en 3 liggen." sqref="S96" xr:uid="{8EE9FF65-D516-4E30-87FB-80DEF2F380D3}">
      <formula1>0</formula1>
      <formula2>3</formula2>
    </dataValidation>
    <dataValidation type="whole" allowBlank="1" showInputMessage="1" showErrorMessage="1" error="De waarde die u invult, moet tussen 1000 en 9999 liggen." sqref="Q168:T168 Q174:T174 Q117:T117 Q80:T80 Q70:T70 Q62:T62 Q52:T52 Q176:T177 Q179:T194" xr:uid="{B193D270-87AC-43AC-A7D3-BCA9411506F4}">
      <formula1>1000</formula1>
      <formula2>9999</formula2>
    </dataValidation>
    <dataValidation allowBlank="1" showInputMessage="1" showErrorMessage="1" error="De waarde die u invult, moet tussen 0000 en 9999 liggen." sqref="M261:P261" xr:uid="{AC6B1DB3-C586-4EA5-A2D3-CEC2F89C655C}"/>
    <dataValidation type="whole" operator="greaterThanOrEqual" allowBlank="1" showInputMessage="1" showErrorMessage="1" error="De waarde die u invult, moet groter zijn dan nul. De waarde moet een geheel getal zijn." sqref="Q670:V670 Q672:V672 Q674:V674 Q676:V676 Q664:V664 Q662:V662 Q660:V660 Q637:V637 Q635:V635 Q633:V633 Q631:V631 Q618:V618 Q620:V620 Q622:V622 Q624:V624 I600:N600 I602:N602 I604:N604 I592:N592 I590:N590 I588:N588 Q577:V577 Q575:V575 Q573:V573 Q571:V571 Q567:V567 Q565:V565 Q563:V563 Q561:V561 Q559:V559 Q557:V557 Q553:V553 Q555:V555 G544:L544 G546:L546 G532:L532 G534:L534 G520:L520 A523:AP523 I487:N487 I489:N489 I491:N491 I493:N493 I495:N495 I497:N497 I499:N499 I501:N501 I503:N503 I505:N505 I507:N507 I509:N509" xr:uid="{7E4B95EA-4329-4616-B367-DAD8055506FB}">
      <formula1>0</formula1>
    </dataValidation>
    <dataValidation type="whole" allowBlank="1" showInputMessage="1" showErrorMessage="1" error="De waarde die u invult, moet tussen 0 en 9 liggen." sqref="R798 X798 B134:E134 G133:I134 K134:M134 H261 Z96 T96 Q54:T54 V54:X54 Z54:AB54 K128:X128" xr:uid="{4EEDF593-0F20-4DBA-A789-6CB632824925}">
      <formula1>0</formula1>
      <formula2>9</formula2>
    </dataValidation>
    <dataValidation type="whole" allowBlank="1" showInputMessage="1" showErrorMessage="1" error="De waarde die u invult, moet tussen 0000 en 9999 liggen." sqref="AB798:AE798 AD96:AG96" xr:uid="{1029CC5B-1015-48C4-8D1A-25E1A7CCE6F7}">
      <formula1>0</formula1>
      <formula2>9</formula2>
    </dataValidation>
    <dataValidation type="whole" operator="greaterThanOrEqual" allowBlank="1" showInputMessage="1" showErrorMessage="1" sqref="Q94:V94 Z94:AE94 AI94:AN94" xr:uid="{44C3BEF7-9322-4F0D-8F86-8846B1DE75BB}">
      <formula1>0</formula1>
    </dataValidation>
    <dataValidation type="whole" allowBlank="1" showInputMessage="1" showErrorMessage="1" error="De waarde die u invult, moet tussen 0 en 1 liggen." sqref="W798 Y96 G261" xr:uid="{4C75778D-02C1-4AC8-AAAC-D1B8E5878945}">
      <formula1>0</formula1>
      <formula2>1</formula2>
    </dataValidation>
    <dataValidation type="whole" allowBlank="1" showInputMessage="1" showErrorMessage="1" error="De waarde die u invult, moet tussen 0 en 3 liggen." sqref="Q798" xr:uid="{7B16A0BB-198E-43C9-ADC8-15A647CA8689}">
      <formula1>0</formula1>
      <formula2>3</formula2>
    </dataValidation>
    <dataValidation type="whole" allowBlank="1" showInputMessage="1" showErrorMessage="1" error="De waarde moet groter of gelijk aan nul zijn en kleiner 10 000" sqref="S492:V492" xr:uid="{F419265C-9933-45F7-92AD-7BD224C27F68}">
      <formula1>0</formula1>
      <formula2>9999</formula2>
    </dataValidation>
    <dataValidation type="whole" operator="greaterThanOrEqual" allowBlank="1" showInputMessage="1" showErrorMessage="1" error="De waarde moet steeds groter of gelijk aan nul zijn" sqref="AJ466 G522:L522 U560 S387 S365" xr:uid="{AF380560-2C23-4A20-853A-28D6D397CD2E}">
      <formula1>0</formula1>
    </dataValidation>
  </dataValidations>
  <hyperlinks>
    <hyperlink ref="B11" r:id="rId1" xr:uid="{8E27EDC5-F2F7-4066-B344-958AD4264240}"/>
    <hyperlink ref="J11" r:id="rId2" xr:uid="{BB235A80-C1BE-44E5-80C8-A8C03B9D6BB3}"/>
    <hyperlink ref="B812" r:id="rId3" xr:uid="{690B2C23-0E5B-4617-9BBE-AF16195AF715}"/>
    <hyperlink ref="D25" r:id="rId4" xr:uid="{18D11903-7442-4DAC-B679-F641CB315A9D}"/>
    <hyperlink ref="D178" r:id="rId5" xr:uid="{0B9BDAF7-475A-4F83-8D2F-2692671C0DDE}"/>
    <hyperlink ref="E249" r:id="rId6" xr:uid="{0B0B772F-CCA8-4935-956B-1E20A6DF510E}"/>
    <hyperlink ref="E213" r:id="rId7" xr:uid="{E2F212D2-39C5-4D9F-9DE6-08C93938DC06}"/>
  </hyperlinks>
  <pageMargins left="0.23622047244094491" right="0.23622047244094491" top="0.74803149606299213" bottom="0.74803149606299213" header="0.31496062992125984" footer="0.31496062992125984"/>
  <pageSetup paperSize="9" orientation="portrait" r:id="rId8"/>
  <headerFooter>
    <oddFooter>&amp;LSubsidieaanvraag voor de aankoop van een gebouw voor het buitengewoon secundair onderwijs&amp;Rpagina &amp;P van &amp;N</oddFooter>
  </headerFooter>
  <rowBreaks count="16" manualBreakCount="16">
    <brk id="263" max="16383" man="1"/>
    <brk id="318" max="16383" man="1"/>
    <brk id="356" max="16383" man="1"/>
    <brk id="429" max="16383" man="1"/>
    <brk id="473" max="16383" man="1"/>
    <brk id="535" max="16383" man="1"/>
    <brk id="605" max="16383" man="1"/>
    <brk id="678" max="16383" man="1"/>
    <brk id="474" man="1"/>
    <brk id="556" man="1"/>
    <brk id="636" man="1"/>
    <brk id="165" man="1"/>
    <brk id="385" man="1"/>
    <brk id="311" man="1"/>
    <brk id="76" man="1"/>
    <brk id="792"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137160</xdr:colOff>
                    <xdr:row>29</xdr:row>
                    <xdr:rowOff>152400</xdr:rowOff>
                  </from>
                  <to>
                    <xdr:col>2</xdr:col>
                    <xdr:colOff>106680</xdr:colOff>
                    <xdr:row>32</xdr:row>
                    <xdr:rowOff>22860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99060</xdr:colOff>
                    <xdr:row>29</xdr:row>
                    <xdr:rowOff>152400</xdr:rowOff>
                  </from>
                  <to>
                    <xdr:col>16</xdr:col>
                    <xdr:colOff>114300</xdr:colOff>
                    <xdr:row>32</xdr:row>
                    <xdr:rowOff>22860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99060</xdr:colOff>
                    <xdr:row>29</xdr:row>
                    <xdr:rowOff>152400</xdr:rowOff>
                  </from>
                  <to>
                    <xdr:col>30</xdr:col>
                    <xdr:colOff>114300</xdr:colOff>
                    <xdr:row>32</xdr:row>
                    <xdr:rowOff>22860</xdr:rowOff>
                  </to>
                </anchor>
              </controlPr>
            </control>
          </mc:Choice>
        </mc:AlternateContent>
        <mc:AlternateContent xmlns:mc="http://schemas.openxmlformats.org/markup-compatibility/2006">
          <mc:Choice Requires="x14">
            <control shapeId="1029" r:id="rId14" name="RB_Diko_True">
              <controlPr defaultSize="0" autoFill="0" autoLine="0" autoPict="0">
                <anchor moveWithCells="1">
                  <from>
                    <xdr:col>0</xdr:col>
                    <xdr:colOff>137160</xdr:colOff>
                    <xdr:row>40</xdr:row>
                    <xdr:rowOff>0</xdr:rowOff>
                  </from>
                  <to>
                    <xdr:col>2</xdr:col>
                    <xdr:colOff>106680</xdr:colOff>
                    <xdr:row>43</xdr:row>
                    <xdr:rowOff>38100</xdr:rowOff>
                  </to>
                </anchor>
              </controlPr>
            </control>
          </mc:Choice>
        </mc:AlternateContent>
        <mc:AlternateContent xmlns:mc="http://schemas.openxmlformats.org/markup-compatibility/2006">
          <mc:Choice Requires="x14">
            <control shapeId="1030" r:id="rId15" name="RB_Diko_False">
              <controlPr defaultSize="0" autoFill="0" autoLine="0" autoPict="0">
                <anchor moveWithCells="1">
                  <from>
                    <xdr:col>0</xdr:col>
                    <xdr:colOff>137160</xdr:colOff>
                    <xdr:row>42</xdr:row>
                    <xdr:rowOff>0</xdr:rowOff>
                  </from>
                  <to>
                    <xdr:col>2</xdr:col>
                    <xdr:colOff>106680</xdr:colOff>
                    <xdr:row>45</xdr:row>
                    <xdr:rowOff>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137160</xdr:colOff>
                    <xdr:row>144</xdr:row>
                    <xdr:rowOff>0</xdr:rowOff>
                  </from>
                  <to>
                    <xdr:col>2</xdr:col>
                    <xdr:colOff>106680</xdr:colOff>
                    <xdr:row>147</xdr:row>
                    <xdr:rowOff>38100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137160</xdr:colOff>
                    <xdr:row>145</xdr:row>
                    <xdr:rowOff>175260</xdr:rowOff>
                  </from>
                  <to>
                    <xdr:col>2</xdr:col>
                    <xdr:colOff>106680</xdr:colOff>
                    <xdr:row>148</xdr:row>
                    <xdr:rowOff>30480</xdr:rowOff>
                  </to>
                </anchor>
              </controlPr>
            </control>
          </mc:Choice>
        </mc:AlternateContent>
        <mc:AlternateContent xmlns:mc="http://schemas.openxmlformats.org/markup-compatibility/2006">
          <mc:Choice Requires="x14">
            <control shapeId="1033" r:id="rId18" name="RB_BeschikSchoolgebVrij_True">
              <controlPr defaultSize="0" autoFill="0" autoLine="0" autoPict="0">
                <anchor moveWithCells="1">
                  <from>
                    <xdr:col>0</xdr:col>
                    <xdr:colOff>137160</xdr:colOff>
                    <xdr:row>150</xdr:row>
                    <xdr:rowOff>144780</xdr:rowOff>
                  </from>
                  <to>
                    <xdr:col>2</xdr:col>
                    <xdr:colOff>106680</xdr:colOff>
                    <xdr:row>152</xdr:row>
                    <xdr:rowOff>182880</xdr:rowOff>
                  </to>
                </anchor>
              </controlPr>
            </control>
          </mc:Choice>
        </mc:AlternateContent>
        <mc:AlternateContent xmlns:mc="http://schemas.openxmlformats.org/markup-compatibility/2006">
          <mc:Choice Requires="x14">
            <control shapeId="1034" r:id="rId19" name="RB_BeschikSchoolgebVrij_False">
              <controlPr defaultSize="0" autoFill="0" autoLine="0" autoPict="0">
                <anchor moveWithCells="1">
                  <from>
                    <xdr:col>0</xdr:col>
                    <xdr:colOff>137160</xdr:colOff>
                    <xdr:row>152</xdr:row>
                    <xdr:rowOff>137160</xdr:rowOff>
                  </from>
                  <to>
                    <xdr:col>2</xdr:col>
                    <xdr:colOff>106680</xdr:colOff>
                    <xdr:row>154</xdr:row>
                    <xdr:rowOff>182880</xdr:rowOff>
                  </to>
                </anchor>
              </controlPr>
            </control>
          </mc:Choice>
        </mc:AlternateContent>
        <mc:AlternateContent xmlns:mc="http://schemas.openxmlformats.org/markup-compatibility/2006">
          <mc:Choice Requires="x14">
            <control shapeId="1035" r:id="rId20" name="RB_Prov_Ant">
              <controlPr defaultSize="0" autoFill="0" autoLine="0" autoPict="0">
                <anchor moveWithCells="1">
                  <from>
                    <xdr:col>0</xdr:col>
                    <xdr:colOff>137160</xdr:colOff>
                    <xdr:row>33</xdr:row>
                    <xdr:rowOff>152400</xdr:rowOff>
                  </from>
                  <to>
                    <xdr:col>2</xdr:col>
                    <xdr:colOff>106680</xdr:colOff>
                    <xdr:row>37</xdr:row>
                    <xdr:rowOff>30480</xdr:rowOff>
                  </to>
                </anchor>
              </controlPr>
            </control>
          </mc:Choice>
        </mc:AlternateContent>
        <mc:AlternateContent xmlns:mc="http://schemas.openxmlformats.org/markup-compatibility/2006">
          <mc:Choice Requires="x14">
            <control shapeId="1036" r:id="rId21" name="RB_Prov_BHG">
              <controlPr defaultSize="0" autoFill="0" autoLine="0" autoPict="0">
                <anchor moveWithCells="1">
                  <from>
                    <xdr:col>0</xdr:col>
                    <xdr:colOff>137160</xdr:colOff>
                    <xdr:row>35</xdr:row>
                    <xdr:rowOff>137160</xdr:rowOff>
                  </from>
                  <to>
                    <xdr:col>2</xdr:col>
                    <xdr:colOff>106680</xdr:colOff>
                    <xdr:row>37</xdr:row>
                    <xdr:rowOff>182880</xdr:rowOff>
                  </to>
                </anchor>
              </controlPr>
            </control>
          </mc:Choice>
        </mc:AlternateContent>
        <mc:AlternateContent xmlns:mc="http://schemas.openxmlformats.org/markup-compatibility/2006">
          <mc:Choice Requires="x14">
            <control shapeId="1037" r:id="rId22" name="RB_Prov_Lim">
              <controlPr defaultSize="0" autoFill="0" autoLine="0" autoPict="0">
                <anchor moveWithCells="1">
                  <from>
                    <xdr:col>14</xdr:col>
                    <xdr:colOff>99060</xdr:colOff>
                    <xdr:row>33</xdr:row>
                    <xdr:rowOff>152400</xdr:rowOff>
                  </from>
                  <to>
                    <xdr:col>16</xdr:col>
                    <xdr:colOff>114300</xdr:colOff>
                    <xdr:row>37</xdr:row>
                    <xdr:rowOff>30480</xdr:rowOff>
                  </to>
                </anchor>
              </controlPr>
            </control>
          </mc:Choice>
        </mc:AlternateContent>
        <mc:AlternateContent xmlns:mc="http://schemas.openxmlformats.org/markup-compatibility/2006">
          <mc:Choice Requires="x14">
            <control shapeId="1038" r:id="rId23" name="RB_Prov_OV">
              <controlPr defaultSize="0" autoFill="0" autoLine="0" autoPict="0">
                <anchor moveWithCells="1">
                  <from>
                    <xdr:col>14</xdr:col>
                    <xdr:colOff>99060</xdr:colOff>
                    <xdr:row>35</xdr:row>
                    <xdr:rowOff>137160</xdr:rowOff>
                  </from>
                  <to>
                    <xdr:col>16</xdr:col>
                    <xdr:colOff>114300</xdr:colOff>
                    <xdr:row>37</xdr:row>
                    <xdr:rowOff>182880</xdr:rowOff>
                  </to>
                </anchor>
              </controlPr>
            </control>
          </mc:Choice>
        </mc:AlternateContent>
        <mc:AlternateContent xmlns:mc="http://schemas.openxmlformats.org/markup-compatibility/2006">
          <mc:Choice Requires="x14">
            <control shapeId="1039" r:id="rId24" name="RB_Prov_VB">
              <controlPr defaultSize="0" autoFill="0" autoLine="0" autoPict="0">
                <anchor moveWithCells="1">
                  <from>
                    <xdr:col>28</xdr:col>
                    <xdr:colOff>99060</xdr:colOff>
                    <xdr:row>33</xdr:row>
                    <xdr:rowOff>152400</xdr:rowOff>
                  </from>
                  <to>
                    <xdr:col>30</xdr:col>
                    <xdr:colOff>114300</xdr:colOff>
                    <xdr:row>37</xdr:row>
                    <xdr:rowOff>30480</xdr:rowOff>
                  </to>
                </anchor>
              </controlPr>
            </control>
          </mc:Choice>
        </mc:AlternateContent>
        <mc:AlternateContent xmlns:mc="http://schemas.openxmlformats.org/markup-compatibility/2006">
          <mc:Choice Requires="x14">
            <control shapeId="1040" r:id="rId25" name="RB_Prov_WV">
              <controlPr defaultSize="0" autoFill="0" autoLine="0" autoPict="0">
                <anchor moveWithCells="1">
                  <from>
                    <xdr:col>28</xdr:col>
                    <xdr:colOff>99060</xdr:colOff>
                    <xdr:row>35</xdr:row>
                    <xdr:rowOff>137160</xdr:rowOff>
                  </from>
                  <to>
                    <xdr:col>30</xdr:col>
                    <xdr:colOff>114300</xdr:colOff>
                    <xdr:row>37</xdr:row>
                    <xdr:rowOff>182880</xdr:rowOff>
                  </to>
                </anchor>
              </controlPr>
            </control>
          </mc:Choice>
        </mc:AlternateContent>
        <mc:AlternateContent xmlns:mc="http://schemas.openxmlformats.org/markup-compatibility/2006">
          <mc:Choice Requires="x14">
            <control shapeId="1041" r:id="rId26" name="RB_Samen_Met_Andere_IM_True">
              <controlPr defaultSize="0" autoFill="0" autoLine="0" autoPict="0">
                <anchor moveWithCells="1" sizeWithCells="1">
                  <from>
                    <xdr:col>0</xdr:col>
                    <xdr:colOff>137160</xdr:colOff>
                    <xdr:row>98</xdr:row>
                    <xdr:rowOff>22860</xdr:rowOff>
                  </from>
                  <to>
                    <xdr:col>2</xdr:col>
                    <xdr:colOff>99060</xdr:colOff>
                    <xdr:row>101</xdr:row>
                    <xdr:rowOff>0</xdr:rowOff>
                  </to>
                </anchor>
              </controlPr>
            </control>
          </mc:Choice>
        </mc:AlternateContent>
        <mc:AlternateContent xmlns:mc="http://schemas.openxmlformats.org/markup-compatibility/2006">
          <mc:Choice Requires="x14">
            <control shapeId="1042" r:id="rId27" name="RB_Samen_Met_Andere_IM_False">
              <controlPr defaultSize="0" autoFill="0" autoLine="0" autoPict="0">
                <anchor moveWithCells="1" sizeWithCells="1">
                  <from>
                    <xdr:col>0</xdr:col>
                    <xdr:colOff>137160</xdr:colOff>
                    <xdr:row>101</xdr:row>
                    <xdr:rowOff>0</xdr:rowOff>
                  </from>
                  <to>
                    <xdr:col>2</xdr:col>
                    <xdr:colOff>99060</xdr:colOff>
                    <xdr:row>102</xdr:row>
                    <xdr:rowOff>30480</xdr:rowOff>
                  </to>
                </anchor>
              </controlPr>
            </control>
          </mc:Choice>
        </mc:AlternateContent>
        <mc:AlternateContent xmlns:mc="http://schemas.openxmlformats.org/markup-compatibility/2006">
          <mc:Choice Requires="x14">
            <control shapeId="1043" r:id="rId28" name="RB_CoordinerendeMacht_True">
              <controlPr defaultSize="0" autoFill="0" autoLine="0" autoPict="0">
                <anchor moveWithCells="1" sizeWithCells="1">
                  <from>
                    <xdr:col>0</xdr:col>
                    <xdr:colOff>129540</xdr:colOff>
                    <xdr:row>105</xdr:row>
                    <xdr:rowOff>137160</xdr:rowOff>
                  </from>
                  <to>
                    <xdr:col>2</xdr:col>
                    <xdr:colOff>60960</xdr:colOff>
                    <xdr:row>108</xdr:row>
                    <xdr:rowOff>7620</xdr:rowOff>
                  </to>
                </anchor>
              </controlPr>
            </control>
          </mc:Choice>
        </mc:AlternateContent>
        <mc:AlternateContent xmlns:mc="http://schemas.openxmlformats.org/markup-compatibility/2006">
          <mc:Choice Requires="x14">
            <control shapeId="1044" r:id="rId29" name="RB_CoordinerendeMacht_False">
              <controlPr defaultSize="0" autoFill="0" autoLine="0" autoPict="0">
                <anchor moveWithCells="1" sizeWithCells="1">
                  <from>
                    <xdr:col>0</xdr:col>
                    <xdr:colOff>137160</xdr:colOff>
                    <xdr:row>107</xdr:row>
                    <xdr:rowOff>22860</xdr:rowOff>
                  </from>
                  <to>
                    <xdr:col>2</xdr:col>
                    <xdr:colOff>99060</xdr:colOff>
                    <xdr:row>109</xdr:row>
                    <xdr:rowOff>22860</xdr:rowOff>
                  </to>
                </anchor>
              </controlPr>
            </control>
          </mc:Choice>
        </mc:AlternateContent>
        <mc:AlternateContent xmlns:mc="http://schemas.openxmlformats.org/markup-compatibility/2006">
          <mc:Choice Requires="x14">
            <control shapeId="1045" r:id="rId30" name="CB_Samen_Met_Andere_OI_True">
              <controlPr defaultSize="0" autoFill="0" autoLine="0" autoPict="0">
                <anchor moveWithCells="1" sizeWithCells="1">
                  <from>
                    <xdr:col>0</xdr:col>
                    <xdr:colOff>160020</xdr:colOff>
                    <xdr:row>136</xdr:row>
                    <xdr:rowOff>68580</xdr:rowOff>
                  </from>
                  <to>
                    <xdr:col>2</xdr:col>
                    <xdr:colOff>121920</xdr:colOff>
                    <xdr:row>139</xdr:row>
                    <xdr:rowOff>45720</xdr:rowOff>
                  </to>
                </anchor>
              </controlPr>
            </control>
          </mc:Choice>
        </mc:AlternateContent>
        <mc:AlternateContent xmlns:mc="http://schemas.openxmlformats.org/markup-compatibility/2006">
          <mc:Choice Requires="x14">
            <control shapeId="1046" r:id="rId31" name="CB_Samen_Met_Andere_OI_False">
              <controlPr defaultSize="0" autoFill="0" autoLine="0" autoPict="0">
                <anchor moveWithCells="1" sizeWithCells="1">
                  <from>
                    <xdr:col>0</xdr:col>
                    <xdr:colOff>175260</xdr:colOff>
                    <xdr:row>139</xdr:row>
                    <xdr:rowOff>0</xdr:rowOff>
                  </from>
                  <to>
                    <xdr:col>2</xdr:col>
                    <xdr:colOff>106680</xdr:colOff>
                    <xdr:row>140</xdr:row>
                    <xdr:rowOff>0</xdr:rowOff>
                  </to>
                </anchor>
              </controlPr>
            </control>
          </mc:Choice>
        </mc:AlternateContent>
        <mc:AlternateContent xmlns:mc="http://schemas.openxmlformats.org/markup-compatibility/2006">
          <mc:Choice Requires="x14">
            <control shapeId="1047" r:id="rId32" name="CB_OpenbareVerkoop_T">
              <controlPr defaultSize="0" autoFill="0" autoLine="0" autoPict="0">
                <anchor moveWithCells="1">
                  <from>
                    <xdr:col>0</xdr:col>
                    <xdr:colOff>137160</xdr:colOff>
                    <xdr:row>252</xdr:row>
                    <xdr:rowOff>152400</xdr:rowOff>
                  </from>
                  <to>
                    <xdr:col>2</xdr:col>
                    <xdr:colOff>106680</xdr:colOff>
                    <xdr:row>255</xdr:row>
                    <xdr:rowOff>0</xdr:rowOff>
                  </to>
                </anchor>
              </controlPr>
            </control>
          </mc:Choice>
        </mc:AlternateContent>
        <mc:AlternateContent xmlns:mc="http://schemas.openxmlformats.org/markup-compatibility/2006">
          <mc:Choice Requires="x14">
            <control shapeId="1048" r:id="rId33" name="CB_OpenbareVerkoop_F">
              <controlPr defaultSize="0" autoFill="0" autoLine="0" autoPict="0">
                <anchor moveWithCells="1">
                  <from>
                    <xdr:col>0</xdr:col>
                    <xdr:colOff>137160</xdr:colOff>
                    <xdr:row>255</xdr:row>
                    <xdr:rowOff>0</xdr:rowOff>
                  </from>
                  <to>
                    <xdr:col>2</xdr:col>
                    <xdr:colOff>106680</xdr:colOff>
                    <xdr:row>256</xdr:row>
                    <xdr:rowOff>30480</xdr:rowOff>
                  </to>
                </anchor>
              </controlPr>
            </control>
          </mc:Choice>
        </mc:AlternateContent>
        <mc:AlternateContent xmlns:mc="http://schemas.openxmlformats.org/markup-compatibility/2006">
          <mc:Choice Requires="x14">
            <control shapeId="1049" r:id="rId34" name="CB_VerbouwingswerkenNaAankoop_F">
              <controlPr defaultSize="0" autoFill="0" autoLine="0" autoPict="0">
                <anchor moveWithCells="1">
                  <from>
                    <xdr:col>0</xdr:col>
                    <xdr:colOff>121920</xdr:colOff>
                    <xdr:row>261</xdr:row>
                    <xdr:rowOff>175260</xdr:rowOff>
                  </from>
                  <to>
                    <xdr:col>2</xdr:col>
                    <xdr:colOff>106680</xdr:colOff>
                    <xdr:row>262</xdr:row>
                    <xdr:rowOff>152400</xdr:rowOff>
                  </to>
                </anchor>
              </controlPr>
            </control>
          </mc:Choice>
        </mc:AlternateContent>
        <mc:AlternateContent xmlns:mc="http://schemas.openxmlformats.org/markup-compatibility/2006">
          <mc:Choice Requires="x14">
            <control shapeId="1050" r:id="rId35" name="RB_SamenWerking_OV_PS_True">
              <controlPr defaultSize="0" autoFill="0" autoLine="0" autoPict="0">
                <anchor moveWithCells="1" sizeWithCells="1">
                  <from>
                    <xdr:col>0</xdr:col>
                    <xdr:colOff>137160</xdr:colOff>
                    <xdr:row>297</xdr:row>
                    <xdr:rowOff>0</xdr:rowOff>
                  </from>
                  <to>
                    <xdr:col>2</xdr:col>
                    <xdr:colOff>99060</xdr:colOff>
                    <xdr:row>300</xdr:row>
                    <xdr:rowOff>7620</xdr:rowOff>
                  </to>
                </anchor>
              </controlPr>
            </control>
          </mc:Choice>
        </mc:AlternateContent>
        <mc:AlternateContent xmlns:mc="http://schemas.openxmlformats.org/markup-compatibility/2006">
          <mc:Choice Requires="x14">
            <control shapeId="1051" r:id="rId36" name="RB_SamenWerking_OV_PS_False">
              <controlPr defaultSize="0" autoFill="0" autoLine="0" autoPict="0">
                <anchor moveWithCells="1" sizeWithCells="1">
                  <from>
                    <xdr:col>0</xdr:col>
                    <xdr:colOff>137160</xdr:colOff>
                    <xdr:row>299</xdr:row>
                    <xdr:rowOff>0</xdr:rowOff>
                  </from>
                  <to>
                    <xdr:col>2</xdr:col>
                    <xdr:colOff>99060</xdr:colOff>
                    <xdr:row>301</xdr:row>
                    <xdr:rowOff>30480</xdr:rowOff>
                  </to>
                </anchor>
              </controlPr>
            </control>
          </mc:Choice>
        </mc:AlternateContent>
        <mc:AlternateContent xmlns:mc="http://schemas.openxmlformats.org/markup-compatibility/2006">
          <mc:Choice Requires="x14">
            <control shapeId="1052" r:id="rId37" name="CB_Dienst_Onr_Erfgoed">
              <controlPr defaultSize="0" autoFill="0" autoLine="0" autoPict="0">
                <anchor moveWithCells="1" sizeWithCells="1">
                  <from>
                    <xdr:col>0</xdr:col>
                    <xdr:colOff>121920</xdr:colOff>
                    <xdr:row>302</xdr:row>
                    <xdr:rowOff>152400</xdr:rowOff>
                  </from>
                  <to>
                    <xdr:col>2</xdr:col>
                    <xdr:colOff>45720</xdr:colOff>
                    <xdr:row>304</xdr:row>
                    <xdr:rowOff>38100</xdr:rowOff>
                  </to>
                </anchor>
              </controlPr>
            </control>
          </mc:Choice>
        </mc:AlternateContent>
        <mc:AlternateContent xmlns:mc="http://schemas.openxmlformats.org/markup-compatibility/2006">
          <mc:Choice Requires="x14">
            <control shapeId="1053" r:id="rId38" name="CB_VIPA">
              <controlPr defaultSize="0" autoFill="0" autoLine="0" autoPict="0">
                <anchor moveWithCells="1" sizeWithCells="1">
                  <from>
                    <xdr:col>0</xdr:col>
                    <xdr:colOff>137160</xdr:colOff>
                    <xdr:row>304</xdr:row>
                    <xdr:rowOff>0</xdr:rowOff>
                  </from>
                  <to>
                    <xdr:col>2</xdr:col>
                    <xdr:colOff>99060</xdr:colOff>
                    <xdr:row>307</xdr:row>
                    <xdr:rowOff>7620</xdr:rowOff>
                  </to>
                </anchor>
              </controlPr>
            </control>
          </mc:Choice>
        </mc:AlternateContent>
        <mc:AlternateContent xmlns:mc="http://schemas.openxmlformats.org/markup-compatibility/2006">
          <mc:Choice Requires="x14">
            <control shapeId="1054" r:id="rId39" name="CB_VGC">
              <controlPr defaultSize="0" autoFill="0" autoLine="0" autoPict="0">
                <anchor moveWithCells="1" sizeWithCells="1">
                  <from>
                    <xdr:col>0</xdr:col>
                    <xdr:colOff>121920</xdr:colOff>
                    <xdr:row>306</xdr:row>
                    <xdr:rowOff>45720</xdr:rowOff>
                  </from>
                  <to>
                    <xdr:col>2</xdr:col>
                    <xdr:colOff>45720</xdr:colOff>
                    <xdr:row>308</xdr:row>
                    <xdr:rowOff>45720</xdr:rowOff>
                  </to>
                </anchor>
              </controlPr>
            </control>
          </mc:Choice>
        </mc:AlternateContent>
        <mc:AlternateContent xmlns:mc="http://schemas.openxmlformats.org/markup-compatibility/2006">
          <mc:Choice Requires="x14">
            <control shapeId="1055" r:id="rId40" name="CB_GebAfgebrOntrGesubAGIOnGeb1">
              <controlPr defaultSize="0" autoFill="0" autoLine="0" autoPict="0">
                <anchor moveWithCells="1" sizeWithCells="1">
                  <from>
                    <xdr:col>32</xdr:col>
                    <xdr:colOff>106680</xdr:colOff>
                    <xdr:row>517</xdr:row>
                    <xdr:rowOff>182880</xdr:rowOff>
                  </from>
                  <to>
                    <xdr:col>34</xdr:col>
                    <xdr:colOff>106680</xdr:colOff>
                    <xdr:row>520</xdr:row>
                    <xdr:rowOff>0</xdr:rowOff>
                  </to>
                </anchor>
              </controlPr>
            </control>
          </mc:Choice>
        </mc:AlternateContent>
        <mc:AlternateContent xmlns:mc="http://schemas.openxmlformats.org/markup-compatibility/2006">
          <mc:Choice Requires="x14">
            <control shapeId="1056" r:id="rId41" name="CB_BijkomendePlaatsen_True">
              <controlPr defaultSize="0" autoFill="0" autoLine="0" autoPict="0">
                <anchor moveWithCells="1" sizeWithCells="1">
                  <from>
                    <xdr:col>0</xdr:col>
                    <xdr:colOff>144780</xdr:colOff>
                    <xdr:row>314</xdr:row>
                    <xdr:rowOff>30480</xdr:rowOff>
                  </from>
                  <to>
                    <xdr:col>2</xdr:col>
                    <xdr:colOff>7620</xdr:colOff>
                    <xdr:row>314</xdr:row>
                    <xdr:rowOff>144780</xdr:rowOff>
                  </to>
                </anchor>
              </controlPr>
            </control>
          </mc:Choice>
        </mc:AlternateContent>
        <mc:AlternateContent xmlns:mc="http://schemas.openxmlformats.org/markup-compatibility/2006">
          <mc:Choice Requires="x14">
            <control shapeId="1057" r:id="rId42" name="CB_BijkomendePlaatsen_False">
              <controlPr defaultSize="0" autoFill="0" autoLine="0" autoPict="0">
                <anchor moveWithCells="1" sizeWithCells="1">
                  <from>
                    <xdr:col>0</xdr:col>
                    <xdr:colOff>144780</xdr:colOff>
                    <xdr:row>315</xdr:row>
                    <xdr:rowOff>22860</xdr:rowOff>
                  </from>
                  <to>
                    <xdr:col>1</xdr:col>
                    <xdr:colOff>114300</xdr:colOff>
                    <xdr:row>316</xdr:row>
                    <xdr:rowOff>152400</xdr:rowOff>
                  </to>
                </anchor>
              </controlPr>
            </control>
          </mc:Choice>
        </mc:AlternateContent>
        <mc:AlternateContent xmlns:mc="http://schemas.openxmlformats.org/markup-compatibility/2006">
          <mc:Choice Requires="x14">
            <control shapeId="1058" r:id="rId43" name="CB_VerbouwingswerkenNaAankoop_T">
              <controlPr defaultSize="0" autoFill="0" autoLine="0" autoPict="0">
                <anchor moveWithCells="1">
                  <from>
                    <xdr:col>0</xdr:col>
                    <xdr:colOff>137160</xdr:colOff>
                    <xdr:row>258</xdr:row>
                    <xdr:rowOff>0</xdr:rowOff>
                  </from>
                  <to>
                    <xdr:col>2</xdr:col>
                    <xdr:colOff>38100</xdr:colOff>
                    <xdr:row>259</xdr:row>
                    <xdr:rowOff>7620</xdr:rowOff>
                  </to>
                </anchor>
              </controlPr>
            </control>
          </mc:Choice>
        </mc:AlternateContent>
        <mc:AlternateContent xmlns:mc="http://schemas.openxmlformats.org/markup-compatibility/2006">
          <mc:Choice Requires="x14">
            <control shapeId="1059" r:id="rId44" name="CB_OVAM">
              <controlPr defaultSize="0" autoFill="0" autoLine="0" autoPict="0">
                <anchor moveWithCells="1" sizeWithCells="1">
                  <from>
                    <xdr:col>0</xdr:col>
                    <xdr:colOff>121920</xdr:colOff>
                    <xdr:row>308</xdr:row>
                    <xdr:rowOff>7620</xdr:rowOff>
                  </from>
                  <to>
                    <xdr:col>2</xdr:col>
                    <xdr:colOff>45720</xdr:colOff>
                    <xdr:row>309</xdr:row>
                    <xdr:rowOff>182880</xdr:rowOff>
                  </to>
                </anchor>
              </controlPr>
            </control>
          </mc:Choice>
        </mc:AlternateContent>
        <mc:AlternateContent xmlns:mc="http://schemas.openxmlformats.org/markup-compatibility/2006">
          <mc:Choice Requires="x14">
            <control shapeId="1060" r:id="rId45" name="CB_BeschrijvingGebouwen">
              <controlPr defaultSize="0" autoFill="0" autoLine="0" autoPict="0">
                <anchor moveWithCells="1">
                  <from>
                    <xdr:col>0</xdr:col>
                    <xdr:colOff>137160</xdr:colOff>
                    <xdr:row>762</xdr:row>
                    <xdr:rowOff>0</xdr:rowOff>
                  </from>
                  <to>
                    <xdr:col>2</xdr:col>
                    <xdr:colOff>106680</xdr:colOff>
                    <xdr:row>764</xdr:row>
                    <xdr:rowOff>7620</xdr:rowOff>
                  </to>
                </anchor>
              </controlPr>
            </control>
          </mc:Choice>
        </mc:AlternateContent>
        <mc:AlternateContent xmlns:mc="http://schemas.openxmlformats.org/markup-compatibility/2006">
          <mc:Choice Requires="x14">
            <control shapeId="1061" r:id="rId46" name="CB_Verkoopovereenkomst">
              <controlPr defaultSize="0" autoFill="0" autoLine="0" autoPict="0">
                <anchor moveWithCells="1">
                  <from>
                    <xdr:col>0</xdr:col>
                    <xdr:colOff>137160</xdr:colOff>
                    <xdr:row>756</xdr:row>
                    <xdr:rowOff>0</xdr:rowOff>
                  </from>
                  <to>
                    <xdr:col>2</xdr:col>
                    <xdr:colOff>106680</xdr:colOff>
                    <xdr:row>758</xdr:row>
                    <xdr:rowOff>7620</xdr:rowOff>
                  </to>
                </anchor>
              </controlPr>
            </control>
          </mc:Choice>
        </mc:AlternateContent>
        <mc:AlternateContent xmlns:mc="http://schemas.openxmlformats.org/markup-compatibility/2006">
          <mc:Choice Requires="x14">
            <control shapeId="1062" r:id="rId47" name="CB_KadastraalPlanEnLegger">
              <controlPr defaultSize="0" autoFill="0" autoLine="0" autoPict="0">
                <anchor moveWithCells="1">
                  <from>
                    <xdr:col>0</xdr:col>
                    <xdr:colOff>137160</xdr:colOff>
                    <xdr:row>758</xdr:row>
                    <xdr:rowOff>0</xdr:rowOff>
                  </from>
                  <to>
                    <xdr:col>2</xdr:col>
                    <xdr:colOff>106680</xdr:colOff>
                    <xdr:row>760</xdr:row>
                    <xdr:rowOff>7620</xdr:rowOff>
                  </to>
                </anchor>
              </controlPr>
            </control>
          </mc:Choice>
        </mc:AlternateContent>
        <mc:AlternateContent xmlns:mc="http://schemas.openxmlformats.org/markup-compatibility/2006">
          <mc:Choice Requires="x14">
            <control shapeId="1063" r:id="rId48" name="CB_SitPlanAantekopenGeb">
              <controlPr defaultSize="0" autoFill="0" autoLine="0" autoPict="0">
                <anchor moveWithCells="1">
                  <from>
                    <xdr:col>0</xdr:col>
                    <xdr:colOff>137160</xdr:colOff>
                    <xdr:row>764</xdr:row>
                    <xdr:rowOff>22860</xdr:rowOff>
                  </from>
                  <to>
                    <xdr:col>2</xdr:col>
                    <xdr:colOff>68580</xdr:colOff>
                    <xdr:row>766</xdr:row>
                    <xdr:rowOff>0</xdr:rowOff>
                  </to>
                </anchor>
              </controlPr>
            </control>
          </mc:Choice>
        </mc:AlternateContent>
        <mc:AlternateContent xmlns:mc="http://schemas.openxmlformats.org/markup-compatibility/2006">
          <mc:Choice Requires="x14">
            <control shapeId="1064" r:id="rId49" name="CB_BestekNaAankoop">
              <controlPr defaultSize="0" autoFill="0" autoLine="0" autoPict="0">
                <anchor moveWithCells="1">
                  <from>
                    <xdr:col>0</xdr:col>
                    <xdr:colOff>144780</xdr:colOff>
                    <xdr:row>777</xdr:row>
                    <xdr:rowOff>236220</xdr:rowOff>
                  </from>
                  <to>
                    <xdr:col>2</xdr:col>
                    <xdr:colOff>114300</xdr:colOff>
                    <xdr:row>780</xdr:row>
                    <xdr:rowOff>7620</xdr:rowOff>
                  </to>
                </anchor>
              </controlPr>
            </control>
          </mc:Choice>
        </mc:AlternateContent>
        <mc:AlternateContent xmlns:mc="http://schemas.openxmlformats.org/markup-compatibility/2006">
          <mc:Choice Requires="x14">
            <control shapeId="1065" r:id="rId50" name="CB_BodemAttest">
              <controlPr defaultSize="0" autoFill="0" autoLine="0" autoPict="0">
                <anchor moveWithCells="1">
                  <from>
                    <xdr:col>0</xdr:col>
                    <xdr:colOff>137160</xdr:colOff>
                    <xdr:row>760</xdr:row>
                    <xdr:rowOff>7620</xdr:rowOff>
                  </from>
                  <to>
                    <xdr:col>2</xdr:col>
                    <xdr:colOff>106680</xdr:colOff>
                    <xdr:row>763</xdr:row>
                    <xdr:rowOff>0</xdr:rowOff>
                  </to>
                </anchor>
              </controlPr>
            </control>
          </mc:Choice>
        </mc:AlternateContent>
        <mc:AlternateContent xmlns:mc="http://schemas.openxmlformats.org/markup-compatibility/2006">
          <mc:Choice Requires="x14">
            <control shapeId="1066" r:id="rId51" name="CB_HuurOfErfpacht">
              <controlPr defaultSize="0" autoFill="0" autoLine="0" autoPict="0">
                <anchor moveWithCells="1">
                  <from>
                    <xdr:col>0</xdr:col>
                    <xdr:colOff>137160</xdr:colOff>
                    <xdr:row>783</xdr:row>
                    <xdr:rowOff>7620</xdr:rowOff>
                  </from>
                  <to>
                    <xdr:col>2</xdr:col>
                    <xdr:colOff>106680</xdr:colOff>
                    <xdr:row>786</xdr:row>
                    <xdr:rowOff>0</xdr:rowOff>
                  </to>
                </anchor>
              </controlPr>
            </control>
          </mc:Choice>
        </mc:AlternateContent>
        <mc:AlternateContent xmlns:mc="http://schemas.openxmlformats.org/markup-compatibility/2006">
          <mc:Choice Requires="x14">
            <control shapeId="1067" r:id="rId52" name="CB_Grondplannen">
              <controlPr defaultSize="0" autoFill="0" autoLine="0" autoPict="0">
                <anchor moveWithCells="1">
                  <from>
                    <xdr:col>0</xdr:col>
                    <xdr:colOff>144780</xdr:colOff>
                    <xdr:row>766</xdr:row>
                    <xdr:rowOff>22860</xdr:rowOff>
                  </from>
                  <to>
                    <xdr:col>2</xdr:col>
                    <xdr:colOff>30480</xdr:colOff>
                    <xdr:row>767</xdr:row>
                    <xdr:rowOff>175260</xdr:rowOff>
                  </to>
                </anchor>
              </controlPr>
            </control>
          </mc:Choice>
        </mc:AlternateContent>
        <mc:AlternateContent xmlns:mc="http://schemas.openxmlformats.org/markup-compatibility/2006">
          <mc:Choice Requires="x14">
            <control shapeId="1068" r:id="rId53" name="CB_PublOpenbVerkoop">
              <controlPr defaultSize="0" autoFill="0" autoLine="0" autoPict="0">
                <anchor moveWithCells="1">
                  <from>
                    <xdr:col>0</xdr:col>
                    <xdr:colOff>137160</xdr:colOff>
                    <xdr:row>771</xdr:row>
                    <xdr:rowOff>7620</xdr:rowOff>
                  </from>
                  <to>
                    <xdr:col>2</xdr:col>
                    <xdr:colOff>68580</xdr:colOff>
                    <xdr:row>772</xdr:row>
                    <xdr:rowOff>175260</xdr:rowOff>
                  </to>
                </anchor>
              </controlPr>
            </control>
          </mc:Choice>
        </mc:AlternateContent>
        <mc:AlternateContent xmlns:mc="http://schemas.openxmlformats.org/markup-compatibility/2006">
          <mc:Choice Requires="x14">
            <control shapeId="1069" r:id="rId54" name="CB_BeschrSamenwerkinmod">
              <controlPr defaultSize="0" autoFill="0" autoLine="0" autoPict="0">
                <anchor moveWithCells="1">
                  <from>
                    <xdr:col>0</xdr:col>
                    <xdr:colOff>137160</xdr:colOff>
                    <xdr:row>774</xdr:row>
                    <xdr:rowOff>7620</xdr:rowOff>
                  </from>
                  <to>
                    <xdr:col>2</xdr:col>
                    <xdr:colOff>106680</xdr:colOff>
                    <xdr:row>774</xdr:row>
                    <xdr:rowOff>152400</xdr:rowOff>
                  </to>
                </anchor>
              </controlPr>
            </control>
          </mc:Choice>
        </mc:AlternateContent>
        <mc:AlternateContent xmlns:mc="http://schemas.openxmlformats.org/markup-compatibility/2006">
          <mc:Choice Requires="x14">
            <control shapeId="1070" r:id="rId55" name="CB_VerklInfra">
              <controlPr defaultSize="0" autoFill="0" autoLine="0" autoPict="0">
                <anchor moveWithCells="1">
                  <from>
                    <xdr:col>0</xdr:col>
                    <xdr:colOff>144780</xdr:colOff>
                    <xdr:row>779</xdr:row>
                    <xdr:rowOff>335280</xdr:rowOff>
                  </from>
                  <to>
                    <xdr:col>2</xdr:col>
                    <xdr:colOff>38100</xdr:colOff>
                    <xdr:row>782</xdr:row>
                    <xdr:rowOff>0</xdr:rowOff>
                  </to>
                </anchor>
              </controlPr>
            </control>
          </mc:Choice>
        </mc:AlternateContent>
        <mc:AlternateContent xmlns:mc="http://schemas.openxmlformats.org/markup-compatibility/2006">
          <mc:Choice Requires="x14">
            <control shapeId="1071" r:id="rId56" name="CB_UitgevoerdeWerken">
              <controlPr defaultSize="0" autoFill="0" autoLine="0" autoPict="0">
                <anchor moveWithCells="1">
                  <from>
                    <xdr:col>0</xdr:col>
                    <xdr:colOff>137160</xdr:colOff>
                    <xdr:row>782</xdr:row>
                    <xdr:rowOff>0</xdr:rowOff>
                  </from>
                  <to>
                    <xdr:col>2</xdr:col>
                    <xdr:colOff>68580</xdr:colOff>
                    <xdr:row>782</xdr:row>
                    <xdr:rowOff>160020</xdr:rowOff>
                  </to>
                </anchor>
              </controlPr>
            </control>
          </mc:Choice>
        </mc:AlternateContent>
        <mc:AlternateContent xmlns:mc="http://schemas.openxmlformats.org/markup-compatibility/2006">
          <mc:Choice Requires="x14">
            <control shapeId="1072" r:id="rId57" name="CB_EindeHuurOfErfpacht">
              <controlPr defaultSize="0" autoFill="0" autoLine="0" autoPict="0">
                <anchor moveWithCells="1">
                  <from>
                    <xdr:col>0</xdr:col>
                    <xdr:colOff>137160</xdr:colOff>
                    <xdr:row>786</xdr:row>
                    <xdr:rowOff>60960</xdr:rowOff>
                  </from>
                  <to>
                    <xdr:col>2</xdr:col>
                    <xdr:colOff>22860</xdr:colOff>
                    <xdr:row>786</xdr:row>
                    <xdr:rowOff>182880</xdr:rowOff>
                  </to>
                </anchor>
              </controlPr>
            </control>
          </mc:Choice>
        </mc:AlternateContent>
        <mc:AlternateContent xmlns:mc="http://schemas.openxmlformats.org/markup-compatibility/2006">
          <mc:Choice Requires="x14">
            <control shapeId="1073" r:id="rId58" name="CB_BewijsstukBerekBrutoOpp">
              <controlPr defaultSize="0" autoFill="0" autoLine="0" autoPict="0">
                <anchor moveWithCells="1">
                  <from>
                    <xdr:col>0</xdr:col>
                    <xdr:colOff>137160</xdr:colOff>
                    <xdr:row>775</xdr:row>
                    <xdr:rowOff>45720</xdr:rowOff>
                  </from>
                  <to>
                    <xdr:col>2</xdr:col>
                    <xdr:colOff>106680</xdr:colOff>
                    <xdr:row>778</xdr:row>
                    <xdr:rowOff>7620</xdr:rowOff>
                  </to>
                </anchor>
              </controlPr>
            </control>
          </mc:Choice>
        </mc:AlternateContent>
        <mc:AlternateContent xmlns:mc="http://schemas.openxmlformats.org/markup-compatibility/2006">
          <mc:Choice Requires="x14">
            <control shapeId="1074" r:id="rId59" name="CB_Andere_Overheden">
              <controlPr defaultSize="0" autoFill="0" autoLine="0" autoPict="0">
                <anchor moveWithCells="1" sizeWithCells="1">
                  <from>
                    <xdr:col>0</xdr:col>
                    <xdr:colOff>121920</xdr:colOff>
                    <xdr:row>309</xdr:row>
                    <xdr:rowOff>160020</xdr:rowOff>
                  </from>
                  <to>
                    <xdr:col>2</xdr:col>
                    <xdr:colOff>45720</xdr:colOff>
                    <xdr:row>311</xdr:row>
                    <xdr:rowOff>22860</xdr:rowOff>
                  </to>
                </anchor>
              </controlPr>
            </control>
          </mc:Choice>
        </mc:AlternateContent>
        <mc:AlternateContent xmlns:mc="http://schemas.openxmlformats.org/markup-compatibility/2006">
          <mc:Choice Requires="x14">
            <control shapeId="1075" r:id="rId60" name="CB_GebAfgebrOntrGesubAGIOnGeb2">
              <controlPr defaultSize="0" autoFill="0" autoLine="0" autoPict="0">
                <anchor moveWithCells="1">
                  <from>
                    <xdr:col>32</xdr:col>
                    <xdr:colOff>106680</xdr:colOff>
                    <xdr:row>520</xdr:row>
                    <xdr:rowOff>7620</xdr:rowOff>
                  </from>
                  <to>
                    <xdr:col>34</xdr:col>
                    <xdr:colOff>106680</xdr:colOff>
                    <xdr:row>522</xdr:row>
                    <xdr:rowOff>22860</xdr:rowOff>
                  </to>
                </anchor>
              </controlPr>
            </control>
          </mc:Choice>
        </mc:AlternateContent>
        <mc:AlternateContent xmlns:mc="http://schemas.openxmlformats.org/markup-compatibility/2006">
          <mc:Choice Requires="x14">
            <control shapeId="1076" r:id="rId61" name="CB_LokLOAfgebrOntrGesubAGIOnG1">
              <controlPr defaultSize="0" autoFill="0" autoLine="0" autoPict="0">
                <anchor moveWithCells="1">
                  <from>
                    <xdr:col>33</xdr:col>
                    <xdr:colOff>30480</xdr:colOff>
                    <xdr:row>543</xdr:row>
                    <xdr:rowOff>0</xdr:rowOff>
                  </from>
                  <to>
                    <xdr:col>35</xdr:col>
                    <xdr:colOff>30480</xdr:colOff>
                    <xdr:row>545</xdr:row>
                    <xdr:rowOff>7620</xdr:rowOff>
                  </to>
                </anchor>
              </controlPr>
            </control>
          </mc:Choice>
        </mc:AlternateContent>
        <mc:AlternateContent xmlns:mc="http://schemas.openxmlformats.org/markup-compatibility/2006">
          <mc:Choice Requires="x14">
            <control shapeId="1077" r:id="rId62" name="CB_LokLOAfgebrOntrGesubAGIOnG2">
              <controlPr defaultSize="0" autoFill="0" autoLine="0" autoPict="0">
                <anchor moveWithCells="1">
                  <from>
                    <xdr:col>33</xdr:col>
                    <xdr:colOff>38100</xdr:colOff>
                    <xdr:row>544</xdr:row>
                    <xdr:rowOff>144780</xdr:rowOff>
                  </from>
                  <to>
                    <xdr:col>35</xdr:col>
                    <xdr:colOff>30480</xdr:colOff>
                    <xdr:row>547</xdr:row>
                    <xdr:rowOff>7620</xdr:rowOff>
                  </to>
                </anchor>
              </controlPr>
            </control>
          </mc:Choice>
        </mc:AlternateContent>
        <mc:AlternateContent xmlns:mc="http://schemas.openxmlformats.org/markup-compatibility/2006">
          <mc:Choice Requires="x14">
            <control shapeId="1078" r:id="rId63" name="RB_AankoopBezet_True">
              <controlPr defaultSize="0" autoFill="0" autoLine="0" autoPict="0">
                <anchor moveWithCells="1">
                  <from>
                    <xdr:col>0</xdr:col>
                    <xdr:colOff>152400</xdr:colOff>
                    <xdr:row>210</xdr:row>
                    <xdr:rowOff>15240</xdr:rowOff>
                  </from>
                  <to>
                    <xdr:col>2</xdr:col>
                    <xdr:colOff>38100</xdr:colOff>
                    <xdr:row>212</xdr:row>
                    <xdr:rowOff>7620</xdr:rowOff>
                  </to>
                </anchor>
              </controlPr>
            </control>
          </mc:Choice>
        </mc:AlternateContent>
        <mc:AlternateContent xmlns:mc="http://schemas.openxmlformats.org/markup-compatibility/2006">
          <mc:Choice Requires="x14">
            <control shapeId="1079" r:id="rId64" name="RB_AankoopBezet_False">
              <controlPr defaultSize="0" autoFill="0" autoLine="0" autoPict="0">
                <anchor moveWithCells="1">
                  <from>
                    <xdr:col>0</xdr:col>
                    <xdr:colOff>190500</xdr:colOff>
                    <xdr:row>216</xdr:row>
                    <xdr:rowOff>0</xdr:rowOff>
                  </from>
                  <to>
                    <xdr:col>2</xdr:col>
                    <xdr:colOff>30480</xdr:colOff>
                    <xdr:row>217</xdr:row>
                    <xdr:rowOff>144780</xdr:rowOff>
                  </to>
                </anchor>
              </controlPr>
            </control>
          </mc:Choice>
        </mc:AlternateContent>
        <mc:AlternateContent xmlns:mc="http://schemas.openxmlformats.org/markup-compatibility/2006">
          <mc:Choice Requires="x14">
            <control shapeId="1080" r:id="rId65" name="RB_AankoopSchoolGeb_True">
              <controlPr defaultSize="0" autoFill="0" autoLine="0" autoPict="0">
                <anchor moveWithCells="1">
                  <from>
                    <xdr:col>0</xdr:col>
                    <xdr:colOff>175260</xdr:colOff>
                    <xdr:row>221</xdr:row>
                    <xdr:rowOff>60960</xdr:rowOff>
                  </from>
                  <to>
                    <xdr:col>2</xdr:col>
                    <xdr:colOff>99060</xdr:colOff>
                    <xdr:row>222</xdr:row>
                    <xdr:rowOff>60960</xdr:rowOff>
                  </to>
                </anchor>
              </controlPr>
            </control>
          </mc:Choice>
        </mc:AlternateContent>
        <mc:AlternateContent xmlns:mc="http://schemas.openxmlformats.org/markup-compatibility/2006">
          <mc:Choice Requires="x14">
            <control shapeId="1081" r:id="rId66" name="RB_AankoopSchoolGeb_False">
              <controlPr defaultSize="0" autoFill="0" autoLine="0" autoPict="0">
                <anchor moveWithCells="1">
                  <from>
                    <xdr:col>0</xdr:col>
                    <xdr:colOff>182880</xdr:colOff>
                    <xdr:row>222</xdr:row>
                    <xdr:rowOff>175260</xdr:rowOff>
                  </from>
                  <to>
                    <xdr:col>2</xdr:col>
                    <xdr:colOff>38100</xdr:colOff>
                    <xdr:row>225</xdr:row>
                    <xdr:rowOff>22860</xdr:rowOff>
                  </to>
                </anchor>
              </controlPr>
            </control>
          </mc:Choice>
        </mc:AlternateContent>
        <mc:AlternateContent xmlns:mc="http://schemas.openxmlformats.org/markup-compatibility/2006">
          <mc:Choice Requires="x14">
            <control shapeId="1082" r:id="rId67" name="RB_Huursub_True">
              <controlPr defaultSize="0" autoFill="0" autoLine="0" autoPict="0">
                <anchor moveWithCells="1">
                  <from>
                    <xdr:col>0</xdr:col>
                    <xdr:colOff>182880</xdr:colOff>
                    <xdr:row>226</xdr:row>
                    <xdr:rowOff>175260</xdr:rowOff>
                  </from>
                  <to>
                    <xdr:col>2</xdr:col>
                    <xdr:colOff>45720</xdr:colOff>
                    <xdr:row>230</xdr:row>
                    <xdr:rowOff>0</xdr:rowOff>
                  </to>
                </anchor>
              </controlPr>
            </control>
          </mc:Choice>
        </mc:AlternateContent>
        <mc:AlternateContent xmlns:mc="http://schemas.openxmlformats.org/markup-compatibility/2006">
          <mc:Choice Requires="x14">
            <control shapeId="1083" r:id="rId68" name="RB_HuurSub_False">
              <controlPr defaultSize="0" autoFill="0" autoLine="0" autoPict="0">
                <anchor moveWithCells="1">
                  <from>
                    <xdr:col>0</xdr:col>
                    <xdr:colOff>175260</xdr:colOff>
                    <xdr:row>233</xdr:row>
                    <xdr:rowOff>7620</xdr:rowOff>
                  </from>
                  <to>
                    <xdr:col>2</xdr:col>
                    <xdr:colOff>7620</xdr:colOff>
                    <xdr:row>235</xdr:row>
                    <xdr:rowOff>0</xdr:rowOff>
                  </to>
                </anchor>
              </controlPr>
            </control>
          </mc:Choice>
        </mc:AlternateContent>
        <mc:AlternateContent xmlns:mc="http://schemas.openxmlformats.org/markup-compatibility/2006">
          <mc:Choice Requires="x14">
            <control shapeId="1084" r:id="rId69" name="RB_VerlatenInfra_True">
              <controlPr defaultSize="0" autoFill="0" autoLine="0" autoPict="0">
                <anchor moveWithCells="1">
                  <from>
                    <xdr:col>0</xdr:col>
                    <xdr:colOff>175260</xdr:colOff>
                    <xdr:row>237</xdr:row>
                    <xdr:rowOff>7620</xdr:rowOff>
                  </from>
                  <to>
                    <xdr:col>1</xdr:col>
                    <xdr:colOff>121920</xdr:colOff>
                    <xdr:row>238</xdr:row>
                    <xdr:rowOff>167640</xdr:rowOff>
                  </to>
                </anchor>
              </controlPr>
            </control>
          </mc:Choice>
        </mc:AlternateContent>
        <mc:AlternateContent xmlns:mc="http://schemas.openxmlformats.org/markup-compatibility/2006">
          <mc:Choice Requires="x14">
            <control shapeId="1085" r:id="rId70" name="RB_VerlatenInfra_False">
              <controlPr defaultSize="0" autoFill="0" autoLine="0" autoPict="0">
                <anchor moveWithCells="1">
                  <from>
                    <xdr:col>0</xdr:col>
                    <xdr:colOff>175260</xdr:colOff>
                    <xdr:row>240</xdr:row>
                    <xdr:rowOff>0</xdr:rowOff>
                  </from>
                  <to>
                    <xdr:col>6</xdr:col>
                    <xdr:colOff>22860</xdr:colOff>
                    <xdr:row>241</xdr:row>
                    <xdr:rowOff>0</xdr:rowOff>
                  </to>
                </anchor>
              </controlPr>
            </control>
          </mc:Choice>
        </mc:AlternateContent>
        <mc:AlternateContent xmlns:mc="http://schemas.openxmlformats.org/markup-compatibility/2006">
          <mc:Choice Requires="x14">
            <control shapeId="1086" r:id="rId71" name="RB_UitbreidingOndPatr_True">
              <controlPr defaultSize="0" autoFill="0" autoLine="0" autoPict="0">
                <anchor moveWithCells="1">
                  <from>
                    <xdr:col>0</xdr:col>
                    <xdr:colOff>182880</xdr:colOff>
                    <xdr:row>243</xdr:row>
                    <xdr:rowOff>182880</xdr:rowOff>
                  </from>
                  <to>
                    <xdr:col>2</xdr:col>
                    <xdr:colOff>0</xdr:colOff>
                    <xdr:row>246</xdr:row>
                    <xdr:rowOff>0</xdr:rowOff>
                  </to>
                </anchor>
              </controlPr>
            </control>
          </mc:Choice>
        </mc:AlternateContent>
        <mc:AlternateContent xmlns:mc="http://schemas.openxmlformats.org/markup-compatibility/2006">
          <mc:Choice Requires="x14">
            <control shapeId="1087" r:id="rId72" name="RB_UitbreidingOndPatr_False">
              <controlPr defaultSize="0" autoFill="0" autoLine="0" autoPict="0">
                <anchor moveWithCells="1">
                  <from>
                    <xdr:col>0</xdr:col>
                    <xdr:colOff>175260</xdr:colOff>
                    <xdr:row>247</xdr:row>
                    <xdr:rowOff>0</xdr:rowOff>
                  </from>
                  <to>
                    <xdr:col>2</xdr:col>
                    <xdr:colOff>30480</xdr:colOff>
                    <xdr:row>247</xdr:row>
                    <xdr:rowOff>175260</xdr:rowOff>
                  </to>
                </anchor>
              </controlPr>
            </control>
          </mc:Choice>
        </mc:AlternateContent>
        <mc:AlternateContent xmlns:mc="http://schemas.openxmlformats.org/markup-compatibility/2006">
          <mc:Choice Requires="x14">
            <control shapeId="1088" r:id="rId73" name="RB_AanwijzenAankoper_True">
              <controlPr defaultSize="0" autoFill="0" autoLine="0" autoPict="0">
                <anchor moveWithCells="1">
                  <from>
                    <xdr:col>0</xdr:col>
                    <xdr:colOff>182880</xdr:colOff>
                    <xdr:row>200</xdr:row>
                    <xdr:rowOff>175260</xdr:rowOff>
                  </from>
                  <to>
                    <xdr:col>2</xdr:col>
                    <xdr:colOff>30480</xdr:colOff>
                    <xdr:row>202</xdr:row>
                    <xdr:rowOff>144780</xdr:rowOff>
                  </to>
                </anchor>
              </controlPr>
            </control>
          </mc:Choice>
        </mc:AlternateContent>
        <mc:AlternateContent xmlns:mc="http://schemas.openxmlformats.org/markup-compatibility/2006">
          <mc:Choice Requires="x14">
            <control shapeId="1089" r:id="rId74" name="RB_AanwijzenAankoper_False">
              <controlPr defaultSize="0" autoFill="0" autoLine="0" autoPict="0">
                <anchor moveWithCells="1">
                  <from>
                    <xdr:col>0</xdr:col>
                    <xdr:colOff>182880</xdr:colOff>
                    <xdr:row>202</xdr:row>
                    <xdr:rowOff>190500</xdr:rowOff>
                  </from>
                  <to>
                    <xdr:col>2</xdr:col>
                    <xdr:colOff>22860</xdr:colOff>
                    <xdr:row>204</xdr:row>
                    <xdr:rowOff>160020</xdr:rowOff>
                  </to>
                </anchor>
              </controlPr>
            </control>
          </mc:Choice>
        </mc:AlternateContent>
        <mc:AlternateContent xmlns:mc="http://schemas.openxmlformats.org/markup-compatibility/2006">
          <mc:Choice Requires="x14">
            <control shapeId="1090" r:id="rId75" name="RB_ToepassingsgOS_True">
              <controlPr defaultSize="0" autoFill="0" autoLine="0" autoPict="0">
                <anchor moveWithCells="1">
                  <from>
                    <xdr:col>0</xdr:col>
                    <xdr:colOff>160020</xdr:colOff>
                    <xdr:row>180</xdr:row>
                    <xdr:rowOff>0</xdr:rowOff>
                  </from>
                  <to>
                    <xdr:col>2</xdr:col>
                    <xdr:colOff>22860</xdr:colOff>
                    <xdr:row>182</xdr:row>
                    <xdr:rowOff>0</xdr:rowOff>
                  </to>
                </anchor>
              </controlPr>
            </control>
          </mc:Choice>
        </mc:AlternateContent>
        <mc:AlternateContent xmlns:mc="http://schemas.openxmlformats.org/markup-compatibility/2006">
          <mc:Choice Requires="x14">
            <control shapeId="1091" r:id="rId76" name="RB_EngagementOS">
              <controlPr defaultSize="0" autoFill="0" autoLine="0" autoPict="0">
                <anchor moveWithCells="1">
                  <from>
                    <xdr:col>1</xdr:col>
                    <xdr:colOff>76200</xdr:colOff>
                    <xdr:row>182</xdr:row>
                    <xdr:rowOff>7620</xdr:rowOff>
                  </from>
                  <to>
                    <xdr:col>2</xdr:col>
                    <xdr:colOff>137160</xdr:colOff>
                    <xdr:row>183</xdr:row>
                    <xdr:rowOff>30480</xdr:rowOff>
                  </to>
                </anchor>
              </controlPr>
            </control>
          </mc:Choice>
        </mc:AlternateContent>
        <mc:AlternateContent xmlns:mc="http://schemas.openxmlformats.org/markup-compatibility/2006">
          <mc:Choice Requires="x14">
            <control shapeId="1092" r:id="rId77" name="RB_KennisnameOS">
              <controlPr defaultSize="0" autoFill="0" autoLine="0" autoPict="0">
                <anchor moveWithCells="1">
                  <from>
                    <xdr:col>1</xdr:col>
                    <xdr:colOff>114300</xdr:colOff>
                    <xdr:row>189</xdr:row>
                    <xdr:rowOff>15240</xdr:rowOff>
                  </from>
                  <to>
                    <xdr:col>3</xdr:col>
                    <xdr:colOff>38100</xdr:colOff>
                    <xdr:row>190</xdr:row>
                    <xdr:rowOff>22860</xdr:rowOff>
                  </to>
                </anchor>
              </controlPr>
            </control>
          </mc:Choice>
        </mc:AlternateContent>
        <mc:AlternateContent xmlns:mc="http://schemas.openxmlformats.org/markup-compatibility/2006">
          <mc:Choice Requires="x14">
            <control shapeId="1093" r:id="rId78" name="RB_ToepassingsgOS_False">
              <controlPr defaultSize="0" autoFill="0" autoLine="0" autoPict="0">
                <anchor moveWithCells="1">
                  <from>
                    <xdr:col>0</xdr:col>
                    <xdr:colOff>182880</xdr:colOff>
                    <xdr:row>193</xdr:row>
                    <xdr:rowOff>0</xdr:rowOff>
                  </from>
                  <to>
                    <xdr:col>1</xdr:col>
                    <xdr:colOff>137160</xdr:colOff>
                    <xdr:row>193</xdr:row>
                    <xdr:rowOff>152400</xdr:rowOff>
                  </to>
                </anchor>
              </controlPr>
            </control>
          </mc:Choice>
        </mc:AlternateContent>
        <mc:AlternateContent xmlns:mc="http://schemas.openxmlformats.org/markup-compatibility/2006">
          <mc:Choice Requires="x14">
            <control shapeId="1095" r:id="rId79" name="CB_MotivUitzonderingVersnGoed">
              <controlPr defaultSize="0" autoFill="0" autoLine="0" autoPict="0">
                <anchor moveWithCells="1">
                  <from>
                    <xdr:col>0</xdr:col>
                    <xdr:colOff>160020</xdr:colOff>
                    <xdr:row>767</xdr:row>
                    <xdr:rowOff>190500</xdr:rowOff>
                  </from>
                  <to>
                    <xdr:col>2</xdr:col>
                    <xdr:colOff>38100</xdr:colOff>
                    <xdr:row>770</xdr:row>
                    <xdr:rowOff>7620</xdr:rowOff>
                  </to>
                </anchor>
              </controlPr>
            </control>
          </mc:Choice>
        </mc:AlternateContent>
        <mc:AlternateContent xmlns:mc="http://schemas.openxmlformats.org/markup-compatibility/2006">
          <mc:Choice Requires="x14">
            <control shapeId="1096" r:id="rId80" name="CB_EngOpenstellingSchoolinfra">
              <controlPr defaultSize="0" autoFill="0" autoLine="0" autoPict="0">
                <anchor moveWithCells="1">
                  <from>
                    <xdr:col>0</xdr:col>
                    <xdr:colOff>167640</xdr:colOff>
                    <xdr:row>786</xdr:row>
                    <xdr:rowOff>342900</xdr:rowOff>
                  </from>
                  <to>
                    <xdr:col>2</xdr:col>
                    <xdr:colOff>22860</xdr:colOff>
                    <xdr:row>788</xdr:row>
                    <xdr:rowOff>144780</xdr:rowOff>
                  </to>
                </anchor>
              </controlPr>
            </control>
          </mc:Choice>
        </mc:AlternateContent>
        <mc:AlternateContent xmlns:mc="http://schemas.openxmlformats.org/markup-compatibility/2006">
          <mc:Choice Requires="x14">
            <control shapeId="1097" r:id="rId81" name="CB_VTAOpenstellingSchoolinfra">
              <controlPr defaultSize="0" autoFill="0" autoLine="0" autoPict="0">
                <anchor moveWithCells="1">
                  <from>
                    <xdr:col>0</xdr:col>
                    <xdr:colOff>175260</xdr:colOff>
                    <xdr:row>788</xdr:row>
                    <xdr:rowOff>167640</xdr:rowOff>
                  </from>
                  <to>
                    <xdr:col>2</xdr:col>
                    <xdr:colOff>60960</xdr:colOff>
                    <xdr:row>790</xdr:row>
                    <xdr:rowOff>182880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schemas.microsoft.com/office/2006/documentManagement/types"/>
    <ds:schemaRef ds:uri="49dcecb8-a862-4ab0-a221-23ecb49757c5"/>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3B36E51A-53D2-4CA7-8A7A-36CB55208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212</vt:i4>
      </vt:variant>
    </vt:vector>
  </HeadingPairs>
  <TitlesOfParts>
    <vt:vector size="213"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BerekeningFysischeNorm_fldAantalFiets</vt:lpstr>
      <vt:lpstr>BerekeningFysischeNorm_fldAantalLeerlingenOpleidingsvorm1</vt:lpstr>
      <vt:lpstr>BerekeningFysischeNorm_fldAantalLeerlingenOpleidingsvorm2</vt:lpstr>
      <vt:lpstr>BerekeningFysischeNorm_fldAantalLeerlingenOpleidingsvorm3</vt:lpstr>
      <vt:lpstr>BerekeningFysischeNorm_fldAantalLeerlingenOpleidingsvorm4</vt:lpstr>
      <vt:lpstr>BerekeningFysischeNorm_fldAantalPersoneelsledenHalveOpdracht</vt:lpstr>
      <vt:lpstr>BerekeningFysischeNorm_fldAantalWekelijkseLestijdenLO</vt:lpstr>
      <vt:lpstr>BerekeningMaximaleBrutoOppervlakte_fldAantalLeerlingenMetselaarDerdeFase</vt:lpstr>
      <vt:lpstr>BerekeningMaximaleBrutoOppervlakte_fldAantalLeerlingenMetselaarEersteEnTweedeFase</vt:lpstr>
      <vt:lpstr>BerekeningMaximaleBrutoOppervlakte_fldAantalLeerlingenWerkplaatsSchrijnwerkerDerdeFase</vt:lpstr>
      <vt:lpstr>BerekeningMaximaleBrutoOppervlakte_fldAantalLeerlingenWerkplaatsSchrijnwerkerEersteEnTweedeFase</vt:lpstr>
      <vt:lpstr>BerekeningMaximaleBrutoOppervlakte_fldLestijdenOpleidingsvorm3Aluminiumschrijnwerker</vt:lpstr>
      <vt:lpstr>BerekeningMaximaleBrutoOppervlakte_fldLestijdenOpleidingsvorm3Autohulpmecanicien</vt:lpstr>
      <vt:lpstr>BerekeningMaximaleBrutoOppervlakte_fldLestijdenOpleidingsvorm3Bakkersgast</vt:lpstr>
      <vt:lpstr>BerekeningMaximaleBrutoOppervlakte_fldLestijdenOpleidingsvorm3Boekbinder</vt:lpstr>
      <vt:lpstr>BerekeningMaximaleBrutoOppervlakte_fldLestijdenOpleidingsvorm3Confectiestikker</vt:lpstr>
      <vt:lpstr>BerekeningMaximaleBrutoOppervlakte_fldLestijdenOpleidingsvorm3Grootkeukenmedewerker</vt:lpstr>
      <vt:lpstr>BerekeningMaximaleBrutoOppervlakte_fldLestijdenOpleidingsvorm3Hoeklasser</vt:lpstr>
      <vt:lpstr>BerekeningMaximaleBrutoOppervlakte_fldLestijdenOpleidingsvorm3Hulpdrukker</vt:lpstr>
      <vt:lpstr>BerekeningMaximaleBrutoOppervlakte_fldLestijdenOpleidingsvorm3Hulpwever</vt:lpstr>
      <vt:lpstr>BerekeningMaximaleBrutoOppervlakte_fldLestijdenOpleidingsvorm3Interieurbouwer</vt:lpstr>
      <vt:lpstr>BerekeningMaximaleBrutoOppervlakte_fldLestijdenOpleidingsvorm3Kappersmedewerker</vt:lpstr>
      <vt:lpstr>BerekeningMaximaleBrutoOppervlakte_fldLestijdenOpleidingsvorm3LogistiekAssistent</vt:lpstr>
      <vt:lpstr>BerekeningMaximaleBrutoOppervlakte_fldLestijdenOpleidingsvorm3Loodgieter</vt:lpstr>
      <vt:lpstr>BerekeningMaximaleBrutoOppervlakte_fldLestijdenOpleidingsvorm3Magazijnmedewerker</vt:lpstr>
      <vt:lpstr>BerekeningMaximaleBrutoOppervlakte_fldLestijdenOpleidingsvorm3Meubelstoffeerder</vt:lpstr>
      <vt:lpstr>BerekeningMaximaleBrutoOppervlakte_fldLestijdenOpleidingsvorm3Onderhoudsassistent</vt:lpstr>
      <vt:lpstr>BerekeningMaximaleBrutoOppervlakte_fldLestijdenOpleidingsvorm3Onderhoudshulp</vt:lpstr>
      <vt:lpstr>BerekeningMaximaleBrutoOppervlakte_fldLestijdenOpleidingsvorm3Plaatbewerker</vt:lpstr>
      <vt:lpstr>BerekeningMaximaleBrutoOppervlakte_fldLestijdenOpleidingsvorm3Plaatslager</vt:lpstr>
      <vt:lpstr>BerekeningMaximaleBrutoOppervlakte_fldLestijdenOpleidingsvorm3Receptiemedewerker</vt:lpstr>
      <vt:lpstr>BerekeningMaximaleBrutoOppervlakte_fldLestijdenOpleidingsvorm3Schoenhersteller</vt:lpstr>
      <vt:lpstr>BerekeningMaximaleBrutoOppervlakte_fldLestijdenOpleidingsvorm3Slagersgast</vt:lpstr>
      <vt:lpstr>BerekeningMaximaleBrutoOppervlakte_fldLestijdenOpleidingsvorm3Tuinbouwarbeider</vt:lpstr>
      <vt:lpstr>BerekeningMaximaleBrutoOppervlakte_fldLestijdenOpleidingsvorm3Verzorgende</vt:lpstr>
      <vt:lpstr>BerekeningMaximaleBrutoOppervlakte_fldLestijdenOpleidingsvorm3Wasserijoperator</vt:lpstr>
      <vt:lpstr>BerekeningMaximaleBrutoOppervlakte_fldLestijdenOpleidingsvorm3Werkplaatsschrijnwerker</vt:lpstr>
      <vt:lpstr>BerekeningMaximaleBrutoOppervlakte_fldLestijdenOpleidingsvorm3Winkelhulp</vt:lpstr>
      <vt:lpstr>BerekeningMaximaleBrutoOppervlakte_fldLestijdenOpleidingsvorm3Zeefdrukker</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2024-02-22T10:12:41Z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